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 activeTab="6"/>
  </bookViews>
  <sheets>
    <sheet name="Pedido" sheetId="1" r:id="rId1"/>
    <sheet name="Retiran" sheetId="2" state="hidden" r:id="rId2"/>
    <sheet name="dietetica- hamb" sheetId="4" r:id="rId3"/>
    <sheet name="RETIRA" sheetId="5" r:id="rId4"/>
    <sheet name="CLIENTE DESPACHO" sheetId="6" r:id="rId5"/>
    <sheet name="Formato mixes" sheetId="3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hamb'!$A$8:$AC$71</definedName>
    <definedName name="_xlnm._FilterDatabase" localSheetId="0" hidden="1">Pedido!$A$8:$AC$72</definedName>
  </definedNames>
  <calcPr calcId="162913"/>
</workbook>
</file>

<file path=xl/calcChain.xml><?xml version="1.0" encoding="utf-8"?>
<calcChain xmlns="http://schemas.openxmlformats.org/spreadsheetml/2006/main">
  <c r="C334" i="6" l="1"/>
  <c r="D334" i="6" s="1"/>
  <c r="C333" i="6"/>
  <c r="F333" i="6" s="1"/>
  <c r="C332" i="6"/>
  <c r="F332" i="6" s="1"/>
  <c r="E331" i="6"/>
  <c r="C331" i="6"/>
  <c r="F331" i="6" s="1"/>
  <c r="E330" i="6"/>
  <c r="C330" i="6"/>
  <c r="D330" i="6" s="1"/>
  <c r="E329" i="6"/>
  <c r="C329" i="6"/>
  <c r="F329" i="6" s="1"/>
  <c r="E328" i="6"/>
  <c r="F328" i="6" s="1"/>
  <c r="C327" i="6"/>
  <c r="F327" i="6" s="1"/>
  <c r="C326" i="6"/>
  <c r="F326" i="6" s="1"/>
  <c r="I325" i="6"/>
  <c r="C325" i="6"/>
  <c r="F325" i="6" s="1"/>
  <c r="E324" i="6"/>
  <c r="C324" i="6"/>
  <c r="F324" i="6" s="1"/>
  <c r="E323" i="6"/>
  <c r="C323" i="6"/>
  <c r="F323" i="6" s="1"/>
  <c r="E322" i="6"/>
  <c r="C322" i="6"/>
  <c r="F322" i="6" s="1"/>
  <c r="E321" i="6"/>
  <c r="C321" i="6"/>
  <c r="F321" i="6" s="1"/>
  <c r="E320" i="6"/>
  <c r="C320" i="6"/>
  <c r="F320" i="6" s="1"/>
  <c r="E319" i="6"/>
  <c r="C319" i="6"/>
  <c r="F319" i="6" s="1"/>
  <c r="E318" i="6"/>
  <c r="C318" i="6"/>
  <c r="F318" i="6" s="1"/>
  <c r="E317" i="6"/>
  <c r="C317" i="6"/>
  <c r="F317" i="6" s="1"/>
  <c r="E316" i="6"/>
  <c r="C316" i="6"/>
  <c r="F316" i="6" s="1"/>
  <c r="E315" i="6"/>
  <c r="C315" i="6"/>
  <c r="F315" i="6" s="1"/>
  <c r="I314" i="6"/>
  <c r="I327" i="6" s="1"/>
  <c r="I328" i="6" s="1"/>
  <c r="I329" i="6" s="1"/>
  <c r="I330" i="6" s="1"/>
  <c r="I331" i="6" s="1"/>
  <c r="H314" i="6"/>
  <c r="H334" i="6" s="1"/>
  <c r="E314" i="6"/>
  <c r="C314" i="6"/>
  <c r="F314" i="6" s="1"/>
  <c r="I313" i="6"/>
  <c r="C313" i="6"/>
  <c r="F313" i="6" s="1"/>
  <c r="I312" i="6"/>
  <c r="F312" i="6"/>
  <c r="C312" i="6"/>
  <c r="D312" i="6" s="1"/>
  <c r="I311" i="6"/>
  <c r="C311" i="6"/>
  <c r="F311" i="6" s="1"/>
  <c r="I310" i="6"/>
  <c r="E310" i="6"/>
  <c r="C310" i="6"/>
  <c r="F310" i="6" s="1"/>
  <c r="I309" i="6"/>
  <c r="E309" i="6"/>
  <c r="C309" i="6"/>
  <c r="I308" i="6"/>
  <c r="E308" i="6"/>
  <c r="C308" i="6"/>
  <c r="D308" i="6" s="1"/>
  <c r="I307" i="6"/>
  <c r="F307" i="6"/>
  <c r="E307" i="6"/>
  <c r="I306" i="6"/>
  <c r="C306" i="6"/>
  <c r="F306" i="6" s="1"/>
  <c r="I305" i="6"/>
  <c r="C305" i="6"/>
  <c r="F305" i="6" s="1"/>
  <c r="I304" i="6"/>
  <c r="C304" i="6"/>
  <c r="F304" i="6" s="1"/>
  <c r="I303" i="6"/>
  <c r="F303" i="6"/>
  <c r="E303" i="6"/>
  <c r="D303" i="6"/>
  <c r="C303" i="6"/>
  <c r="I302" i="6"/>
  <c r="E302" i="6"/>
  <c r="C302" i="6"/>
  <c r="F302" i="6" s="1"/>
  <c r="I301" i="6"/>
  <c r="F301" i="6"/>
  <c r="E301" i="6"/>
  <c r="D301" i="6"/>
  <c r="C301" i="6"/>
  <c r="I300" i="6"/>
  <c r="E300" i="6"/>
  <c r="C300" i="6"/>
  <c r="F300" i="6" s="1"/>
  <c r="I299" i="6"/>
  <c r="F299" i="6"/>
  <c r="E299" i="6"/>
  <c r="D299" i="6"/>
  <c r="C299" i="6"/>
  <c r="I298" i="6"/>
  <c r="E298" i="6"/>
  <c r="C298" i="6"/>
  <c r="F298" i="6" s="1"/>
  <c r="I297" i="6"/>
  <c r="E297" i="6"/>
  <c r="F297" i="6" s="1"/>
  <c r="D297" i="6"/>
  <c r="C297" i="6"/>
  <c r="I296" i="6"/>
  <c r="E296" i="6"/>
  <c r="C296" i="6"/>
  <c r="F296" i="6" s="1"/>
  <c r="I295" i="6"/>
  <c r="F295" i="6"/>
  <c r="E295" i="6"/>
  <c r="C295" i="6"/>
  <c r="D295" i="6" s="1"/>
  <c r="I294" i="6"/>
  <c r="E294" i="6"/>
  <c r="C294" i="6"/>
  <c r="F294" i="6" s="1"/>
  <c r="I293" i="6"/>
  <c r="H293" i="6"/>
  <c r="H312" i="6" s="1"/>
  <c r="E293" i="6"/>
  <c r="C293" i="6"/>
  <c r="F293" i="6" s="1"/>
  <c r="I292" i="6"/>
  <c r="H292" i="6"/>
  <c r="C292" i="6"/>
  <c r="D292" i="6" s="1"/>
  <c r="I291" i="6"/>
  <c r="H291" i="6"/>
  <c r="F291" i="6"/>
  <c r="D291" i="6"/>
  <c r="C291" i="6"/>
  <c r="I290" i="6"/>
  <c r="H290" i="6"/>
  <c r="C290" i="6"/>
  <c r="F290" i="6" s="1"/>
  <c r="I289" i="6"/>
  <c r="H289" i="6"/>
  <c r="E289" i="6"/>
  <c r="C289" i="6"/>
  <c r="F289" i="6" s="1"/>
  <c r="I288" i="6"/>
  <c r="H288" i="6"/>
  <c r="E288" i="6"/>
  <c r="C288" i="6"/>
  <c r="F288" i="6" s="1"/>
  <c r="I287" i="6"/>
  <c r="H287" i="6"/>
  <c r="E287" i="6"/>
  <c r="C287" i="6"/>
  <c r="F287" i="6" s="1"/>
  <c r="I286" i="6"/>
  <c r="H286" i="6"/>
  <c r="E286" i="6"/>
  <c r="F286" i="6" s="1"/>
  <c r="I285" i="6"/>
  <c r="H285" i="6"/>
  <c r="C285" i="6"/>
  <c r="F285" i="6" s="1"/>
  <c r="I284" i="6"/>
  <c r="H284" i="6"/>
  <c r="C284" i="6"/>
  <c r="F284" i="6" s="1"/>
  <c r="I283" i="6"/>
  <c r="H283" i="6"/>
  <c r="C283" i="6"/>
  <c r="F283" i="6" s="1"/>
  <c r="I282" i="6"/>
  <c r="H282" i="6"/>
  <c r="E282" i="6"/>
  <c r="C282" i="6"/>
  <c r="F282" i="6" s="1"/>
  <c r="I281" i="6"/>
  <c r="H281" i="6"/>
  <c r="E281" i="6"/>
  <c r="C281" i="6"/>
  <c r="D281" i="6" s="1"/>
  <c r="I280" i="6"/>
  <c r="H280" i="6"/>
  <c r="E280" i="6"/>
  <c r="C280" i="6"/>
  <c r="F280" i="6" s="1"/>
  <c r="I279" i="6"/>
  <c r="H279" i="6"/>
  <c r="E279" i="6"/>
  <c r="C279" i="6"/>
  <c r="D279" i="6" s="1"/>
  <c r="I278" i="6"/>
  <c r="H278" i="6"/>
  <c r="E278" i="6"/>
  <c r="C278" i="6"/>
  <c r="F278" i="6" s="1"/>
  <c r="I277" i="6"/>
  <c r="H277" i="6"/>
  <c r="E277" i="6"/>
  <c r="C277" i="6"/>
  <c r="D277" i="6" s="1"/>
  <c r="I276" i="6"/>
  <c r="H276" i="6"/>
  <c r="E276" i="6"/>
  <c r="C276" i="6"/>
  <c r="F276" i="6" s="1"/>
  <c r="I275" i="6"/>
  <c r="H275" i="6"/>
  <c r="E275" i="6"/>
  <c r="C275" i="6"/>
  <c r="D275" i="6" s="1"/>
  <c r="I274" i="6"/>
  <c r="H274" i="6"/>
  <c r="E274" i="6"/>
  <c r="C274" i="6"/>
  <c r="F274" i="6" s="1"/>
  <c r="I273" i="6"/>
  <c r="H273" i="6"/>
  <c r="E273" i="6"/>
  <c r="C273" i="6"/>
  <c r="D273" i="6" s="1"/>
  <c r="I272" i="6"/>
  <c r="H272" i="6"/>
  <c r="E272" i="6"/>
  <c r="C272" i="6"/>
  <c r="F272" i="6" s="1"/>
  <c r="I271" i="6"/>
  <c r="H271" i="6"/>
  <c r="C271" i="6"/>
  <c r="F271" i="6" s="1"/>
  <c r="I270" i="6"/>
  <c r="H270" i="6"/>
  <c r="C270" i="6"/>
  <c r="D270" i="6" s="1"/>
  <c r="I269" i="6"/>
  <c r="H269" i="6"/>
  <c r="F269" i="6"/>
  <c r="D269" i="6"/>
  <c r="C269" i="6"/>
  <c r="I268" i="6"/>
  <c r="H268" i="6"/>
  <c r="F268" i="6"/>
  <c r="E268" i="6"/>
  <c r="D268" i="6"/>
  <c r="C268" i="6"/>
  <c r="I267" i="6"/>
  <c r="H267" i="6"/>
  <c r="E267" i="6"/>
  <c r="C267" i="6"/>
  <c r="D267" i="6" s="1"/>
  <c r="I266" i="6"/>
  <c r="H266" i="6"/>
  <c r="E266" i="6"/>
  <c r="C266" i="6"/>
  <c r="F266" i="6" s="1"/>
  <c r="I265" i="6"/>
  <c r="H265" i="6"/>
  <c r="E265" i="6"/>
  <c r="F265" i="6" s="1"/>
  <c r="I264" i="6"/>
  <c r="H264" i="6"/>
  <c r="F264" i="6"/>
  <c r="C264" i="6"/>
  <c r="I263" i="6"/>
  <c r="H263" i="6"/>
  <c r="F263" i="6"/>
  <c r="C263" i="6"/>
  <c r="I262" i="6"/>
  <c r="H262" i="6"/>
  <c r="C262" i="6"/>
  <c r="F262" i="6" s="1"/>
  <c r="I261" i="6"/>
  <c r="H261" i="6"/>
  <c r="E261" i="6"/>
  <c r="C261" i="6"/>
  <c r="F261" i="6" s="1"/>
  <c r="I260" i="6"/>
  <c r="H260" i="6"/>
  <c r="E260" i="6"/>
  <c r="C260" i="6"/>
  <c r="F260" i="6" s="1"/>
  <c r="I259" i="6"/>
  <c r="H259" i="6"/>
  <c r="E259" i="6"/>
  <c r="C259" i="6"/>
  <c r="F259" i="6" s="1"/>
  <c r="I258" i="6"/>
  <c r="H258" i="6"/>
  <c r="E258" i="6"/>
  <c r="C258" i="6"/>
  <c r="F258" i="6" s="1"/>
  <c r="I257" i="6"/>
  <c r="H257" i="6"/>
  <c r="E257" i="6"/>
  <c r="C257" i="6"/>
  <c r="F257" i="6" s="1"/>
  <c r="I256" i="6"/>
  <c r="H256" i="6"/>
  <c r="E256" i="6"/>
  <c r="C256" i="6"/>
  <c r="F256" i="6" s="1"/>
  <c r="I255" i="6"/>
  <c r="H255" i="6"/>
  <c r="E255" i="6"/>
  <c r="C255" i="6"/>
  <c r="D255" i="6" s="1"/>
  <c r="I254" i="6"/>
  <c r="H254" i="6"/>
  <c r="E254" i="6"/>
  <c r="C254" i="6"/>
  <c r="F254" i="6" s="1"/>
  <c r="I253" i="6"/>
  <c r="H253" i="6"/>
  <c r="E253" i="6"/>
  <c r="C253" i="6"/>
  <c r="F253" i="6" s="1"/>
  <c r="I252" i="6"/>
  <c r="H252" i="6"/>
  <c r="E252" i="6"/>
  <c r="C252" i="6"/>
  <c r="F252" i="6" s="1"/>
  <c r="I251" i="6"/>
  <c r="H251" i="6"/>
  <c r="E251" i="6"/>
  <c r="C251" i="6"/>
  <c r="F251" i="6" s="1"/>
  <c r="I250" i="6"/>
  <c r="H250" i="6"/>
  <c r="C250" i="6"/>
  <c r="D250" i="6" s="1"/>
  <c r="I249" i="6"/>
  <c r="H249" i="6"/>
  <c r="F249" i="6"/>
  <c r="D249" i="6"/>
  <c r="C249" i="6"/>
  <c r="I248" i="6"/>
  <c r="H248" i="6"/>
  <c r="F248" i="6"/>
  <c r="C248" i="6"/>
  <c r="D248" i="6" s="1"/>
  <c r="I247" i="6"/>
  <c r="H247" i="6"/>
  <c r="E247" i="6"/>
  <c r="C247" i="6"/>
  <c r="I246" i="6"/>
  <c r="H246" i="6"/>
  <c r="E246" i="6"/>
  <c r="C246" i="6"/>
  <c r="I245" i="6"/>
  <c r="H245" i="6"/>
  <c r="E245" i="6"/>
  <c r="C245" i="6"/>
  <c r="I244" i="6"/>
  <c r="H244" i="6"/>
  <c r="E244" i="6"/>
  <c r="F244" i="6" s="1"/>
  <c r="I243" i="6"/>
  <c r="H243" i="6"/>
  <c r="C243" i="6"/>
  <c r="F243" i="6" s="1"/>
  <c r="I242" i="6"/>
  <c r="H242" i="6"/>
  <c r="C242" i="6"/>
  <c r="F242" i="6" s="1"/>
  <c r="I241" i="6"/>
  <c r="H241" i="6"/>
  <c r="C241" i="6"/>
  <c r="F241" i="6" s="1"/>
  <c r="I240" i="6"/>
  <c r="H240" i="6"/>
  <c r="E240" i="6"/>
  <c r="C240" i="6"/>
  <c r="I239" i="6"/>
  <c r="H239" i="6"/>
  <c r="E239" i="6"/>
  <c r="C239" i="6"/>
  <c r="I238" i="6"/>
  <c r="H238" i="6"/>
  <c r="E238" i="6"/>
  <c r="C238" i="6"/>
  <c r="I237" i="6"/>
  <c r="H237" i="6"/>
  <c r="E237" i="6"/>
  <c r="C237" i="6"/>
  <c r="I236" i="6"/>
  <c r="H236" i="6"/>
  <c r="E236" i="6"/>
  <c r="C236" i="6"/>
  <c r="I235" i="6"/>
  <c r="H235" i="6"/>
  <c r="E235" i="6"/>
  <c r="C235" i="6"/>
  <c r="I234" i="6"/>
  <c r="H234" i="6"/>
  <c r="E234" i="6"/>
  <c r="C234" i="6"/>
  <c r="I233" i="6"/>
  <c r="H233" i="6"/>
  <c r="E233" i="6"/>
  <c r="C233" i="6"/>
  <c r="I232" i="6"/>
  <c r="H232" i="6"/>
  <c r="E232" i="6"/>
  <c r="C232" i="6"/>
  <c r="I231" i="6"/>
  <c r="H231" i="6"/>
  <c r="E231" i="6"/>
  <c r="C231" i="6"/>
  <c r="I230" i="6"/>
  <c r="H230" i="6"/>
  <c r="E230" i="6"/>
  <c r="C230" i="6"/>
  <c r="I229" i="6"/>
  <c r="H229" i="6"/>
  <c r="D229" i="6"/>
  <c r="C229" i="6"/>
  <c r="F229" i="6" s="1"/>
  <c r="I228" i="6"/>
  <c r="H228" i="6"/>
  <c r="F228" i="6"/>
  <c r="C228" i="6"/>
  <c r="D228" i="6" s="1"/>
  <c r="I227" i="6"/>
  <c r="H227" i="6"/>
  <c r="C227" i="6"/>
  <c r="F227" i="6" s="1"/>
  <c r="I226" i="6"/>
  <c r="H226" i="6"/>
  <c r="E226" i="6"/>
  <c r="C226" i="6"/>
  <c r="D226" i="6" s="1"/>
  <c r="I225" i="6"/>
  <c r="H225" i="6"/>
  <c r="E225" i="6"/>
  <c r="C225" i="6"/>
  <c r="F225" i="6" s="1"/>
  <c r="I224" i="6"/>
  <c r="H224" i="6"/>
  <c r="E224" i="6"/>
  <c r="C224" i="6"/>
  <c r="D224" i="6" s="1"/>
  <c r="I223" i="6"/>
  <c r="H223" i="6"/>
  <c r="E223" i="6"/>
  <c r="F223" i="6" s="1"/>
  <c r="I222" i="6"/>
  <c r="H222" i="6"/>
  <c r="C222" i="6"/>
  <c r="F222" i="6" s="1"/>
  <c r="I221" i="6"/>
  <c r="H221" i="6"/>
  <c r="C221" i="6"/>
  <c r="F221" i="6" s="1"/>
  <c r="I220" i="6"/>
  <c r="H220" i="6"/>
  <c r="C220" i="6"/>
  <c r="F220" i="6" s="1"/>
  <c r="I219" i="6"/>
  <c r="H219" i="6"/>
  <c r="E219" i="6"/>
  <c r="C219" i="6"/>
  <c r="F219" i="6" s="1"/>
  <c r="I218" i="6"/>
  <c r="H218" i="6"/>
  <c r="E218" i="6"/>
  <c r="C218" i="6"/>
  <c r="D218" i="6" s="1"/>
  <c r="I217" i="6"/>
  <c r="H217" i="6"/>
  <c r="F217" i="6"/>
  <c r="E217" i="6"/>
  <c r="D217" i="6"/>
  <c r="C217" i="6"/>
  <c r="I216" i="6"/>
  <c r="H216" i="6"/>
  <c r="E216" i="6"/>
  <c r="F216" i="6" s="1"/>
  <c r="C216" i="6"/>
  <c r="D216" i="6" s="1"/>
  <c r="I215" i="6"/>
  <c r="H215" i="6"/>
  <c r="E215" i="6"/>
  <c r="C215" i="6"/>
  <c r="F215" i="6" s="1"/>
  <c r="I214" i="6"/>
  <c r="H214" i="6"/>
  <c r="E214" i="6"/>
  <c r="D214" i="6"/>
  <c r="C214" i="6"/>
  <c r="I213" i="6"/>
  <c r="H213" i="6"/>
  <c r="F213" i="6"/>
  <c r="E213" i="6"/>
  <c r="D213" i="6"/>
  <c r="C213" i="6"/>
  <c r="I212" i="6"/>
  <c r="H212" i="6"/>
  <c r="E212" i="6"/>
  <c r="F212" i="6" s="1"/>
  <c r="C212" i="6"/>
  <c r="D212" i="6" s="1"/>
  <c r="I211" i="6"/>
  <c r="H211" i="6"/>
  <c r="E211" i="6"/>
  <c r="C211" i="6"/>
  <c r="F211" i="6" s="1"/>
  <c r="I210" i="6"/>
  <c r="H210" i="6"/>
  <c r="E210" i="6"/>
  <c r="F210" i="6" s="1"/>
  <c r="D210" i="6"/>
  <c r="C210" i="6"/>
  <c r="I209" i="6"/>
  <c r="H209" i="6"/>
  <c r="E209" i="6"/>
  <c r="F209" i="6" s="1"/>
  <c r="D209" i="6"/>
  <c r="C209" i="6"/>
  <c r="I208" i="6"/>
  <c r="C208" i="6"/>
  <c r="F208" i="6" s="1"/>
  <c r="I207" i="6"/>
  <c r="C207" i="6"/>
  <c r="F207" i="6" s="1"/>
  <c r="I206" i="6"/>
  <c r="F206" i="6"/>
  <c r="C206" i="6"/>
  <c r="D206" i="6" s="1"/>
  <c r="I205" i="6"/>
  <c r="E205" i="6"/>
  <c r="C205" i="6"/>
  <c r="D205" i="6" s="1"/>
  <c r="I204" i="6"/>
  <c r="E204" i="6"/>
  <c r="C204" i="6"/>
  <c r="I203" i="6"/>
  <c r="E203" i="6"/>
  <c r="C203" i="6"/>
  <c r="D203" i="6" s="1"/>
  <c r="I202" i="6"/>
  <c r="E202" i="6"/>
  <c r="F202" i="6" s="1"/>
  <c r="I201" i="6"/>
  <c r="C201" i="6"/>
  <c r="F201" i="6" s="1"/>
  <c r="I200" i="6"/>
  <c r="H200" i="6"/>
  <c r="C200" i="6"/>
  <c r="F200" i="6" s="1"/>
  <c r="I199" i="6"/>
  <c r="C199" i="6"/>
  <c r="F199" i="6" s="1"/>
  <c r="I198" i="6"/>
  <c r="E198" i="6"/>
  <c r="C198" i="6"/>
  <c r="F198" i="6" s="1"/>
  <c r="I197" i="6"/>
  <c r="E197" i="6"/>
  <c r="C197" i="6"/>
  <c r="I196" i="6"/>
  <c r="E196" i="6"/>
  <c r="C196" i="6"/>
  <c r="F196" i="6" s="1"/>
  <c r="I195" i="6"/>
  <c r="H195" i="6"/>
  <c r="E195" i="6"/>
  <c r="C195" i="6"/>
  <c r="I194" i="6"/>
  <c r="E194" i="6"/>
  <c r="C194" i="6"/>
  <c r="I193" i="6"/>
  <c r="E193" i="6"/>
  <c r="C193" i="6"/>
  <c r="I192" i="6"/>
  <c r="E192" i="6"/>
  <c r="C192" i="6"/>
  <c r="F192" i="6" s="1"/>
  <c r="I191" i="6"/>
  <c r="E191" i="6"/>
  <c r="C191" i="6"/>
  <c r="F191" i="6" s="1"/>
  <c r="I190" i="6"/>
  <c r="E190" i="6"/>
  <c r="C190" i="6"/>
  <c r="I189" i="6"/>
  <c r="H189" i="6"/>
  <c r="E189" i="6"/>
  <c r="C189" i="6"/>
  <c r="I188" i="6"/>
  <c r="H188" i="6"/>
  <c r="H201" i="6" s="1"/>
  <c r="E188" i="6"/>
  <c r="C188" i="6"/>
  <c r="F188" i="6" s="1"/>
  <c r="I187" i="6"/>
  <c r="H187" i="6"/>
  <c r="D187" i="6"/>
  <c r="C187" i="6"/>
  <c r="F187" i="6" s="1"/>
  <c r="I186" i="6"/>
  <c r="H186" i="6"/>
  <c r="C186" i="6"/>
  <c r="F186" i="6" s="1"/>
  <c r="I185" i="6"/>
  <c r="H185" i="6"/>
  <c r="D185" i="6"/>
  <c r="C185" i="6"/>
  <c r="F185" i="6" s="1"/>
  <c r="I184" i="6"/>
  <c r="H184" i="6"/>
  <c r="E184" i="6"/>
  <c r="C184" i="6"/>
  <c r="D184" i="6" s="1"/>
  <c r="I183" i="6"/>
  <c r="H183" i="6"/>
  <c r="F183" i="6"/>
  <c r="E183" i="6"/>
  <c r="D183" i="6"/>
  <c r="C183" i="6"/>
  <c r="I182" i="6"/>
  <c r="H182" i="6"/>
  <c r="E182" i="6"/>
  <c r="C182" i="6"/>
  <c r="D182" i="6" s="1"/>
  <c r="I181" i="6"/>
  <c r="H181" i="6"/>
  <c r="E181" i="6"/>
  <c r="F181" i="6" s="1"/>
  <c r="I180" i="6"/>
  <c r="H180" i="6"/>
  <c r="F180" i="6"/>
  <c r="I179" i="6"/>
  <c r="H179" i="6"/>
  <c r="C179" i="6"/>
  <c r="F179" i="6" s="1"/>
  <c r="I178" i="6"/>
  <c r="H178" i="6"/>
  <c r="C178" i="6"/>
  <c r="F178" i="6" s="1"/>
  <c r="I177" i="6"/>
  <c r="H177" i="6"/>
  <c r="E177" i="6"/>
  <c r="C177" i="6"/>
  <c r="I176" i="6"/>
  <c r="H176" i="6"/>
  <c r="E176" i="6"/>
  <c r="C176" i="6"/>
  <c r="F176" i="6" s="1"/>
  <c r="I175" i="6"/>
  <c r="H175" i="6"/>
  <c r="E175" i="6"/>
  <c r="C175" i="6"/>
  <c r="I174" i="6"/>
  <c r="H174" i="6"/>
  <c r="E174" i="6"/>
  <c r="C174" i="6"/>
  <c r="I173" i="6"/>
  <c r="H173" i="6"/>
  <c r="E173" i="6"/>
  <c r="C173" i="6"/>
  <c r="F173" i="6" s="1"/>
  <c r="I172" i="6"/>
  <c r="H172" i="6"/>
  <c r="E172" i="6"/>
  <c r="C172" i="6"/>
  <c r="I171" i="6"/>
  <c r="H171" i="6"/>
  <c r="E171" i="6"/>
  <c r="C171" i="6"/>
  <c r="I170" i="6"/>
  <c r="H170" i="6"/>
  <c r="E170" i="6"/>
  <c r="C170" i="6"/>
  <c r="F170" i="6" s="1"/>
  <c r="I169" i="6"/>
  <c r="H169" i="6"/>
  <c r="E169" i="6"/>
  <c r="C169" i="6"/>
  <c r="I168" i="6"/>
  <c r="H168" i="6"/>
  <c r="E168" i="6"/>
  <c r="C168" i="6"/>
  <c r="I167" i="6"/>
  <c r="H167" i="6"/>
  <c r="E167" i="6"/>
  <c r="C167" i="6"/>
  <c r="F167" i="6" s="1"/>
  <c r="C166" i="6"/>
  <c r="F166" i="6" s="1"/>
  <c r="D165" i="6"/>
  <c r="C165" i="6"/>
  <c r="F165" i="6" s="1"/>
  <c r="F164" i="6"/>
  <c r="C164" i="6"/>
  <c r="D164" i="6" s="1"/>
  <c r="D163" i="6"/>
  <c r="C163" i="6"/>
  <c r="F163" i="6" s="1"/>
  <c r="I162" i="6"/>
  <c r="E162" i="6"/>
  <c r="D162" i="6"/>
  <c r="C162" i="6"/>
  <c r="F162" i="6" s="1"/>
  <c r="E161" i="6"/>
  <c r="C161" i="6"/>
  <c r="F161" i="6" s="1"/>
  <c r="F160" i="6"/>
  <c r="E160" i="6"/>
  <c r="D160" i="6"/>
  <c r="C160" i="6"/>
  <c r="E159" i="6"/>
  <c r="F159" i="6" s="1"/>
  <c r="C158" i="6"/>
  <c r="F158" i="6" s="1"/>
  <c r="F157" i="6"/>
  <c r="C157" i="6"/>
  <c r="F156" i="6"/>
  <c r="E156" i="6"/>
  <c r="D156" i="6"/>
  <c r="C156" i="6"/>
  <c r="E155" i="6"/>
  <c r="C155" i="6"/>
  <c r="F155" i="6" s="1"/>
  <c r="E154" i="6"/>
  <c r="C154" i="6"/>
  <c r="F154" i="6" s="1"/>
  <c r="F153" i="6"/>
  <c r="E153" i="6"/>
  <c r="C153" i="6"/>
  <c r="D153" i="6" s="1"/>
  <c r="F152" i="6"/>
  <c r="E152" i="6"/>
  <c r="D152" i="6"/>
  <c r="C152" i="6"/>
  <c r="I151" i="6"/>
  <c r="E151" i="6"/>
  <c r="C151" i="6"/>
  <c r="D151" i="6" s="1"/>
  <c r="E150" i="6"/>
  <c r="D150" i="6"/>
  <c r="C150" i="6"/>
  <c r="F150" i="6" s="1"/>
  <c r="F149" i="6"/>
  <c r="E149" i="6"/>
  <c r="D149" i="6"/>
  <c r="C149" i="6"/>
  <c r="F148" i="6"/>
  <c r="E148" i="6"/>
  <c r="D148" i="6"/>
  <c r="C148" i="6"/>
  <c r="E147" i="6"/>
  <c r="C147" i="6"/>
  <c r="F147" i="6" s="1"/>
  <c r="I146" i="6"/>
  <c r="I166" i="6" s="1"/>
  <c r="H146" i="6"/>
  <c r="H158" i="6" s="1"/>
  <c r="E146" i="6"/>
  <c r="C146" i="6"/>
  <c r="D146" i="6" s="1"/>
  <c r="I145" i="6"/>
  <c r="H145" i="6"/>
  <c r="E145" i="6"/>
  <c r="C145" i="6"/>
  <c r="F145" i="6" s="1"/>
  <c r="I144" i="6"/>
  <c r="H144" i="6"/>
  <c r="E144" i="6"/>
  <c r="C144" i="6"/>
  <c r="D144" i="6" s="1"/>
  <c r="I143" i="6"/>
  <c r="H143" i="6"/>
  <c r="E143" i="6"/>
  <c r="C143" i="6"/>
  <c r="F143" i="6" s="1"/>
  <c r="I142" i="6"/>
  <c r="F142" i="6"/>
  <c r="E142" i="6"/>
  <c r="I141" i="6"/>
  <c r="C141" i="6"/>
  <c r="F141" i="6" s="1"/>
  <c r="I140" i="6"/>
  <c r="C140" i="6"/>
  <c r="F140" i="6" s="1"/>
  <c r="I139" i="6"/>
  <c r="F139" i="6"/>
  <c r="C139" i="6"/>
  <c r="D139" i="6" s="1"/>
  <c r="I138" i="6"/>
  <c r="H138" i="6"/>
  <c r="C138" i="6"/>
  <c r="F138" i="6" s="1"/>
  <c r="I137" i="6"/>
  <c r="C137" i="6"/>
  <c r="F137" i="6" s="1"/>
  <c r="I136" i="6"/>
  <c r="C136" i="6"/>
  <c r="F136" i="6" s="1"/>
  <c r="I135" i="6"/>
  <c r="E135" i="6"/>
  <c r="D135" i="6"/>
  <c r="C135" i="6"/>
  <c r="F135" i="6" s="1"/>
  <c r="I134" i="6"/>
  <c r="E134" i="6"/>
  <c r="C134" i="6"/>
  <c r="D134" i="6" s="1"/>
  <c r="I133" i="6"/>
  <c r="E133" i="6"/>
  <c r="C133" i="6"/>
  <c r="E132" i="6"/>
  <c r="C132" i="6"/>
  <c r="D132" i="6" s="1"/>
  <c r="E131" i="6"/>
  <c r="C131" i="6"/>
  <c r="F131" i="6" s="1"/>
  <c r="I130" i="6"/>
  <c r="H130" i="6"/>
  <c r="H136" i="6" s="1"/>
  <c r="E130" i="6"/>
  <c r="C130" i="6"/>
  <c r="D130" i="6" s="1"/>
  <c r="I129" i="6"/>
  <c r="H129" i="6"/>
  <c r="E129" i="6"/>
  <c r="C129" i="6"/>
  <c r="F129" i="6" s="1"/>
  <c r="I128" i="6"/>
  <c r="E128" i="6"/>
  <c r="C128" i="6"/>
  <c r="D128" i="6" s="1"/>
  <c r="I127" i="6"/>
  <c r="H127" i="6"/>
  <c r="E127" i="6"/>
  <c r="D127" i="6"/>
  <c r="C127" i="6"/>
  <c r="F127" i="6" s="1"/>
  <c r="I126" i="6"/>
  <c r="E126" i="6"/>
  <c r="C126" i="6"/>
  <c r="D126" i="6" s="1"/>
  <c r="I125" i="6"/>
  <c r="E125" i="6"/>
  <c r="D125" i="6"/>
  <c r="C125" i="6"/>
  <c r="F125" i="6" s="1"/>
  <c r="D124" i="6"/>
  <c r="C124" i="6"/>
  <c r="F124" i="6" s="1"/>
  <c r="F123" i="6"/>
  <c r="C123" i="6"/>
  <c r="D123" i="6" s="1"/>
  <c r="F122" i="6"/>
  <c r="C122" i="6"/>
  <c r="D122" i="6" s="1"/>
  <c r="I121" i="6"/>
  <c r="H121" i="6"/>
  <c r="E121" i="6"/>
  <c r="C121" i="6"/>
  <c r="F121" i="6" s="1"/>
  <c r="I120" i="6"/>
  <c r="H120" i="6"/>
  <c r="E120" i="6"/>
  <c r="F120" i="6" s="1"/>
  <c r="D120" i="6"/>
  <c r="C120" i="6"/>
  <c r="I119" i="6"/>
  <c r="H119" i="6"/>
  <c r="F119" i="6"/>
  <c r="E119" i="6"/>
  <c r="D119" i="6"/>
  <c r="C119" i="6"/>
  <c r="H118" i="6"/>
  <c r="H122" i="6" s="1"/>
  <c r="H123" i="6" s="1"/>
  <c r="H124" i="6" s="1"/>
  <c r="E118" i="6"/>
  <c r="F118" i="6" s="1"/>
  <c r="F117" i="6"/>
  <c r="C117" i="6"/>
  <c r="F116" i="6"/>
  <c r="C116" i="6"/>
  <c r="C115" i="6"/>
  <c r="F115" i="6" s="1"/>
  <c r="F114" i="6"/>
  <c r="E114" i="6"/>
  <c r="D114" i="6"/>
  <c r="C114" i="6"/>
  <c r="I113" i="6"/>
  <c r="E113" i="6"/>
  <c r="C113" i="6"/>
  <c r="F113" i="6" s="1"/>
  <c r="E112" i="6"/>
  <c r="F112" i="6" s="1"/>
  <c r="C112" i="6"/>
  <c r="D112" i="6" s="1"/>
  <c r="I111" i="6"/>
  <c r="E111" i="6"/>
  <c r="C111" i="6"/>
  <c r="F110" i="6"/>
  <c r="E110" i="6"/>
  <c r="D110" i="6"/>
  <c r="C110" i="6"/>
  <c r="I109" i="6"/>
  <c r="E109" i="6"/>
  <c r="C109" i="6"/>
  <c r="F109" i="6" s="1"/>
  <c r="E108" i="6"/>
  <c r="D108" i="6"/>
  <c r="C108" i="6"/>
  <c r="F108" i="6" s="1"/>
  <c r="E107" i="6"/>
  <c r="C107" i="6"/>
  <c r="F106" i="6"/>
  <c r="E106" i="6"/>
  <c r="D106" i="6"/>
  <c r="C106" i="6"/>
  <c r="I105" i="6"/>
  <c r="H105" i="6"/>
  <c r="E105" i="6"/>
  <c r="C105" i="6"/>
  <c r="F105" i="6" s="1"/>
  <c r="I104" i="6"/>
  <c r="I123" i="6" s="1"/>
  <c r="H104" i="6"/>
  <c r="H116" i="6" s="1"/>
  <c r="F104" i="6"/>
  <c r="E104" i="6"/>
  <c r="D104" i="6"/>
  <c r="C104" i="6"/>
  <c r="F103" i="6"/>
  <c r="C103" i="6"/>
  <c r="D103" i="6" s="1"/>
  <c r="D102" i="6"/>
  <c r="C102" i="6"/>
  <c r="F102" i="6" s="1"/>
  <c r="F101" i="6"/>
  <c r="C101" i="6"/>
  <c r="D101" i="6" s="1"/>
  <c r="I100" i="6"/>
  <c r="H100" i="6"/>
  <c r="E100" i="6"/>
  <c r="C100" i="6"/>
  <c r="I99" i="6"/>
  <c r="H99" i="6"/>
  <c r="E99" i="6"/>
  <c r="C99" i="6"/>
  <c r="I98" i="6"/>
  <c r="H98" i="6"/>
  <c r="E98" i="6"/>
  <c r="C98" i="6"/>
  <c r="E97" i="6"/>
  <c r="F97" i="6" s="1"/>
  <c r="C96" i="6"/>
  <c r="F96" i="6" s="1"/>
  <c r="H95" i="6"/>
  <c r="C95" i="6"/>
  <c r="F95" i="6" s="1"/>
  <c r="C94" i="6"/>
  <c r="F94" i="6" s="1"/>
  <c r="E93" i="6"/>
  <c r="C93" i="6"/>
  <c r="F93" i="6" s="1"/>
  <c r="E92" i="6"/>
  <c r="C92" i="6"/>
  <c r="E91" i="6"/>
  <c r="C91" i="6"/>
  <c r="H90" i="6"/>
  <c r="E90" i="6"/>
  <c r="C90" i="6"/>
  <c r="E89" i="6"/>
  <c r="C89" i="6"/>
  <c r="E88" i="6"/>
  <c r="C88" i="6"/>
  <c r="E87" i="6"/>
  <c r="C87" i="6"/>
  <c r="H86" i="6"/>
  <c r="E86" i="6"/>
  <c r="C86" i="6"/>
  <c r="F86" i="6" s="1"/>
  <c r="E85" i="6"/>
  <c r="C85" i="6"/>
  <c r="F85" i="6" s="1"/>
  <c r="H84" i="6"/>
  <c r="E84" i="6"/>
  <c r="C84" i="6"/>
  <c r="I83" i="6"/>
  <c r="I96" i="6" s="1"/>
  <c r="H83" i="6"/>
  <c r="H96" i="6" s="1"/>
  <c r="E83" i="6"/>
  <c r="C83" i="6"/>
  <c r="I82" i="6"/>
  <c r="H82" i="6"/>
  <c r="E82" i="6"/>
  <c r="C82" i="6"/>
  <c r="I81" i="6"/>
  <c r="H81" i="6"/>
  <c r="E81" i="6"/>
  <c r="C81" i="6"/>
  <c r="I80" i="6"/>
  <c r="H80" i="6"/>
  <c r="E80" i="6"/>
  <c r="C80" i="6"/>
  <c r="F79" i="6"/>
  <c r="E79" i="6"/>
  <c r="D78" i="6"/>
  <c r="C78" i="6"/>
  <c r="F78" i="6" s="1"/>
  <c r="C77" i="6"/>
  <c r="D77" i="6" s="1"/>
  <c r="C76" i="6"/>
  <c r="F76" i="6" s="1"/>
  <c r="C75" i="6"/>
  <c r="F75" i="6" s="1"/>
  <c r="C74" i="6"/>
  <c r="F74" i="6" s="1"/>
  <c r="C73" i="6"/>
  <c r="F73" i="6" s="1"/>
  <c r="E72" i="6"/>
  <c r="D72" i="6"/>
  <c r="C72" i="6"/>
  <c r="F72" i="6" s="1"/>
  <c r="E71" i="6"/>
  <c r="F71" i="6" s="1"/>
  <c r="C71" i="6"/>
  <c r="D71" i="6" s="1"/>
  <c r="E70" i="6"/>
  <c r="C70" i="6"/>
  <c r="D70" i="6" s="1"/>
  <c r="E69" i="6"/>
  <c r="D69" i="6"/>
  <c r="C69" i="6"/>
  <c r="E68" i="6"/>
  <c r="C68" i="6"/>
  <c r="F68" i="6" s="1"/>
  <c r="E67" i="6"/>
  <c r="F67" i="6" s="1"/>
  <c r="C67" i="6"/>
  <c r="D67" i="6" s="1"/>
  <c r="E66" i="6"/>
  <c r="D66" i="6"/>
  <c r="C66" i="6"/>
  <c r="F66" i="6" s="1"/>
  <c r="E65" i="6"/>
  <c r="C65" i="6"/>
  <c r="E64" i="6"/>
  <c r="C64" i="6"/>
  <c r="D64" i="6" s="1"/>
  <c r="E63" i="6"/>
  <c r="D63" i="6"/>
  <c r="C63" i="6"/>
  <c r="F63" i="6" s="1"/>
  <c r="I62" i="6"/>
  <c r="I75" i="6" s="1"/>
  <c r="I76" i="6" s="1"/>
  <c r="H62" i="6"/>
  <c r="H75" i="6" s="1"/>
  <c r="H76" i="6" s="1"/>
  <c r="H77" i="6" s="1"/>
  <c r="H78" i="6" s="1"/>
  <c r="E62" i="6"/>
  <c r="C62" i="6"/>
  <c r="F62" i="6" s="1"/>
  <c r="I61" i="6"/>
  <c r="H61" i="6"/>
  <c r="C61" i="6"/>
  <c r="F61" i="6" s="1"/>
  <c r="F60" i="6"/>
  <c r="C60" i="6"/>
  <c r="D60" i="6" s="1"/>
  <c r="C59" i="6"/>
  <c r="F59" i="6" s="1"/>
  <c r="F58" i="6"/>
  <c r="C58" i="6"/>
  <c r="D58" i="6" s="1"/>
  <c r="I57" i="6"/>
  <c r="H57" i="6"/>
  <c r="E57" i="6"/>
  <c r="C57" i="6"/>
  <c r="I56" i="6"/>
  <c r="H56" i="6"/>
  <c r="E56" i="6"/>
  <c r="C56" i="6"/>
  <c r="F56" i="6" s="1"/>
  <c r="I55" i="6"/>
  <c r="H55" i="6"/>
  <c r="E55" i="6"/>
  <c r="C55" i="6"/>
  <c r="I54" i="6"/>
  <c r="I58" i="6" s="1"/>
  <c r="E54" i="6"/>
  <c r="F54" i="6" s="1"/>
  <c r="I53" i="6"/>
  <c r="C53" i="6"/>
  <c r="F53" i="6" s="1"/>
  <c r="I52" i="6"/>
  <c r="I59" i="6" s="1"/>
  <c r="C52" i="6"/>
  <c r="F52" i="6" s="1"/>
  <c r="I51" i="6"/>
  <c r="E51" i="6"/>
  <c r="C51" i="6"/>
  <c r="F51" i="6" s="1"/>
  <c r="I50" i="6"/>
  <c r="H50" i="6"/>
  <c r="E50" i="6"/>
  <c r="C50" i="6"/>
  <c r="F50" i="6" s="1"/>
  <c r="I49" i="6"/>
  <c r="I60" i="6" s="1"/>
  <c r="E49" i="6"/>
  <c r="C49" i="6"/>
  <c r="I48" i="6"/>
  <c r="H48" i="6"/>
  <c r="E48" i="6"/>
  <c r="C48" i="6"/>
  <c r="I47" i="6"/>
  <c r="E47" i="6"/>
  <c r="C47" i="6"/>
  <c r="F47" i="6" s="1"/>
  <c r="I46" i="6"/>
  <c r="H46" i="6"/>
  <c r="E46" i="6"/>
  <c r="C46" i="6"/>
  <c r="F46" i="6" s="1"/>
  <c r="I45" i="6"/>
  <c r="E45" i="6"/>
  <c r="C45" i="6"/>
  <c r="F45" i="6" s="1"/>
  <c r="I44" i="6"/>
  <c r="E44" i="6"/>
  <c r="C44" i="6"/>
  <c r="I43" i="6"/>
  <c r="E43" i="6"/>
  <c r="C43" i="6"/>
  <c r="F43" i="6" s="1"/>
  <c r="I42" i="6"/>
  <c r="H42" i="6"/>
  <c r="E42" i="6"/>
  <c r="C42" i="6"/>
  <c r="I41" i="6"/>
  <c r="H41" i="6"/>
  <c r="H54" i="6" s="1"/>
  <c r="H58" i="6" s="1"/>
  <c r="H59" i="6" s="1"/>
  <c r="H60" i="6" s="1"/>
  <c r="E41" i="6"/>
  <c r="C41" i="6"/>
  <c r="F41" i="6" s="1"/>
  <c r="H40" i="6"/>
  <c r="C40" i="6"/>
  <c r="F40" i="6" s="1"/>
  <c r="H39" i="6"/>
  <c r="C39" i="6"/>
  <c r="F39" i="6" s="1"/>
  <c r="H38" i="6"/>
  <c r="D38" i="6"/>
  <c r="C38" i="6"/>
  <c r="F38" i="6" s="1"/>
  <c r="I37" i="6"/>
  <c r="H37" i="6"/>
  <c r="E37" i="6"/>
  <c r="C37" i="6"/>
  <c r="D37" i="6" s="1"/>
  <c r="I36" i="6"/>
  <c r="H36" i="6"/>
  <c r="E36" i="6"/>
  <c r="F36" i="6" s="1"/>
  <c r="D36" i="6"/>
  <c r="C36" i="6"/>
  <c r="I35" i="6"/>
  <c r="H35" i="6"/>
  <c r="E35" i="6"/>
  <c r="C35" i="6"/>
  <c r="D35" i="6" s="1"/>
  <c r="I34" i="6"/>
  <c r="I38" i="6" s="1"/>
  <c r="H34" i="6"/>
  <c r="E34" i="6"/>
  <c r="F34" i="6" s="1"/>
  <c r="I33" i="6"/>
  <c r="H33" i="6"/>
  <c r="F33" i="6"/>
  <c r="C33" i="6"/>
  <c r="I32" i="6"/>
  <c r="I39" i="6" s="1"/>
  <c r="H32" i="6"/>
  <c r="C32" i="6"/>
  <c r="F32" i="6" s="1"/>
  <c r="I31" i="6"/>
  <c r="H31" i="6"/>
  <c r="F31" i="6"/>
  <c r="C31" i="6"/>
  <c r="I30" i="6"/>
  <c r="H30" i="6"/>
  <c r="F30" i="6"/>
  <c r="E30" i="6"/>
  <c r="C30" i="6"/>
  <c r="D30" i="6" s="1"/>
  <c r="I29" i="6"/>
  <c r="I40" i="6" s="1"/>
  <c r="H29" i="6"/>
  <c r="E29" i="6"/>
  <c r="C29" i="6"/>
  <c r="F29" i="6" s="1"/>
  <c r="I28" i="6"/>
  <c r="H28" i="6"/>
  <c r="E28" i="6"/>
  <c r="C28" i="6"/>
  <c r="D28" i="6" s="1"/>
  <c r="I27" i="6"/>
  <c r="H27" i="6"/>
  <c r="F27" i="6"/>
  <c r="E27" i="6"/>
  <c r="D27" i="6"/>
  <c r="C27" i="6"/>
  <c r="I26" i="6"/>
  <c r="H26" i="6"/>
  <c r="F26" i="6"/>
  <c r="E26" i="6"/>
  <c r="C26" i="6"/>
  <c r="D26" i="6" s="1"/>
  <c r="I25" i="6"/>
  <c r="H25" i="6"/>
  <c r="F25" i="6"/>
  <c r="E25" i="6"/>
  <c r="C25" i="6"/>
  <c r="D25" i="6" s="1"/>
  <c r="I24" i="6"/>
  <c r="H24" i="6"/>
  <c r="E24" i="6"/>
  <c r="C24" i="6"/>
  <c r="D24" i="6" s="1"/>
  <c r="I23" i="6"/>
  <c r="H23" i="6"/>
  <c r="E23" i="6"/>
  <c r="F23" i="6" s="1"/>
  <c r="D23" i="6"/>
  <c r="C23" i="6"/>
  <c r="I22" i="6"/>
  <c r="H22" i="6"/>
  <c r="E22" i="6"/>
  <c r="C22" i="6"/>
  <c r="D22" i="6" s="1"/>
  <c r="I21" i="6"/>
  <c r="H21" i="6"/>
  <c r="E21" i="6"/>
  <c r="D21" i="6"/>
  <c r="C21" i="6"/>
  <c r="F21" i="6" s="1"/>
  <c r="I20" i="6"/>
  <c r="H20" i="6"/>
  <c r="E20" i="6"/>
  <c r="F20" i="6" s="1"/>
  <c r="C20" i="6"/>
  <c r="D20" i="6" s="1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C27" i="5" s="1"/>
  <c r="F8" i="5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G72" i="1"/>
  <c r="E72" i="1"/>
  <c r="D72" i="1"/>
  <c r="C72" i="1"/>
  <c r="I27" i="1"/>
  <c r="F27" i="1"/>
  <c r="F72" i="1" s="1"/>
  <c r="E27" i="1"/>
  <c r="I16" i="1"/>
  <c r="I72" i="1" s="1"/>
  <c r="AC71" i="4" l="1"/>
  <c r="F24" i="6"/>
  <c r="D40" i="6"/>
  <c r="D62" i="6"/>
  <c r="F64" i="6"/>
  <c r="H67" i="6"/>
  <c r="F70" i="6"/>
  <c r="I74" i="6"/>
  <c r="F80" i="6"/>
  <c r="F83" i="6"/>
  <c r="F87" i="6"/>
  <c r="F92" i="6"/>
  <c r="F100" i="6"/>
  <c r="H133" i="6"/>
  <c r="F144" i="6"/>
  <c r="F146" i="6"/>
  <c r="F151" i="6"/>
  <c r="D154" i="6"/>
  <c r="I160" i="6"/>
  <c r="F193" i="6"/>
  <c r="F204" i="6"/>
  <c r="D207" i="6"/>
  <c r="D219" i="6"/>
  <c r="F224" i="6"/>
  <c r="F226" i="6"/>
  <c r="F232" i="6"/>
  <c r="F235" i="6"/>
  <c r="F238" i="6"/>
  <c r="F245" i="6"/>
  <c r="D253" i="6"/>
  <c r="F255" i="6"/>
  <c r="D266" i="6"/>
  <c r="D302" i="6"/>
  <c r="F308" i="6"/>
  <c r="AC72" i="1"/>
  <c r="F22" i="6"/>
  <c r="F65" i="6"/>
  <c r="D29" i="6"/>
  <c r="F37" i="6"/>
  <c r="F44" i="6"/>
  <c r="F55" i="6"/>
  <c r="D65" i="6"/>
  <c r="D68" i="6"/>
  <c r="F88" i="6"/>
  <c r="H92" i="6"/>
  <c r="H97" i="6"/>
  <c r="H101" i="6" s="1"/>
  <c r="H102" i="6" s="1"/>
  <c r="H103" i="6" s="1"/>
  <c r="F107" i="6"/>
  <c r="D121" i="6"/>
  <c r="I157" i="6"/>
  <c r="I164" i="6" s="1"/>
  <c r="D161" i="6"/>
  <c r="F169" i="6"/>
  <c r="F172" i="6"/>
  <c r="F175" i="6"/>
  <c r="F190" i="6"/>
  <c r="H193" i="6"/>
  <c r="F197" i="6"/>
  <c r="H204" i="6"/>
  <c r="D215" i="6"/>
  <c r="D251" i="6"/>
  <c r="D271" i="6"/>
  <c r="D293" i="6"/>
  <c r="D300" i="6"/>
  <c r="F309" i="6"/>
  <c r="I97" i="6"/>
  <c r="I101" i="6" s="1"/>
  <c r="I102" i="6" s="1"/>
  <c r="F35" i="6"/>
  <c r="H44" i="6"/>
  <c r="F48" i="6"/>
  <c r="H65" i="6"/>
  <c r="H71" i="6"/>
  <c r="D76" i="6"/>
  <c r="F81" i="6"/>
  <c r="F84" i="6"/>
  <c r="H88" i="6"/>
  <c r="F98" i="6"/>
  <c r="I107" i="6"/>
  <c r="F111" i="6"/>
  <c r="D131" i="6"/>
  <c r="D143" i="6"/>
  <c r="D145" i="6"/>
  <c r="D147" i="6"/>
  <c r="I149" i="6"/>
  <c r="D155" i="6"/>
  <c r="F184" i="6"/>
  <c r="F194" i="6"/>
  <c r="H197" i="6"/>
  <c r="D211" i="6"/>
  <c r="D225" i="6"/>
  <c r="D227" i="6"/>
  <c r="F230" i="6"/>
  <c r="F233" i="6"/>
  <c r="F236" i="6"/>
  <c r="F239" i="6"/>
  <c r="F246" i="6"/>
  <c r="D261" i="6"/>
  <c r="D298" i="6"/>
  <c r="D313" i="6"/>
  <c r="F89" i="6"/>
  <c r="H125" i="6"/>
  <c r="I158" i="6"/>
  <c r="F182" i="6"/>
  <c r="H94" i="6"/>
  <c r="H131" i="6"/>
  <c r="H202" i="6"/>
  <c r="H206" i="6" s="1"/>
  <c r="H207" i="6" s="1"/>
  <c r="H208" i="6" s="1"/>
  <c r="H205" i="6"/>
  <c r="D259" i="6"/>
  <c r="D296" i="6"/>
  <c r="D310" i="6"/>
  <c r="F42" i="6"/>
  <c r="H52" i="6"/>
  <c r="F69" i="6"/>
  <c r="F77" i="6"/>
  <c r="F90" i="6"/>
  <c r="I94" i="6"/>
  <c r="H115" i="6"/>
  <c r="D129" i="6"/>
  <c r="I147" i="6"/>
  <c r="I155" i="6"/>
  <c r="H191" i="6"/>
  <c r="F195" i="6"/>
  <c r="F267" i="6"/>
  <c r="F49" i="6"/>
  <c r="H63" i="6"/>
  <c r="H69" i="6"/>
  <c r="F82" i="6"/>
  <c r="F99" i="6"/>
  <c r="H135" i="6"/>
  <c r="F218" i="6"/>
  <c r="F231" i="6"/>
  <c r="F234" i="6"/>
  <c r="F237" i="6"/>
  <c r="F240" i="6"/>
  <c r="F247" i="6"/>
  <c r="D257" i="6"/>
  <c r="D294" i="6"/>
  <c r="F133" i="6"/>
  <c r="F28" i="6"/>
  <c r="H53" i="6"/>
  <c r="F57" i="6"/>
  <c r="F91" i="6"/>
  <c r="I95" i="6"/>
  <c r="D133" i="6"/>
  <c r="I153" i="6"/>
  <c r="F168" i="6"/>
  <c r="F171" i="6"/>
  <c r="F174" i="6"/>
  <c r="F177" i="6"/>
  <c r="F189" i="6"/>
  <c r="H199" i="6"/>
  <c r="H203" i="6"/>
  <c r="F214" i="6"/>
  <c r="F250" i="6"/>
  <c r="F270" i="6"/>
  <c r="F292" i="6"/>
  <c r="I326" i="6"/>
  <c r="F334" i="6"/>
  <c r="D41" i="6"/>
  <c r="D43" i="6"/>
  <c r="D45" i="6"/>
  <c r="D47" i="6"/>
  <c r="D49" i="6"/>
  <c r="D51" i="6"/>
  <c r="D56" i="6"/>
  <c r="I84" i="6"/>
  <c r="I86" i="6"/>
  <c r="I88" i="6"/>
  <c r="I90" i="6"/>
  <c r="I92" i="6"/>
  <c r="I103" i="6" s="1"/>
  <c r="D98" i="6"/>
  <c r="D100" i="6"/>
  <c r="H106" i="6"/>
  <c r="H108" i="6"/>
  <c r="H110" i="6"/>
  <c r="H112" i="6"/>
  <c r="H114" i="6"/>
  <c r="H117" i="6"/>
  <c r="F126" i="6"/>
  <c r="F128" i="6"/>
  <c r="F130" i="6"/>
  <c r="F132" i="6"/>
  <c r="F134" i="6"/>
  <c r="H139" i="6"/>
  <c r="D168" i="6"/>
  <c r="D170" i="6"/>
  <c r="D172" i="6"/>
  <c r="D174" i="6"/>
  <c r="D176" i="6"/>
  <c r="D188" i="6"/>
  <c r="D190" i="6"/>
  <c r="D192" i="6"/>
  <c r="D194" i="6"/>
  <c r="D196" i="6"/>
  <c r="D198" i="6"/>
  <c r="F203" i="6"/>
  <c r="F205" i="6"/>
  <c r="D245" i="6"/>
  <c r="D247" i="6"/>
  <c r="F273" i="6"/>
  <c r="F275" i="6"/>
  <c r="F277" i="6"/>
  <c r="F279" i="6"/>
  <c r="F281" i="6"/>
  <c r="H308" i="6"/>
  <c r="H310" i="6"/>
  <c r="D315" i="6"/>
  <c r="D317" i="6"/>
  <c r="D319" i="6"/>
  <c r="D321" i="6"/>
  <c r="D323" i="6"/>
  <c r="F330" i="6"/>
  <c r="H332" i="6"/>
  <c r="H325" i="6"/>
  <c r="H328" i="6"/>
  <c r="H330" i="6"/>
  <c r="I108" i="6"/>
  <c r="H126" i="6"/>
  <c r="H132" i="6"/>
  <c r="D39" i="6"/>
  <c r="H73" i="6"/>
  <c r="D81" i="6"/>
  <c r="D83" i="6"/>
  <c r="D85" i="6"/>
  <c r="D87" i="6"/>
  <c r="D89" i="6"/>
  <c r="D91" i="6"/>
  <c r="D93" i="6"/>
  <c r="I124" i="6"/>
  <c r="I132" i="6"/>
  <c r="H142" i="6"/>
  <c r="H148" i="6"/>
  <c r="H150" i="6"/>
  <c r="H152" i="6"/>
  <c r="H154" i="6"/>
  <c r="H156" i="6"/>
  <c r="H159" i="6"/>
  <c r="H163" i="6" s="1"/>
  <c r="H164" i="6" s="1"/>
  <c r="H165" i="6" s="1"/>
  <c r="H161" i="6"/>
  <c r="D186" i="6"/>
  <c r="D208" i="6"/>
  <c r="D230" i="6"/>
  <c r="D232" i="6"/>
  <c r="D234" i="6"/>
  <c r="D236" i="6"/>
  <c r="D238" i="6"/>
  <c r="D240" i="6"/>
  <c r="D287" i="6"/>
  <c r="D289" i="6"/>
  <c r="H295" i="6"/>
  <c r="H297" i="6"/>
  <c r="H299" i="6"/>
  <c r="H301" i="6"/>
  <c r="H303" i="6"/>
  <c r="H306" i="6"/>
  <c r="I114" i="6"/>
  <c r="H128" i="6"/>
  <c r="H43" i="6"/>
  <c r="H45" i="6"/>
  <c r="H47" i="6"/>
  <c r="H49" i="6"/>
  <c r="H51" i="6"/>
  <c r="I73" i="6"/>
  <c r="I77" i="6" s="1"/>
  <c r="D105" i="6"/>
  <c r="D107" i="6"/>
  <c r="D109" i="6"/>
  <c r="D111" i="6"/>
  <c r="D113" i="6"/>
  <c r="H137" i="6"/>
  <c r="D140" i="6"/>
  <c r="I148" i="6"/>
  <c r="I150" i="6"/>
  <c r="I152" i="6"/>
  <c r="I154" i="6"/>
  <c r="I165" i="6" s="1"/>
  <c r="I156" i="6"/>
  <c r="I159" i="6"/>
  <c r="I163" i="6" s="1"/>
  <c r="I161" i="6"/>
  <c r="H166" i="6"/>
  <c r="H190" i="6"/>
  <c r="H192" i="6"/>
  <c r="H194" i="6"/>
  <c r="H196" i="6"/>
  <c r="H198" i="6"/>
  <c r="D252" i="6"/>
  <c r="D254" i="6"/>
  <c r="D256" i="6"/>
  <c r="D258" i="6"/>
  <c r="D260" i="6"/>
  <c r="D309" i="6"/>
  <c r="D311" i="6"/>
  <c r="H313" i="6"/>
  <c r="H315" i="6"/>
  <c r="H317" i="6"/>
  <c r="H319" i="6"/>
  <c r="H321" i="6"/>
  <c r="H323" i="6"/>
  <c r="D333" i="6"/>
  <c r="I122" i="6"/>
  <c r="D204" i="6"/>
  <c r="D272" i="6"/>
  <c r="D274" i="6"/>
  <c r="D276" i="6"/>
  <c r="D278" i="6"/>
  <c r="D280" i="6"/>
  <c r="D282" i="6"/>
  <c r="I315" i="6"/>
  <c r="I317" i="6"/>
  <c r="I319" i="6"/>
  <c r="I321" i="6"/>
  <c r="I323" i="6"/>
  <c r="D329" i="6"/>
  <c r="D331" i="6"/>
  <c r="I106" i="6"/>
  <c r="I112" i="6"/>
  <c r="I117" i="6"/>
  <c r="H134" i="6"/>
  <c r="D59" i="6"/>
  <c r="I63" i="6"/>
  <c r="I65" i="6"/>
  <c r="I67" i="6"/>
  <c r="I69" i="6"/>
  <c r="I71" i="6"/>
  <c r="H79" i="6"/>
  <c r="H85" i="6"/>
  <c r="H87" i="6"/>
  <c r="H89" i="6"/>
  <c r="H91" i="6"/>
  <c r="H93" i="6"/>
  <c r="I115" i="6"/>
  <c r="I118" i="6"/>
  <c r="H140" i="6"/>
  <c r="H311" i="6"/>
  <c r="H326" i="6"/>
  <c r="H333" i="6"/>
  <c r="I110" i="6"/>
  <c r="D42" i="6"/>
  <c r="D44" i="6"/>
  <c r="D46" i="6"/>
  <c r="D48" i="6"/>
  <c r="D50" i="6"/>
  <c r="D55" i="6"/>
  <c r="D57" i="6"/>
  <c r="H74" i="6"/>
  <c r="I85" i="6"/>
  <c r="I87" i="6"/>
  <c r="I89" i="6"/>
  <c r="I91" i="6"/>
  <c r="I93" i="6"/>
  <c r="D99" i="6"/>
  <c r="H107" i="6"/>
  <c r="H109" i="6"/>
  <c r="H111" i="6"/>
  <c r="H113" i="6"/>
  <c r="H157" i="6"/>
  <c r="D167" i="6"/>
  <c r="D169" i="6"/>
  <c r="D171" i="6"/>
  <c r="D173" i="6"/>
  <c r="D175" i="6"/>
  <c r="D177" i="6"/>
  <c r="D189" i="6"/>
  <c r="D191" i="6"/>
  <c r="D193" i="6"/>
  <c r="D195" i="6"/>
  <c r="D197" i="6"/>
  <c r="D246" i="6"/>
  <c r="H304" i="6"/>
  <c r="H307" i="6"/>
  <c r="H309" i="6"/>
  <c r="D314" i="6"/>
  <c r="D316" i="6"/>
  <c r="D318" i="6"/>
  <c r="D320" i="6"/>
  <c r="D322" i="6"/>
  <c r="D324" i="6"/>
  <c r="H329" i="6"/>
  <c r="H331" i="6"/>
  <c r="D80" i="6"/>
  <c r="D82" i="6"/>
  <c r="D84" i="6"/>
  <c r="D86" i="6"/>
  <c r="D88" i="6"/>
  <c r="D90" i="6"/>
  <c r="D92" i="6"/>
  <c r="I131" i="6"/>
  <c r="D141" i="6"/>
  <c r="H147" i="6"/>
  <c r="H149" i="6"/>
  <c r="H151" i="6"/>
  <c r="H153" i="6"/>
  <c r="H155" i="6"/>
  <c r="H160" i="6"/>
  <c r="H162" i="6"/>
  <c r="D231" i="6"/>
  <c r="D233" i="6"/>
  <c r="D235" i="6"/>
  <c r="D237" i="6"/>
  <c r="D239" i="6"/>
  <c r="D288" i="6"/>
  <c r="D290" i="6"/>
  <c r="H294" i="6"/>
  <c r="H296" i="6"/>
  <c r="H298" i="6"/>
  <c r="H300" i="6"/>
  <c r="H302" i="6"/>
  <c r="I116" i="6"/>
  <c r="H316" i="6"/>
  <c r="H318" i="6"/>
  <c r="H320" i="6"/>
  <c r="H322" i="6"/>
  <c r="H324" i="6"/>
  <c r="H327" i="6"/>
  <c r="H64" i="6"/>
  <c r="H66" i="6"/>
  <c r="H68" i="6"/>
  <c r="H70" i="6"/>
  <c r="H72" i="6"/>
  <c r="H141" i="6"/>
  <c r="H305" i="6"/>
  <c r="I316" i="6"/>
  <c r="I318" i="6"/>
  <c r="I320" i="6"/>
  <c r="I322" i="6"/>
  <c r="I332" i="6" s="1"/>
  <c r="I324" i="6"/>
  <c r="D332" i="6"/>
  <c r="I64" i="6"/>
  <c r="I66" i="6"/>
  <c r="I68" i="6"/>
  <c r="I70" i="6"/>
  <c r="I78" i="6" s="1"/>
  <c r="I79" i="6" s="1"/>
  <c r="I72" i="6"/>
  <c r="I334" i="6" l="1"/>
  <c r="I333" i="6"/>
</calcChain>
</file>

<file path=xl/sharedStrings.xml><?xml version="1.0" encoding="utf-8"?>
<sst xmlns="http://schemas.openxmlformats.org/spreadsheetml/2006/main" count="892" uniqueCount="280">
  <si>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</si>
  <si>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</si>
  <si>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</si>
  <si>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</si>
  <si>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</si>
  <si>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</si>
  <si>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</si>
  <si>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</si>
  <si>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</si>
  <si>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</si>
  <si>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</si>
  <si>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</si>
  <si>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</si>
  <si>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</si>
  <si>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</si>
  <si>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</si>
  <si>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</si>
  <si>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</si>
  <si>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</si>
  <si>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</si>
  <si>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</si>
  <si>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</si>
  <si>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</si>
  <si>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</si>
  <si>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</si>
  <si>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</si>
  <si>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</si>
  <si>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</si>
  <si>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</si>
  <si>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</si>
  <si>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</si>
  <si>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</si>
  <si>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</si>
  <si>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</si>
  <si>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</si>
  <si>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</si>
  <si>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</si>
  <si>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</si>
  <si>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</si>
  <si>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</si>
  <si>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</si>
  <si>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</si>
  <si>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Laura Dure</t>
  </si>
  <si>
    <t>6 Smoothies</t>
  </si>
  <si>
    <t>ver diet</t>
  </si>
  <si>
    <t>ver jugo</t>
  </si>
  <si>
    <t>1 troz</t>
  </si>
  <si>
    <t>2 sopa</t>
  </si>
  <si>
    <t>2 mix acelga</t>
  </si>
  <si>
    <t>agustina Vidal</t>
  </si>
  <si>
    <t>Yesica Moreno</t>
  </si>
  <si>
    <t>Patricia Giorgis</t>
  </si>
  <si>
    <t xml:space="preserve">     1 zanahoria</t>
  </si>
  <si>
    <t>Milagros Chiaramondia</t>
  </si>
  <si>
    <t>2 cubo</t>
  </si>
  <si>
    <t>Jose Ponce</t>
  </si>
  <si>
    <t>1 papas bastón</t>
  </si>
  <si>
    <t xml:space="preserve">Agustina Lezama </t>
  </si>
  <si>
    <t>GRATIS</t>
  </si>
  <si>
    <t>1 mix taco</t>
  </si>
  <si>
    <t>Pablo Pincetti</t>
  </si>
  <si>
    <t>trozos</t>
  </si>
  <si>
    <t>bolsas x 2,5</t>
  </si>
  <si>
    <t>Tienda nova microcentro</t>
  </si>
  <si>
    <t>NUEVO</t>
  </si>
  <si>
    <t>JUGOS</t>
  </si>
  <si>
    <t>2 esparragos</t>
  </si>
  <si>
    <t>Tea la plata</t>
  </si>
  <si>
    <t>Tea lomitas</t>
  </si>
  <si>
    <t>1 acaí</t>
  </si>
  <si>
    <t>4 KG ESPARRAGO</t>
  </si>
  <si>
    <t>Green dot</t>
  </si>
  <si>
    <t>3 KG ESPARRAGO</t>
  </si>
  <si>
    <t>Green sta fe</t>
  </si>
  <si>
    <t/>
  </si>
  <si>
    <t>Janelac</t>
  </si>
  <si>
    <t>jugos</t>
  </si>
  <si>
    <t>bolsas x 1 kg</t>
  </si>
  <si>
    <t>Nicolaza</t>
  </si>
  <si>
    <t>Open 25 local 903</t>
  </si>
  <si>
    <t>Cimino</t>
  </si>
  <si>
    <t>Rupp</t>
  </si>
  <si>
    <t>granel</t>
  </si>
  <si>
    <t>Tea formosa</t>
  </si>
  <si>
    <t>2 acaí</t>
  </si>
  <si>
    <t>Despacho sabores</t>
  </si>
  <si>
    <t>Abruzzese city</t>
  </si>
  <si>
    <t>Lupita la plata</t>
  </si>
  <si>
    <t>Green billing</t>
  </si>
  <si>
    <t>7 KG ESPARRAGO</t>
  </si>
  <si>
    <t>Medialunas Dina Av de los  Incas</t>
  </si>
  <si>
    <t>Medialunas Dina Campana</t>
  </si>
  <si>
    <t>Medialunas Dina Monroe</t>
  </si>
  <si>
    <t>Medialunas Dina Agronomia</t>
  </si>
  <si>
    <t>Medialunas Dina Lascano</t>
  </si>
  <si>
    <t>Green abasto</t>
  </si>
  <si>
    <t>26764/49970</t>
  </si>
  <si>
    <t>Paola Siciliano</t>
  </si>
  <si>
    <t>Café extremo sur</t>
  </si>
  <si>
    <t>5 trozos</t>
  </si>
  <si>
    <t>Rodrigo Aller</t>
  </si>
  <si>
    <t>Tostado Lanus</t>
  </si>
  <si>
    <t>Mooi dot</t>
  </si>
  <si>
    <t>Adorador bar san Telmo</t>
  </si>
  <si>
    <t>Alejandra Arza</t>
  </si>
  <si>
    <t>de 11 a 13,30 hs</t>
  </si>
  <si>
    <t>Guryn Silvia</t>
  </si>
  <si>
    <t>15,0</t>
  </si>
  <si>
    <t>Brunette</t>
  </si>
  <si>
    <t>Open 25 local 96</t>
  </si>
  <si>
    <t>Delfina Fragni</t>
  </si>
  <si>
    <t xml:space="preserve"> Altolaguirre 3389. PB2</t>
  </si>
  <si>
    <t>Mooi lomitas</t>
  </si>
  <si>
    <t>Tea scalabrini</t>
  </si>
  <si>
    <t>2 KG ESPARRAGO</t>
  </si>
  <si>
    <t>DÍA %</t>
  </si>
  <si>
    <t>VER JUGOS</t>
  </si>
  <si>
    <t>LEPI</t>
  </si>
  <si>
    <t>Gaston Demarco</t>
  </si>
  <si>
    <t>2 arilos</t>
  </si>
  <si>
    <t>Carda Devoto</t>
  </si>
  <si>
    <t>The oldest luengo</t>
  </si>
  <si>
    <t>Tostado cabello</t>
  </si>
  <si>
    <t>Tostado alto p</t>
  </si>
  <si>
    <t>Tostado canning</t>
  </si>
  <si>
    <t>las toscas</t>
  </si>
  <si>
    <t>Carda alto p</t>
  </si>
  <si>
    <t>Mooi cuba</t>
  </si>
  <si>
    <t>Franx6 humbodlt</t>
  </si>
  <si>
    <t>Emiliano Mainero</t>
  </si>
  <si>
    <t>2,5kg esparragos</t>
  </si>
  <si>
    <t>10 kg sopa</t>
  </si>
  <si>
    <t>Massimino</t>
  </si>
  <si>
    <t xml:space="preserve">Laban </t>
  </si>
  <si>
    <t>Bermudez Veroniva</t>
  </si>
  <si>
    <t>Café la barra</t>
  </si>
  <si>
    <t>Tienda nova Lacroze</t>
  </si>
  <si>
    <t>Tienda nova charcas</t>
  </si>
  <si>
    <t>8,0</t>
  </si>
  <si>
    <t>3,0</t>
  </si>
  <si>
    <t>pedido armado</t>
  </si>
  <si>
    <t>2,0</t>
  </si>
  <si>
    <t>Juliana Herrera</t>
  </si>
  <si>
    <t>bolsas x 2.5</t>
  </si>
  <si>
    <t>TOTALES</t>
  </si>
  <si>
    <t>JUGOS  GERGAL (cajas)</t>
  </si>
  <si>
    <t>JUGOS DETOX</t>
  </si>
  <si>
    <t>CON AZUCAR</t>
  </si>
  <si>
    <t>LIGHT</t>
  </si>
  <si>
    <t>NUEVOS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</si>
  <si>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</si>
  <si>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</si>
  <si>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</si>
  <si>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</si>
  <si>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</si>
  <si>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</si>
  <si>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</si>
  <si>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</si>
  <si>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</si>
  <si>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</si>
  <si>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</si>
  <si>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</si>
  <si>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</si>
  <si>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</si>
  <si>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</si>
  <si>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</si>
  <si>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</si>
  <si>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part 3</t>
  </si>
  <si>
    <t>9 bot surtidas NMQ</t>
  </si>
  <si>
    <t>part 2</t>
  </si>
  <si>
    <t>1x450</t>
  </si>
  <si>
    <t>1 packs surtido NMQ</t>
  </si>
  <si>
    <t>2 packs NMQ(MANZ,FRUT/LIM)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</si>
  <si>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</si>
  <si>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</si>
  <si>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</si>
  <si>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</si>
  <si>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</si>
  <si>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</si>
  <si>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</si>
  <si>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</si>
  <si>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</si>
  <si>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</si>
  <si>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</si>
  <si>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</si>
  <si>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</si>
  <si>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</si>
  <si>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</si>
  <si>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</si>
  <si>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</si>
  <si>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</si>
  <si>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</si>
  <si>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</si>
  <si>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</si>
  <si>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</si>
  <si>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</si>
  <si>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MIX PARTICULARES</t>
  </si>
  <si>
    <t>BOLSAS X 2,5</t>
  </si>
  <si>
    <t>BOLSAS X 1KG</t>
  </si>
  <si>
    <t>carro</t>
  </si>
  <si>
    <t>FECHA DESPACHO:</t>
  </si>
  <si>
    <t>HAMBURGUESAS</t>
  </si>
  <si>
    <t>1 manteca de maní x 400</t>
  </si>
  <si>
    <t>1 miel</t>
  </si>
  <si>
    <t>1 manteca de maní</t>
  </si>
  <si>
    <t>cuerdas</t>
  </si>
  <si>
    <t>sorrentinos</t>
  </si>
  <si>
    <t>CUERDAS</t>
  </si>
  <si>
    <t>SORRENTINOS</t>
  </si>
  <si>
    <t>EASY</t>
  </si>
  <si>
    <t>RETIRO DE DEPOSITO</t>
  </si>
  <si>
    <t>Nuria Borras</t>
  </si>
  <si>
    <t>1 champi</t>
  </si>
  <si>
    <t>Jorge T</t>
  </si>
  <si>
    <t>FLETE</t>
  </si>
  <si>
    <t>M</t>
  </si>
  <si>
    <t>Adriana</t>
  </si>
  <si>
    <t>1 esparragos</t>
  </si>
  <si>
    <t>1 acelga</t>
  </si>
  <si>
    <t>Casa Rio</t>
  </si>
  <si>
    <t>7,5</t>
  </si>
  <si>
    <t>retira Rodrigo</t>
  </si>
  <si>
    <t>2,5</t>
  </si>
  <si>
    <t>J.O.F</t>
  </si>
  <si>
    <t>A GRANEL</t>
  </si>
  <si>
    <t>PEDIDO ARMADO</t>
  </si>
  <si>
    <t>Santiago Beades</t>
  </si>
  <si>
    <t>1 pack Fram/frut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</si>
  <si>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</si>
  <si>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</si>
  <si>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</si>
  <si>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</si>
  <si>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</si>
  <si>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</si>
  <si>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</si>
  <si>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</si>
  <si>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</si>
  <si>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</si>
  <si>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</si>
  <si>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</si>
  <si>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</si>
  <si>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</si>
  <si>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</si>
  <si>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</si>
  <si>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</si>
  <si>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</si>
  <si>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</si>
  <si>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</si>
  <si>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</si>
  <si>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</si>
  <si>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</si>
  <si>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</si>
  <si>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</si>
  <si>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</si>
  <si>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</si>
  <si>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</si>
  <si>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</si>
  <si>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</si>
  <si>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</si>
  <si>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</si>
  <si>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</si>
  <si>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</si>
  <si>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</si>
  <si>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</si>
  <si>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</si>
  <si>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ZONAS</t>
  </si>
  <si>
    <t>FLETES</t>
  </si>
  <si>
    <t>CARROS N° Gecom</t>
  </si>
  <si>
    <t>HORA</t>
  </si>
  <si>
    <t>Clientes</t>
  </si>
  <si>
    <t>KILOS</t>
  </si>
  <si>
    <t>OBSERVACION</t>
  </si>
  <si>
    <t>Andres chica</t>
  </si>
  <si>
    <t>Ismael</t>
  </si>
  <si>
    <t>Retira del Central</t>
  </si>
  <si>
    <t>Andres grande</t>
  </si>
  <si>
    <t>Jorge</t>
  </si>
  <si>
    <t>CEA</t>
  </si>
  <si>
    <t xml:space="preserve">AXIS/YPF </t>
  </si>
  <si>
    <t>YPF/JUGOS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</si>
</sst>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sz val="14"/>
      <color theme="1"/>
      <name val="Calibri"/>
    </font>
    <font>
      <b/>
      <sz val="14"/>
      <color theme="1"/>
      <name val="Times New Roman"/>
    </font>
    <font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sz val="12"/>
      <color rgb="FF000000"/>
      <name val="Calibri"/>
    </font>
    <font>
      <i/>
      <sz val="12"/>
      <color rgb="FF000000"/>
      <name val="Calibri"/>
    </font>
    <font>
      <b/>
      <i/>
      <sz val="12"/>
      <color rgb="FF000000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b/>
      <sz val="10"/>
      <color theme="1"/>
      <name val="Arial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sz val="18"/>
      <color theme="1"/>
      <name val="Arial"/>
    </font>
    <font>
      <b/>
      <sz val="10"/>
      <color theme="1"/>
      <name val="Arial"/>
      <scheme val="minor"/>
    </font>
    <font>
      <sz val="17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0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39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9" fillId="0" borderId="0" xfId="0" applyFont="1"/>
    <xf numFmtId="166" fontId="10" fillId="0" borderId="37" xfId="0" applyNumberFormat="1" applyFont="1" applyBorder="1" applyAlignment="1">
      <alignment horizontal="center"/>
    </xf>
    <xf numFmtId="164" fontId="9" fillId="0" borderId="37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164" fontId="10" fillId="0" borderId="40" xfId="0" applyNumberFormat="1" applyFont="1" applyBorder="1" applyAlignment="1">
      <alignment horizontal="center"/>
    </xf>
    <xf numFmtId="164" fontId="14" fillId="5" borderId="37" xfId="0" applyNumberFormat="1" applyFont="1" applyFill="1" applyBorder="1" applyAlignment="1">
      <alignment horizontal="center"/>
    </xf>
    <xf numFmtId="0" fontId="15" fillId="0" borderId="37" xfId="0" applyFont="1" applyBorder="1" applyAlignment="1">
      <alignment vertical="center"/>
    </xf>
    <xf numFmtId="2" fontId="10" fillId="2" borderId="37" xfId="0" applyNumberFormat="1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16" fillId="0" borderId="0" xfId="0" applyFont="1" applyAlignment="1"/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0" fontId="17" fillId="0" borderId="0" xfId="0" applyFont="1" applyAlignment="1"/>
    <xf numFmtId="0" fontId="11" fillId="0" borderId="0" xfId="0" applyFont="1" applyAlignment="1"/>
    <xf numFmtId="164" fontId="10" fillId="2" borderId="37" xfId="0" applyNumberFormat="1" applyFont="1" applyFill="1" applyBorder="1" applyAlignment="1"/>
    <xf numFmtId="164" fontId="10" fillId="0" borderId="37" xfId="0" applyNumberFormat="1" applyFont="1" applyBorder="1" applyAlignment="1"/>
    <xf numFmtId="0" fontId="16" fillId="0" borderId="41" xfId="0" applyFont="1" applyBorder="1" applyAlignment="1"/>
    <xf numFmtId="164" fontId="10" fillId="0" borderId="37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0" fontId="11" fillId="7" borderId="0" xfId="0" applyFont="1" applyFill="1" applyAlignment="1">
      <alignment vertical="center"/>
    </xf>
    <xf numFmtId="164" fontId="10" fillId="7" borderId="37" xfId="0" applyNumberFormat="1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164" fontId="10" fillId="8" borderId="37" xfId="0" applyNumberFormat="1" applyFont="1" applyFill="1" applyBorder="1" applyAlignment="1">
      <alignment horizontal="center"/>
    </xf>
    <xf numFmtId="0" fontId="18" fillId="4" borderId="37" xfId="0" applyFont="1" applyFill="1" applyBorder="1" applyAlignment="1">
      <alignment horizontal="center"/>
    </xf>
    <xf numFmtId="0" fontId="16" fillId="0" borderId="0" xfId="0" applyFont="1" applyAlignment="1"/>
    <xf numFmtId="164" fontId="19" fillId="9" borderId="37" xfId="0" applyNumberFormat="1" applyFont="1" applyFill="1" applyBorder="1" applyAlignment="1">
      <alignment horizontal="center"/>
    </xf>
    <xf numFmtId="164" fontId="20" fillId="9" borderId="42" xfId="0" applyNumberFormat="1" applyFont="1" applyFill="1" applyBorder="1" applyAlignment="1">
      <alignment horizontal="center"/>
    </xf>
    <xf numFmtId="164" fontId="19" fillId="9" borderId="42" xfId="0" applyNumberFormat="1" applyFont="1" applyFill="1" applyBorder="1" applyAlignment="1">
      <alignment horizontal="center"/>
    </xf>
    <xf numFmtId="164" fontId="19" fillId="9" borderId="42" xfId="0" applyNumberFormat="1" applyFont="1" applyFill="1" applyBorder="1" applyAlignment="1">
      <alignment horizontal="center"/>
    </xf>
    <xf numFmtId="164" fontId="21" fillId="9" borderId="42" xfId="0" applyNumberFormat="1" applyFont="1" applyFill="1" applyBorder="1" applyAlignment="1">
      <alignment horizontal="center"/>
    </xf>
    <xf numFmtId="164" fontId="19" fillId="0" borderId="42" xfId="0" applyNumberFormat="1" applyFont="1" applyBorder="1" applyAlignment="1">
      <alignment horizontal="center"/>
    </xf>
    <xf numFmtId="166" fontId="19" fillId="9" borderId="42" xfId="0" applyNumberFormat="1" applyFont="1" applyFill="1" applyBorder="1" applyAlignment="1">
      <alignment horizontal="center"/>
    </xf>
    <xf numFmtId="164" fontId="19" fillId="9" borderId="42" xfId="0" applyNumberFormat="1" applyFont="1" applyFill="1" applyBorder="1" applyAlignment="1"/>
    <xf numFmtId="164" fontId="19" fillId="9" borderId="42" xfId="0" applyNumberFormat="1" applyFont="1" applyFill="1" applyBorder="1" applyAlignment="1">
      <alignment horizontal="right"/>
    </xf>
    <xf numFmtId="164" fontId="19" fillId="0" borderId="42" xfId="0" applyNumberFormat="1" applyFont="1" applyBorder="1" applyAlignment="1">
      <alignment horizontal="center"/>
    </xf>
    <xf numFmtId="0" fontId="19" fillId="5" borderId="42" xfId="0" applyFont="1" applyFill="1" applyBorder="1" applyAlignment="1">
      <alignment horizontal="center"/>
    </xf>
    <xf numFmtId="0" fontId="16" fillId="0" borderId="0" xfId="0" applyFont="1" applyAlignment="1"/>
    <xf numFmtId="0" fontId="5" fillId="2" borderId="37" xfId="0" applyFont="1" applyFill="1" applyBorder="1" applyAlignment="1">
      <alignment horizontal="center"/>
    </xf>
    <xf numFmtId="0" fontId="1" fillId="0" borderId="37" xfId="0" applyFont="1" applyBorder="1" applyAlignment="1"/>
    <xf numFmtId="164" fontId="10" fillId="2" borderId="37" xfId="0" applyNumberFormat="1" applyFont="1" applyFill="1" applyBorder="1" applyAlignment="1">
      <alignment horizontal="center"/>
    </xf>
    <xf numFmtId="164" fontId="22" fillId="0" borderId="37" xfId="0" applyNumberFormat="1" applyFont="1" applyBorder="1" applyAlignment="1">
      <alignment horizontal="center"/>
    </xf>
    <xf numFmtId="0" fontId="16" fillId="0" borderId="37" xfId="0" applyFont="1" applyBorder="1" applyAlignment="1"/>
    <xf numFmtId="0" fontId="1" fillId="0" borderId="37" xfId="0" applyFont="1" applyBorder="1" applyAlignment="1"/>
    <xf numFmtId="0" fontId="7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46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164" fontId="7" fillId="3" borderId="46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22" fillId="0" borderId="56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63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1" fontId="23" fillId="0" borderId="56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64" fontId="5" fillId="0" borderId="65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4" xfId="0" applyFont="1" applyBorder="1" applyAlignment="1"/>
    <xf numFmtId="164" fontId="7" fillId="3" borderId="69" xfId="0" applyNumberFormat="1" applyFont="1" applyFill="1" applyBorder="1" applyAlignment="1">
      <alignment horizontal="center"/>
    </xf>
    <xf numFmtId="164" fontId="7" fillId="3" borderId="70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1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3" xfId="0" applyNumberFormat="1" applyFont="1" applyBorder="1" applyAlignment="1">
      <alignment horizontal="left"/>
    </xf>
    <xf numFmtId="0" fontId="5" fillId="0" borderId="64" xfId="0" applyFont="1" applyBorder="1" applyAlignment="1"/>
    <xf numFmtId="164" fontId="10" fillId="0" borderId="72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75" xfId="0" applyNumberFormat="1" applyFont="1" applyBorder="1" applyAlignment="1">
      <alignment horizontal="center"/>
    </xf>
    <xf numFmtId="164" fontId="10" fillId="0" borderId="64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6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7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8" xfId="0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0" fontId="10" fillId="0" borderId="82" xfId="0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1" fontId="10" fillId="0" borderId="87" xfId="0" applyNumberFormat="1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1" fillId="0" borderId="0" xfId="0" applyFont="1"/>
    <xf numFmtId="0" fontId="24" fillId="0" borderId="46" xfId="0" applyFont="1" applyBorder="1" applyAlignment="1"/>
    <xf numFmtId="0" fontId="24" fillId="0" borderId="51" xfId="0" applyFont="1" applyBorder="1" applyAlignment="1"/>
    <xf numFmtId="0" fontId="24" fillId="0" borderId="88" xfId="0" applyFont="1" applyBorder="1" applyAlignment="1"/>
    <xf numFmtId="0" fontId="24" fillId="0" borderId="89" xfId="0" applyFont="1" applyBorder="1" applyAlignment="1"/>
    <xf numFmtId="0" fontId="24" fillId="0" borderId="37" xfId="0" applyFont="1" applyBorder="1" applyAlignment="1"/>
    <xf numFmtId="0" fontId="1" fillId="0" borderId="59" xfId="0" applyFont="1" applyBorder="1" applyAlignment="1"/>
    <xf numFmtId="0" fontId="1" fillId="0" borderId="60" xfId="0" applyFont="1" applyBorder="1" applyAlignment="1"/>
    <xf numFmtId="0" fontId="1" fillId="0" borderId="58" xfId="0" applyFont="1" applyBorder="1" applyAlignment="1"/>
    <xf numFmtId="0" fontId="1" fillId="0" borderId="81" xfId="0" applyFont="1" applyBorder="1" applyAlignment="1"/>
    <xf numFmtId="0" fontId="1" fillId="0" borderId="57" xfId="0" applyFont="1" applyBorder="1" applyAlignment="1"/>
    <xf numFmtId="0" fontId="1" fillId="0" borderId="56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2" xfId="0" applyFont="1" applyBorder="1" applyAlignment="1"/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5" fillId="0" borderId="37" xfId="0" applyFont="1" applyBorder="1" applyAlignment="1">
      <alignment horizontal="center"/>
    </xf>
    <xf numFmtId="0" fontId="26" fillId="0" borderId="0" xfId="0" applyFont="1" applyAlignment="1"/>
    <xf numFmtId="164" fontId="27" fillId="0" borderId="37" xfId="0" applyNumberFormat="1" applyFont="1" applyBorder="1" applyAlignment="1">
      <alignment horizontal="center"/>
    </xf>
    <xf numFmtId="166" fontId="27" fillId="2" borderId="37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>
      <alignment horizontal="center"/>
    </xf>
    <xf numFmtId="164" fontId="27" fillId="0" borderId="37" xfId="0" applyNumberFormat="1" applyFont="1" applyBorder="1" applyAlignment="1"/>
    <xf numFmtId="0" fontId="27" fillId="0" borderId="38" xfId="0" applyFont="1" applyBorder="1" applyAlignment="1">
      <alignment horizontal="center"/>
    </xf>
    <xf numFmtId="0" fontId="27" fillId="0" borderId="37" xfId="0" applyFont="1" applyBorder="1" applyAlignment="1">
      <alignment vertical="center"/>
    </xf>
    <xf numFmtId="0" fontId="27" fillId="2" borderId="39" xfId="0" applyFont="1" applyFill="1" applyBorder="1" applyAlignment="1">
      <alignment horizontal="center"/>
    </xf>
    <xf numFmtId="0" fontId="27" fillId="0" borderId="37" xfId="0" applyFont="1" applyBorder="1" applyAlignment="1"/>
    <xf numFmtId="0" fontId="28" fillId="0" borderId="37" xfId="0" applyFont="1" applyBorder="1" applyAlignment="1">
      <alignment vertical="center"/>
    </xf>
    <xf numFmtId="2" fontId="27" fillId="2" borderId="37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/>
    <xf numFmtId="164" fontId="25" fillId="0" borderId="37" xfId="0" applyNumberFormat="1" applyFont="1" applyBorder="1" applyAlignment="1">
      <alignment horizontal="center"/>
    </xf>
    <xf numFmtId="164" fontId="25" fillId="2" borderId="37" xfId="0" applyNumberFormat="1" applyFont="1" applyFill="1" applyBorder="1" applyAlignment="1">
      <alignment horizontal="center"/>
    </xf>
    <xf numFmtId="164" fontId="27" fillId="0" borderId="0" xfId="0" applyNumberFormat="1" applyFont="1" applyAlignment="1"/>
    <xf numFmtId="14" fontId="7" fillId="0" borderId="9" xfId="0" applyNumberFormat="1" applyFont="1" applyBorder="1" applyAlignment="1"/>
    <xf numFmtId="0" fontId="5" fillId="0" borderId="81" xfId="0" applyFont="1" applyBorder="1" applyAlignment="1"/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0" fontId="9" fillId="0" borderId="37" xfId="0" applyFont="1" applyBorder="1" applyAlignment="1"/>
    <xf numFmtId="164" fontId="10" fillId="0" borderId="62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9" fillId="0" borderId="57" xfId="0" applyFont="1" applyBorder="1" applyAlignment="1"/>
    <xf numFmtId="164" fontId="10" fillId="0" borderId="42" xfId="0" applyNumberFormat="1" applyFont="1" applyBorder="1" applyAlignment="1">
      <alignment horizontal="center"/>
    </xf>
    <xf numFmtId="164" fontId="29" fillId="0" borderId="42" xfId="0" applyNumberFormat="1" applyFont="1" applyBorder="1" applyAlignment="1"/>
    <xf numFmtId="164" fontId="29" fillId="0" borderId="62" xfId="0" applyNumberFormat="1" applyFont="1" applyBorder="1" applyAlignment="1"/>
    <xf numFmtId="164" fontId="29" fillId="0" borderId="62" xfId="0" applyNumberFormat="1" applyFont="1" applyBorder="1" applyAlignment="1">
      <alignment horizontal="center"/>
    </xf>
    <xf numFmtId="164" fontId="29" fillId="0" borderId="38" xfId="0" applyNumberFormat="1" applyFont="1" applyBorder="1" applyAlignment="1"/>
    <xf numFmtId="0" fontId="10" fillId="0" borderId="62" xfId="0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4" xfId="0" applyFont="1" applyBorder="1" applyAlignment="1">
      <alignment horizontal="center"/>
    </xf>
    <xf numFmtId="164" fontId="13" fillId="0" borderId="73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13" fillId="0" borderId="64" xfId="0" applyNumberFormat="1" applyFont="1" applyBorder="1" applyAlignment="1">
      <alignment horizontal="center"/>
    </xf>
    <xf numFmtId="0" fontId="1" fillId="2" borderId="90" xfId="0" applyFont="1" applyFill="1" applyBorder="1" applyAlignment="1"/>
    <xf numFmtId="0" fontId="1" fillId="2" borderId="37" xfId="0" applyFont="1" applyFill="1" applyBorder="1" applyAlignment="1"/>
    <xf numFmtId="0" fontId="30" fillId="0" borderId="0" xfId="0" applyFont="1"/>
    <xf numFmtId="0" fontId="24" fillId="0" borderId="51" xfId="0" applyFont="1" applyBorder="1" applyAlignment="1">
      <alignment wrapText="1"/>
    </xf>
    <xf numFmtId="0" fontId="24" fillId="0" borderId="51" xfId="0" applyFont="1" applyBorder="1" applyAlignment="1">
      <alignment horizontal="center" wrapText="1"/>
    </xf>
    <xf numFmtId="0" fontId="24" fillId="0" borderId="18" xfId="0" applyFont="1" applyBorder="1" applyAlignment="1"/>
    <xf numFmtId="1" fontId="1" fillId="0" borderId="60" xfId="0" applyNumberFormat="1" applyFont="1" applyBorder="1" applyAlignment="1"/>
    <xf numFmtId="1" fontId="1" fillId="0" borderId="37" xfId="0" applyNumberFormat="1" applyFont="1" applyBorder="1" applyAlignment="1"/>
    <xf numFmtId="0" fontId="1" fillId="0" borderId="73" xfId="0" applyFont="1" applyBorder="1" applyAlignment="1"/>
    <xf numFmtId="164" fontId="1" fillId="0" borderId="37" xfId="0" applyNumberFormat="1" applyFont="1" applyBorder="1" applyAlignment="1"/>
    <xf numFmtId="0" fontId="30" fillId="0" borderId="95" xfId="0" applyFont="1" applyBorder="1"/>
    <xf numFmtId="0" fontId="30" fillId="0" borderId="60" xfId="0" applyFont="1" applyBorder="1"/>
    <xf numFmtId="164" fontId="7" fillId="3" borderId="7" xfId="0" applyNumberFormat="1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7" fillId="3" borderId="7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19" xfId="0" applyFont="1" applyFill="1" applyBorder="1" applyAlignment="1">
      <alignment horizontal="center"/>
    </xf>
    <xf numFmtId="0" fontId="2" fillId="0" borderId="44" xfId="0" applyFont="1" applyBorder="1"/>
    <xf numFmtId="164" fontId="7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8" xfId="0" applyFont="1" applyBorder="1"/>
    <xf numFmtId="0" fontId="2" fillId="0" borderId="91" xfId="0" applyFont="1" applyBorder="1"/>
    <xf numFmtId="0" fontId="2" fillId="0" borderId="79" xfId="0" applyFont="1" applyBorder="1"/>
    <xf numFmtId="0" fontId="1" fillId="2" borderId="56" xfId="0" applyFont="1" applyFill="1" applyBorder="1" applyAlignment="1">
      <alignment horizontal="center"/>
    </xf>
    <xf numFmtId="0" fontId="2" fillId="0" borderId="42" xfId="0" applyFont="1" applyBorder="1"/>
    <xf numFmtId="14" fontId="1" fillId="2" borderId="56" xfId="0" applyNumberFormat="1" applyFont="1" applyFill="1" applyBorder="1" applyAlignment="1">
      <alignment horizontal="center"/>
    </xf>
    <xf numFmtId="0" fontId="2" fillId="0" borderId="92" xfId="0" applyFont="1" applyBorder="1"/>
    <xf numFmtId="49" fontId="1" fillId="2" borderId="56" xfId="0" applyNumberFormat="1" applyFont="1" applyFill="1" applyBorder="1" applyAlignment="1">
      <alignment horizontal="center"/>
    </xf>
    <xf numFmtId="0" fontId="33" fillId="0" borderId="93" xfId="0" applyFont="1" applyBorder="1" applyAlignment="1">
      <alignment horizontal="center"/>
    </xf>
    <xf numFmtId="0" fontId="2" fillId="0" borderId="94" xfId="0" applyFont="1" applyBorder="1"/>
    <xf numFmtId="0" fontId="30" fillId="0" borderId="93" xfId="0" applyFont="1" applyBorder="1"/>
    <xf numFmtId="0" fontId="2" fillId="0" borderId="93" xfId="0" applyFont="1" applyBorder="1"/>
    <xf numFmtId="0" fontId="31" fillId="0" borderId="0" xfId="0" applyFont="1" applyAlignment="1">
      <alignment horizontal="center"/>
    </xf>
    <xf numFmtId="0" fontId="0" fillId="0" borderId="0" xfId="0" applyFont="1" applyAlignment="1"/>
    <xf numFmtId="20" fontId="31" fillId="0" borderId="0" xfId="0" applyNumberFormat="1" applyFont="1" applyAlignment="1">
      <alignment horizontal="center"/>
    </xf>
    <xf numFmtId="0" fontId="30" fillId="0" borderId="95" xfId="0" applyFont="1" applyBorder="1"/>
    <xf numFmtId="0" fontId="2" fillId="0" borderId="95" xfId="0" applyFont="1" applyBorder="1"/>
    <xf numFmtId="0" fontId="30" fillId="0" borderId="0" xfId="0" applyFont="1"/>
    <xf numFmtId="0" fontId="31" fillId="0" borderId="93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0" fillId="0" borderId="95" xfId="0" applyFont="1" applyBorder="1" applyAlignment="1"/>
    <xf numFmtId="0" fontId="31" fillId="0" borderId="5" xfId="0" applyFont="1" applyBorder="1" applyAlignment="1">
      <alignment horizontal="center"/>
    </xf>
    <xf numFmtId="0" fontId="32" fillId="0" borderId="73" xfId="0" applyFont="1" applyBorder="1" applyAlignment="1"/>
    <xf numFmtId="0" fontId="2" fillId="0" borderId="60" xfId="0" applyFont="1" applyBorder="1"/>
    <xf numFmtId="0" fontId="30" fillId="0" borderId="1" xfId="0" applyFont="1" applyBorder="1"/>
    <xf numFmtId="0" fontId="30" fillId="0" borderId="73" xfId="0" applyFont="1" applyBorder="1"/>
    <xf numFmtId="0" fontId="3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pane ySplit="8" topLeftCell="A24" activePane="bottomLeft" state="frozen"/>
      <selection pane="bottomLeft" activeCell="B28" sqref="B28"/>
    </sheetView>
  </sheetViews>
  <sheetFormatPr baseColWidth="10" defaultColWidth="12.5703125" defaultRowHeight="15" customHeight="1" x14ac:dyDescent="0.2"/>
  <cols>
    <col min="1" max="1" width="3.7109375" customWidth="1"/>
    <col min="2" max="2" width="15" customWidth="1"/>
    <col min="3" max="3" width="4.85546875" customWidth="1"/>
    <col min="4" max="4" width="5" customWidth="1"/>
    <col min="5" max="5" width="7.28515625" customWidth="1"/>
    <col min="6" max="6" width="6" customWidth="1"/>
    <col min="7" max="7" width="6.7109375" customWidth="1"/>
    <col min="8" max="8" width="6.42578125" customWidth="1"/>
    <col min="9" max="9" width="5.85546875" customWidth="1"/>
    <col min="10" max="10" width="5.42578125" customWidth="1"/>
    <col min="11" max="11" width="6" customWidth="1"/>
    <col min="12" max="12" width="7.28515625" customWidth="1"/>
    <col min="13" max="13" width="8.140625" customWidth="1"/>
    <col min="14" max="15" width="6.5703125" customWidth="1"/>
    <col min="16" max="16" width="5.85546875" customWidth="1"/>
    <col min="17" max="17" width="7.28515625" customWidth="1"/>
    <col min="18" max="18" width="7.140625" customWidth="1"/>
    <col min="19" max="19" width="6.140625" customWidth="1"/>
    <col min="20" max="20" width="7.42578125" customWidth="1"/>
    <col min="21" max="21" width="6.85546875" customWidth="1"/>
    <col min="22" max="22" width="6.5703125" customWidth="1"/>
    <col min="23" max="23" width="6.28515625" customWidth="1"/>
    <col min="24" max="24" width="5.140625" customWidth="1"/>
    <col min="25" max="25" width="5.42578125" customWidth="1"/>
    <col min="26" max="26" width="4.28515625" customWidth="1"/>
    <col min="27" max="27" width="4.85546875" customWidth="1"/>
    <col min="28" max="28" width="7" customWidth="1"/>
    <col min="29" max="29" width="9" customWidth="1"/>
  </cols>
  <sheetData>
    <row r="1" spans="1:29" ht="12.75" customHeight="1" x14ac:dyDescent="0.2">
      <c r="A1" s="256"/>
      <c r="B1" s="257"/>
      <c r="C1" s="258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4" t="s">
        <v>1</v>
      </c>
      <c r="X1" s="248"/>
      <c r="Y1" s="249"/>
      <c r="Z1" s="267" t="s">
        <v>2</v>
      </c>
      <c r="AA1" s="248"/>
      <c r="AB1" s="248"/>
      <c r="AC1" s="249"/>
    </row>
    <row r="2" spans="1:29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4" t="s">
        <v>3</v>
      </c>
      <c r="X2" s="248"/>
      <c r="Y2" s="249"/>
      <c r="Z2" s="268">
        <v>44455</v>
      </c>
      <c r="AA2" s="248"/>
      <c r="AB2" s="248"/>
      <c r="AC2" s="249"/>
    </row>
    <row r="3" spans="1:29" ht="12.75" customHeight="1" x14ac:dyDescent="0.2">
      <c r="A3" s="262" t="s">
        <v>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4" t="s">
        <v>5</v>
      </c>
      <c r="X3" s="248"/>
      <c r="Y3" s="249"/>
      <c r="Z3" s="269" t="s">
        <v>6</v>
      </c>
      <c r="AA3" s="248"/>
      <c r="AB3" s="248"/>
      <c r="AC3" s="249"/>
    </row>
    <row r="4" spans="1:29" ht="13.5" customHeight="1" x14ac:dyDescent="0.2">
      <c r="A4" s="273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5"/>
      <c r="W4" s="254" t="s">
        <v>7</v>
      </c>
      <c r="X4" s="248"/>
      <c r="Y4" s="249"/>
      <c r="Z4" s="255" t="s">
        <v>8</v>
      </c>
      <c r="AA4" s="248"/>
      <c r="AB4" s="248"/>
      <c r="AC4" s="249"/>
    </row>
    <row r="5" spans="1:29" ht="13.5" customHeight="1" x14ac:dyDescent="0.2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29" ht="13.5" customHeight="1" x14ac:dyDescent="0.2">
      <c r="A6" s="4"/>
      <c r="B6" s="5" t="s">
        <v>9</v>
      </c>
      <c r="C6" s="270">
        <v>45211</v>
      </c>
      <c r="D6" s="248"/>
      <c r="E6" s="248"/>
      <c r="F6" s="248"/>
      <c r="G6" s="248"/>
      <c r="H6" s="248"/>
      <c r="I6" s="6"/>
      <c r="J6" s="6"/>
      <c r="K6" s="6"/>
      <c r="L6" s="6"/>
      <c r="M6" s="7"/>
      <c r="N6" s="271"/>
      <c r="O6" s="248"/>
      <c r="P6" s="248"/>
      <c r="Q6" s="248"/>
      <c r="R6" s="248"/>
      <c r="S6" s="248"/>
      <c r="T6" s="248"/>
      <c r="U6" s="249"/>
      <c r="V6" s="3"/>
      <c r="W6" s="3"/>
      <c r="X6" s="3"/>
      <c r="Y6" s="3"/>
      <c r="Z6" s="3"/>
      <c r="AA6" s="3"/>
      <c r="AB6" s="3"/>
      <c r="AC6" s="2"/>
    </row>
    <row r="7" spans="1:29" ht="13.5" customHeight="1" x14ac:dyDescent="0.2">
      <c r="A7" s="8" t="s">
        <v>10</v>
      </c>
      <c r="B7" s="9" t="s">
        <v>11</v>
      </c>
      <c r="C7" s="247" t="s">
        <v>12</v>
      </c>
      <c r="D7" s="248"/>
      <c r="E7" s="248"/>
      <c r="F7" s="248"/>
      <c r="G7" s="248"/>
      <c r="H7" s="248"/>
      <c r="I7" s="248"/>
      <c r="J7" s="248"/>
      <c r="K7" s="248"/>
      <c r="L7" s="272"/>
      <c r="M7" s="10"/>
      <c r="N7" s="11"/>
      <c r="O7" s="12"/>
      <c r="P7" s="12"/>
      <c r="Q7" s="247" t="s">
        <v>13</v>
      </c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9"/>
      <c r="AC7" s="13" t="s">
        <v>14</v>
      </c>
    </row>
    <row r="8" spans="1:29" ht="13.5" customHeight="1" x14ac:dyDescent="0.2">
      <c r="A8" s="14"/>
      <c r="B8" s="15" t="s">
        <v>15</v>
      </c>
      <c r="C8" s="16" t="s">
        <v>16</v>
      </c>
      <c r="D8" s="17" t="s">
        <v>17</v>
      </c>
      <c r="E8" s="17" t="s">
        <v>18</v>
      </c>
      <c r="F8" s="17" t="s">
        <v>19</v>
      </c>
      <c r="G8" s="17" t="s">
        <v>20</v>
      </c>
      <c r="H8" s="18" t="s">
        <v>21</v>
      </c>
      <c r="I8" s="19" t="s">
        <v>22</v>
      </c>
      <c r="J8" s="17" t="s">
        <v>23</v>
      </c>
      <c r="K8" s="20" t="s">
        <v>24</v>
      </c>
      <c r="L8" s="16" t="s">
        <v>25</v>
      </c>
      <c r="M8" s="17" t="s">
        <v>26</v>
      </c>
      <c r="N8" s="17" t="s">
        <v>27</v>
      </c>
      <c r="O8" s="17" t="s">
        <v>28</v>
      </c>
      <c r="P8" s="17" t="s">
        <v>29</v>
      </c>
      <c r="Q8" s="21" t="s">
        <v>30</v>
      </c>
      <c r="R8" s="22" t="s">
        <v>31</v>
      </c>
      <c r="S8" s="22" t="s">
        <v>32</v>
      </c>
      <c r="T8" s="22" t="s">
        <v>33</v>
      </c>
      <c r="U8" s="23" t="s">
        <v>34</v>
      </c>
      <c r="V8" s="24" t="s">
        <v>35</v>
      </c>
      <c r="W8" s="24" t="s">
        <v>36</v>
      </c>
      <c r="X8" s="24" t="s">
        <v>37</v>
      </c>
      <c r="Y8" s="24" t="s">
        <v>38</v>
      </c>
      <c r="Z8" s="24" t="s">
        <v>39</v>
      </c>
      <c r="AA8" s="24" t="s">
        <v>40</v>
      </c>
      <c r="AB8" s="24" t="s">
        <v>41</v>
      </c>
      <c r="AC8" s="25"/>
    </row>
    <row r="9" spans="1:29" ht="15.75" customHeight="1" x14ac:dyDescent="0.25">
      <c r="A9" s="26">
        <v>3</v>
      </c>
      <c r="B9" s="27" t="s">
        <v>42</v>
      </c>
      <c r="C9" s="28"/>
      <c r="D9" s="28"/>
      <c r="E9" s="28" t="s">
        <v>43</v>
      </c>
      <c r="F9" s="29"/>
      <c r="G9" s="28" t="s">
        <v>44</v>
      </c>
      <c r="H9" s="28" t="s">
        <v>45</v>
      </c>
      <c r="I9" s="28"/>
      <c r="J9" s="30">
        <v>1</v>
      </c>
      <c r="K9" s="28"/>
      <c r="L9" s="31"/>
      <c r="M9" s="28"/>
      <c r="N9" s="32"/>
      <c r="O9" s="29"/>
      <c r="P9" s="28" t="s">
        <v>46</v>
      </c>
      <c r="Q9" s="29" t="s">
        <v>47</v>
      </c>
      <c r="R9" s="33"/>
      <c r="S9" s="34" t="s">
        <v>48</v>
      </c>
      <c r="T9" s="28"/>
      <c r="U9" s="35"/>
      <c r="V9" s="28"/>
      <c r="W9" s="28"/>
      <c r="X9" s="28"/>
      <c r="Y9" s="28"/>
      <c r="Z9" s="28"/>
      <c r="AA9" s="28"/>
      <c r="AB9" s="28">
        <v>1</v>
      </c>
      <c r="AC9" s="36">
        <v>24964</v>
      </c>
    </row>
    <row r="10" spans="1:29" ht="15.75" customHeight="1" x14ac:dyDescent="0.25">
      <c r="A10" s="26">
        <v>8</v>
      </c>
      <c r="B10" s="27" t="s">
        <v>49</v>
      </c>
      <c r="C10" s="28"/>
      <c r="D10" s="28"/>
      <c r="E10" s="28"/>
      <c r="F10" s="29"/>
      <c r="G10" s="28"/>
      <c r="H10" s="37"/>
      <c r="I10" s="28"/>
      <c r="J10" s="28"/>
      <c r="K10" s="37"/>
      <c r="L10" s="28">
        <v>2</v>
      </c>
      <c r="M10" s="28"/>
      <c r="N10" s="32"/>
      <c r="O10" s="38"/>
      <c r="P10" s="28"/>
      <c r="Q10" s="29"/>
      <c r="R10" s="33"/>
      <c r="S10" s="28"/>
      <c r="T10" s="28"/>
      <c r="U10" s="28"/>
      <c r="V10" s="28">
        <v>2</v>
      </c>
      <c r="W10" s="28"/>
      <c r="X10" s="28">
        <v>2</v>
      </c>
      <c r="Y10" s="28"/>
      <c r="Z10" s="28"/>
      <c r="AA10" s="28"/>
      <c r="AB10" s="28"/>
      <c r="AC10" s="36">
        <v>24962</v>
      </c>
    </row>
    <row r="11" spans="1:29" ht="15.75" customHeight="1" x14ac:dyDescent="0.25">
      <c r="A11" s="39">
        <v>8</v>
      </c>
      <c r="B11" s="27" t="s">
        <v>50</v>
      </c>
      <c r="C11" s="28">
        <v>1</v>
      </c>
      <c r="D11" s="28">
        <v>1</v>
      </c>
      <c r="E11" s="28"/>
      <c r="F11" s="29" t="s">
        <v>45</v>
      </c>
      <c r="G11" s="28"/>
      <c r="H11" s="28"/>
      <c r="I11" s="28"/>
      <c r="J11" s="3"/>
      <c r="K11" s="28"/>
      <c r="L11" s="40"/>
      <c r="M11" s="28"/>
      <c r="N11" s="32"/>
      <c r="O11" s="29"/>
      <c r="P11" s="28"/>
      <c r="Q11" s="29"/>
      <c r="R11" s="33"/>
      <c r="S11" s="34"/>
      <c r="T11" s="28"/>
      <c r="U11" s="35"/>
      <c r="V11" s="28"/>
      <c r="W11" s="28"/>
      <c r="X11" s="28"/>
      <c r="Y11" s="28"/>
      <c r="Z11" s="28"/>
      <c r="AA11" s="28"/>
      <c r="AB11" s="28"/>
      <c r="AC11" s="41">
        <v>24963</v>
      </c>
    </row>
    <row r="12" spans="1:29" ht="15.75" customHeight="1" x14ac:dyDescent="0.25">
      <c r="A12" s="42">
        <v>1</v>
      </c>
      <c r="B12" s="27" t="s">
        <v>51</v>
      </c>
      <c r="C12" s="28"/>
      <c r="D12" s="28"/>
      <c r="E12" s="28"/>
      <c r="F12" s="28"/>
      <c r="G12" s="28"/>
      <c r="H12" s="28"/>
      <c r="I12" s="28"/>
      <c r="J12" s="43"/>
      <c r="K12" s="28">
        <v>1</v>
      </c>
      <c r="L12" s="40"/>
      <c r="M12" s="28"/>
      <c r="N12" s="32"/>
      <c r="O12" s="28"/>
      <c r="P12" s="28"/>
      <c r="Q12" s="28" t="s">
        <v>52</v>
      </c>
      <c r="R12" s="44"/>
      <c r="S12" s="45"/>
      <c r="T12" s="28">
        <v>1</v>
      </c>
      <c r="U12" s="46"/>
      <c r="V12" s="28">
        <v>1</v>
      </c>
      <c r="W12" s="28">
        <v>2</v>
      </c>
      <c r="X12" s="28">
        <v>1</v>
      </c>
      <c r="Y12" s="28"/>
      <c r="Z12" s="28"/>
      <c r="AA12" s="28"/>
      <c r="AB12" s="28"/>
      <c r="AC12" s="47">
        <v>24957</v>
      </c>
    </row>
    <row r="13" spans="1:29" ht="15.75" customHeight="1" x14ac:dyDescent="0.25">
      <c r="A13" s="39">
        <v>8</v>
      </c>
      <c r="B13" s="27" t="s">
        <v>53</v>
      </c>
      <c r="C13" s="29"/>
      <c r="D13" s="29"/>
      <c r="E13" s="29"/>
      <c r="F13" s="28"/>
      <c r="G13" s="32"/>
      <c r="H13" s="38"/>
      <c r="I13" s="29"/>
      <c r="J13" s="38">
        <v>1</v>
      </c>
      <c r="K13" s="29"/>
      <c r="L13" s="28"/>
      <c r="M13" s="29"/>
      <c r="N13" s="29"/>
      <c r="O13" s="29" t="s">
        <v>54</v>
      </c>
      <c r="P13" s="28"/>
      <c r="Q13" s="29"/>
      <c r="R13" s="29"/>
      <c r="S13" s="28"/>
      <c r="T13" s="28">
        <v>2</v>
      </c>
      <c r="U13" s="28"/>
      <c r="V13" s="28">
        <v>1</v>
      </c>
      <c r="W13" s="28"/>
      <c r="X13" s="28"/>
      <c r="Y13" s="28"/>
      <c r="Z13" s="28"/>
      <c r="AA13" s="28"/>
      <c r="AB13" s="28"/>
      <c r="AC13" s="36">
        <v>49980</v>
      </c>
    </row>
    <row r="14" spans="1:29" ht="15.75" customHeight="1" x14ac:dyDescent="0.25">
      <c r="A14" s="26">
        <v>8</v>
      </c>
      <c r="B14" s="27" t="s">
        <v>55</v>
      </c>
      <c r="C14" s="28"/>
      <c r="D14" s="28" t="s">
        <v>44</v>
      </c>
      <c r="E14" s="28">
        <v>1</v>
      </c>
      <c r="F14" s="29">
        <v>1</v>
      </c>
      <c r="G14" s="28"/>
      <c r="H14" s="28"/>
      <c r="I14" s="28"/>
      <c r="J14" s="30">
        <v>1</v>
      </c>
      <c r="K14" s="28"/>
      <c r="L14" s="31"/>
      <c r="M14" s="28"/>
      <c r="N14" s="32"/>
      <c r="O14" s="29"/>
      <c r="P14" s="28"/>
      <c r="Q14" s="29">
        <v>2</v>
      </c>
      <c r="R14" s="33"/>
      <c r="S14" s="34" t="s">
        <v>56</v>
      </c>
      <c r="T14" s="28"/>
      <c r="U14" s="35"/>
      <c r="V14" s="28">
        <v>1</v>
      </c>
      <c r="W14" s="28">
        <v>1</v>
      </c>
      <c r="X14" s="48"/>
      <c r="Y14" s="48"/>
      <c r="Z14" s="48"/>
      <c r="AA14" s="48"/>
      <c r="AB14" s="28"/>
      <c r="AC14" s="36">
        <v>49981</v>
      </c>
    </row>
    <row r="15" spans="1:29" ht="15.75" customHeight="1" x14ac:dyDescent="0.3">
      <c r="A15" s="42">
        <v>1</v>
      </c>
      <c r="B15" s="27" t="s">
        <v>57</v>
      </c>
      <c r="C15" s="29"/>
      <c r="D15" s="29" t="s">
        <v>45</v>
      </c>
      <c r="E15" s="29"/>
      <c r="F15" s="49" t="s">
        <v>58</v>
      </c>
      <c r="G15" s="29"/>
      <c r="H15" s="29"/>
      <c r="I15" s="29"/>
      <c r="J15" s="29"/>
      <c r="K15" s="29"/>
      <c r="L15" s="28"/>
      <c r="M15" s="29"/>
      <c r="N15" s="29"/>
      <c r="O15" s="29"/>
      <c r="P15" s="28"/>
      <c r="Q15" s="29"/>
      <c r="R15" s="33">
        <v>1</v>
      </c>
      <c r="S15" s="28"/>
      <c r="T15" s="28" t="s">
        <v>59</v>
      </c>
      <c r="U15" s="28">
        <v>1</v>
      </c>
      <c r="V15" s="48">
        <v>1</v>
      </c>
      <c r="W15" s="48">
        <v>1</v>
      </c>
      <c r="X15" s="48"/>
      <c r="Y15" s="48"/>
      <c r="Z15" s="28"/>
      <c r="AA15" s="28"/>
      <c r="AB15" s="28"/>
      <c r="AC15" s="47">
        <v>42028</v>
      </c>
    </row>
    <row r="16" spans="1:29" ht="15.75" customHeight="1" x14ac:dyDescent="0.25">
      <c r="A16" s="39">
        <v>8</v>
      </c>
      <c r="B16" s="27" t="s">
        <v>60</v>
      </c>
      <c r="C16" s="28"/>
      <c r="D16" s="28"/>
      <c r="E16" s="28"/>
      <c r="F16" s="29"/>
      <c r="G16" s="28"/>
      <c r="H16" s="28"/>
      <c r="I16" s="28">
        <f>3*13.6</f>
        <v>40.799999999999997</v>
      </c>
      <c r="J16" s="43"/>
      <c r="K16" s="28"/>
      <c r="L16" s="50"/>
      <c r="M16" s="28">
        <v>32</v>
      </c>
      <c r="N16" s="32">
        <v>16</v>
      </c>
      <c r="O16" s="29">
        <v>27.2</v>
      </c>
      <c r="P16" s="28" t="s">
        <v>61</v>
      </c>
      <c r="Q16" s="29">
        <v>10</v>
      </c>
      <c r="R16" s="33"/>
      <c r="S16" s="34" t="s">
        <v>62</v>
      </c>
      <c r="T16" s="28"/>
      <c r="U16" s="35"/>
      <c r="V16" s="28"/>
      <c r="W16" s="28"/>
      <c r="X16" s="28"/>
      <c r="Y16" s="28"/>
      <c r="Z16" s="28"/>
      <c r="AA16" s="28"/>
      <c r="AB16" s="28"/>
      <c r="AC16" s="36">
        <v>49982</v>
      </c>
    </row>
    <row r="17" spans="1:29" ht="15.75" customHeight="1" x14ac:dyDescent="0.25">
      <c r="A17" s="42">
        <v>1</v>
      </c>
      <c r="B17" s="27" t="s">
        <v>63</v>
      </c>
      <c r="C17" s="28">
        <v>2</v>
      </c>
      <c r="D17" s="37" t="s">
        <v>64</v>
      </c>
      <c r="E17" s="28">
        <v>4</v>
      </c>
      <c r="F17" s="28">
        <v>4</v>
      </c>
      <c r="G17" s="28">
        <v>4</v>
      </c>
      <c r="H17" s="28" t="s">
        <v>65</v>
      </c>
      <c r="I17" s="28"/>
      <c r="J17" s="43"/>
      <c r="K17" s="28">
        <v>2</v>
      </c>
      <c r="L17" s="31">
        <v>4</v>
      </c>
      <c r="M17" s="28">
        <v>2</v>
      </c>
      <c r="N17" s="32">
        <v>2</v>
      </c>
      <c r="O17" s="28"/>
      <c r="P17" s="28"/>
      <c r="Q17" s="28">
        <v>4</v>
      </c>
      <c r="R17" s="44"/>
      <c r="S17" s="45" t="s">
        <v>66</v>
      </c>
      <c r="T17" s="28">
        <v>2</v>
      </c>
      <c r="U17" s="28">
        <v>2</v>
      </c>
      <c r="V17" s="28">
        <v>4</v>
      </c>
      <c r="W17" s="28">
        <v>4</v>
      </c>
      <c r="X17" s="28"/>
      <c r="Y17" s="28"/>
      <c r="Z17" s="28">
        <v>2</v>
      </c>
      <c r="AA17" s="28">
        <v>2</v>
      </c>
      <c r="AB17" s="28">
        <v>4</v>
      </c>
      <c r="AC17" s="47">
        <v>49967</v>
      </c>
    </row>
    <row r="18" spans="1:29" ht="15.75" customHeight="1" x14ac:dyDescent="0.25">
      <c r="A18" s="26">
        <v>8</v>
      </c>
      <c r="B18" s="27" t="s">
        <v>67</v>
      </c>
      <c r="C18" s="28"/>
      <c r="D18" s="28"/>
      <c r="E18" s="28"/>
      <c r="F18" s="29"/>
      <c r="G18" s="28"/>
      <c r="H18" s="28">
        <v>2.5</v>
      </c>
      <c r="I18" s="28"/>
      <c r="J18" s="43"/>
      <c r="K18" s="28"/>
      <c r="L18" s="31"/>
      <c r="M18" s="28"/>
      <c r="N18" s="32"/>
      <c r="O18" s="29"/>
      <c r="P18" s="29">
        <v>2.5</v>
      </c>
      <c r="Q18" s="29" t="s">
        <v>61</v>
      </c>
      <c r="R18" s="33"/>
      <c r="S18" s="34"/>
      <c r="T18" s="28"/>
      <c r="U18" s="35"/>
      <c r="V18" s="28">
        <v>7.5</v>
      </c>
      <c r="W18" s="28">
        <v>2.5</v>
      </c>
      <c r="X18" s="28"/>
      <c r="Y18" s="28"/>
      <c r="Z18" s="28"/>
      <c r="AA18" s="28"/>
      <c r="AB18" s="28"/>
      <c r="AC18" s="36">
        <v>49983</v>
      </c>
    </row>
    <row r="19" spans="1:29" ht="15.75" customHeight="1" x14ac:dyDescent="0.25">
      <c r="A19" s="26">
        <v>3</v>
      </c>
      <c r="B19" s="27" t="s">
        <v>68</v>
      </c>
      <c r="C19" s="28"/>
      <c r="D19" s="28"/>
      <c r="E19" s="28" t="s">
        <v>69</v>
      </c>
      <c r="F19" s="29">
        <v>5</v>
      </c>
      <c r="G19" s="28"/>
      <c r="H19" s="28">
        <v>2.5</v>
      </c>
      <c r="I19" s="28"/>
      <c r="J19" s="43"/>
      <c r="K19" s="28" t="s">
        <v>70</v>
      </c>
      <c r="L19" s="31"/>
      <c r="M19" s="28"/>
      <c r="N19" s="32">
        <v>1</v>
      </c>
      <c r="O19" s="29"/>
      <c r="P19" s="29">
        <v>2.5</v>
      </c>
      <c r="Q19" s="29" t="s">
        <v>61</v>
      </c>
      <c r="R19" s="33"/>
      <c r="S19" s="34"/>
      <c r="T19" s="28"/>
      <c r="U19" s="35"/>
      <c r="V19" s="28">
        <v>5</v>
      </c>
      <c r="W19" s="28">
        <v>2.5</v>
      </c>
      <c r="X19" s="28"/>
      <c r="Y19" s="28"/>
      <c r="Z19" s="28"/>
      <c r="AA19" s="28"/>
      <c r="AB19" s="28"/>
      <c r="AC19" s="36">
        <v>49987</v>
      </c>
    </row>
    <row r="20" spans="1:29" ht="15.75" customHeight="1" x14ac:dyDescent="0.25">
      <c r="A20" s="42">
        <v>1</v>
      </c>
      <c r="B20" s="27" t="s">
        <v>71</v>
      </c>
      <c r="C20" s="29"/>
      <c r="D20" s="29"/>
      <c r="E20" s="29">
        <v>2.5</v>
      </c>
      <c r="F20" s="51">
        <v>5</v>
      </c>
      <c r="G20" s="29"/>
      <c r="H20" s="29"/>
      <c r="I20" s="29"/>
      <c r="J20" s="29" t="s">
        <v>72</v>
      </c>
      <c r="K20" s="29"/>
      <c r="L20" s="28"/>
      <c r="M20" s="3"/>
      <c r="N20" s="29"/>
      <c r="O20" s="29"/>
      <c r="P20" s="29">
        <v>2.5</v>
      </c>
      <c r="Q20" s="29" t="s">
        <v>61</v>
      </c>
      <c r="R20" s="29"/>
      <c r="S20" s="29"/>
      <c r="T20" s="29"/>
      <c r="U20" s="29"/>
      <c r="V20" s="48"/>
      <c r="W20" s="48">
        <v>25</v>
      </c>
      <c r="X20" s="48"/>
      <c r="Y20" s="48">
        <v>2.5</v>
      </c>
      <c r="Z20" s="48"/>
      <c r="AA20" s="48"/>
      <c r="AB20" s="29"/>
      <c r="AC20" s="47">
        <v>26763</v>
      </c>
    </row>
    <row r="21" spans="1:29" ht="15.75" customHeight="1" x14ac:dyDescent="0.25">
      <c r="A21" s="42">
        <v>1</v>
      </c>
      <c r="B21" s="27" t="s">
        <v>73</v>
      </c>
      <c r="C21" s="29" t="s">
        <v>74</v>
      </c>
      <c r="D21" s="29" t="s">
        <v>74</v>
      </c>
      <c r="E21" s="29">
        <v>7.5</v>
      </c>
      <c r="F21" s="29">
        <v>7.5</v>
      </c>
      <c r="G21" s="29"/>
      <c r="H21" s="29" t="s">
        <v>74</v>
      </c>
      <c r="I21" s="29"/>
      <c r="J21" s="29" t="s">
        <v>74</v>
      </c>
      <c r="K21" s="29"/>
      <c r="L21" s="28"/>
      <c r="M21" s="29" t="s">
        <v>74</v>
      </c>
      <c r="N21" s="29" t="s">
        <v>74</v>
      </c>
      <c r="O21" s="29"/>
      <c r="P21" s="29">
        <v>5</v>
      </c>
      <c r="Q21" s="29" t="s">
        <v>61</v>
      </c>
      <c r="R21" s="29"/>
      <c r="S21" s="28"/>
      <c r="T21" s="28"/>
      <c r="U21" s="28"/>
      <c r="V21" s="28">
        <v>5</v>
      </c>
      <c r="W21" s="28" t="s">
        <v>74</v>
      </c>
      <c r="X21" s="28">
        <v>5</v>
      </c>
      <c r="Y21" s="28">
        <v>2.5</v>
      </c>
      <c r="Z21" s="28"/>
      <c r="AA21" s="28">
        <v>5</v>
      </c>
      <c r="AB21" s="28"/>
      <c r="AC21" s="47">
        <v>26765</v>
      </c>
    </row>
    <row r="22" spans="1:29" ht="15.75" customHeight="1" x14ac:dyDescent="0.25">
      <c r="A22" s="39">
        <v>3</v>
      </c>
      <c r="B22" s="27" t="s">
        <v>75</v>
      </c>
      <c r="C22" s="29"/>
      <c r="D22" s="29" t="s">
        <v>62</v>
      </c>
      <c r="E22" s="29"/>
      <c r="F22" s="29" t="s">
        <v>76</v>
      </c>
      <c r="G22" s="29"/>
      <c r="H22" s="29"/>
      <c r="I22" s="29"/>
      <c r="J22" s="38"/>
      <c r="K22" s="29"/>
      <c r="L22" s="29"/>
      <c r="M22" s="29"/>
      <c r="N22" s="29"/>
      <c r="O22" s="29"/>
      <c r="P22" s="29"/>
      <c r="Q22" s="29">
        <v>100</v>
      </c>
      <c r="R22" s="29"/>
      <c r="S22" s="28"/>
      <c r="T22" s="28"/>
      <c r="U22" s="28"/>
      <c r="V22" s="48"/>
      <c r="W22" s="48">
        <v>150</v>
      </c>
      <c r="X22" s="48"/>
      <c r="Y22" s="48"/>
      <c r="Z22" s="28"/>
      <c r="AA22" s="28">
        <v>50</v>
      </c>
      <c r="AB22" s="28"/>
      <c r="AC22" s="36">
        <v>26772</v>
      </c>
    </row>
    <row r="23" spans="1:29" ht="15.75" customHeight="1" x14ac:dyDescent="0.25">
      <c r="A23" s="39">
        <v>3</v>
      </c>
      <c r="B23" s="27" t="s">
        <v>75</v>
      </c>
      <c r="C23" s="29"/>
      <c r="D23" s="29" t="s">
        <v>77</v>
      </c>
      <c r="E23" s="29"/>
      <c r="F23" s="28"/>
      <c r="G23" s="29"/>
      <c r="H23" s="29"/>
      <c r="I23" s="29"/>
      <c r="J23" s="29"/>
      <c r="K23" s="29"/>
      <c r="L23" s="29">
        <v>10</v>
      </c>
      <c r="M23" s="29"/>
      <c r="N23" s="29"/>
      <c r="O23" s="29"/>
      <c r="P23" s="29">
        <v>20</v>
      </c>
      <c r="Q23" s="29" t="s">
        <v>61</v>
      </c>
      <c r="R23" s="29"/>
      <c r="S23" s="28"/>
      <c r="T23" s="28"/>
      <c r="U23" s="28"/>
      <c r="V23" s="48"/>
      <c r="W23" s="48"/>
      <c r="X23" s="48"/>
      <c r="Y23" s="48"/>
      <c r="Z23" s="28"/>
      <c r="AA23" s="28"/>
      <c r="AB23" s="28"/>
      <c r="AC23" s="36">
        <v>26772</v>
      </c>
    </row>
    <row r="24" spans="1:29" ht="15.75" customHeight="1" x14ac:dyDescent="0.25">
      <c r="A24" s="52">
        <v>5</v>
      </c>
      <c r="B24" s="27" t="s">
        <v>78</v>
      </c>
      <c r="C24" s="28"/>
      <c r="D24" s="28"/>
      <c r="E24" s="28"/>
      <c r="F24" s="29"/>
      <c r="G24" s="28"/>
      <c r="H24" s="28"/>
      <c r="I24" s="28"/>
      <c r="J24" s="3"/>
      <c r="K24" s="28"/>
      <c r="L24" s="31"/>
      <c r="M24" s="28"/>
      <c r="N24" s="32"/>
      <c r="O24" s="29"/>
      <c r="P24" s="29"/>
      <c r="Q24" s="29"/>
      <c r="R24" s="33"/>
      <c r="S24" s="34"/>
      <c r="T24" s="28" t="s">
        <v>62</v>
      </c>
      <c r="U24" s="35"/>
      <c r="V24" s="28">
        <v>20</v>
      </c>
      <c r="W24" s="28"/>
      <c r="X24" s="28">
        <v>10</v>
      </c>
      <c r="Y24" s="28"/>
      <c r="Z24" s="28"/>
      <c r="AA24" s="28"/>
      <c r="AB24" s="28"/>
      <c r="AC24" s="36">
        <v>49959</v>
      </c>
    </row>
    <row r="25" spans="1:29" ht="15.75" customHeight="1" x14ac:dyDescent="0.25">
      <c r="A25" s="26">
        <v>8</v>
      </c>
      <c r="B25" s="53" t="s">
        <v>79</v>
      </c>
      <c r="C25" s="28" t="s">
        <v>76</v>
      </c>
      <c r="D25" s="28"/>
      <c r="E25" s="28"/>
      <c r="F25" s="29"/>
      <c r="G25" s="28"/>
      <c r="H25" s="28"/>
      <c r="I25" s="28"/>
      <c r="J25" s="27"/>
      <c r="K25" s="28"/>
      <c r="L25" s="31"/>
      <c r="M25" s="28"/>
      <c r="N25" s="32"/>
      <c r="O25" s="28"/>
      <c r="P25" s="28"/>
      <c r="Q25" s="29"/>
      <c r="R25" s="33"/>
      <c r="S25" s="34"/>
      <c r="T25" s="28"/>
      <c r="U25" s="35"/>
      <c r="V25" s="28"/>
      <c r="W25" s="28"/>
      <c r="X25" s="28"/>
      <c r="Y25" s="28"/>
      <c r="Z25" s="28"/>
      <c r="AA25" s="28"/>
      <c r="AB25" s="28"/>
      <c r="AC25" s="36">
        <v>26770</v>
      </c>
    </row>
    <row r="26" spans="1:29" ht="15.75" customHeight="1" x14ac:dyDescent="0.25">
      <c r="A26" s="52">
        <v>5</v>
      </c>
      <c r="B26" s="53" t="s">
        <v>80</v>
      </c>
      <c r="C26" s="28"/>
      <c r="D26" s="28"/>
      <c r="E26" s="37"/>
      <c r="F26" s="28" t="s">
        <v>62</v>
      </c>
      <c r="G26" s="28"/>
      <c r="H26" s="28">
        <v>10</v>
      </c>
      <c r="I26" s="28"/>
      <c r="J26" s="28"/>
      <c r="K26" s="37"/>
      <c r="L26" s="28"/>
      <c r="M26" s="28"/>
      <c r="N26" s="37"/>
      <c r="O26" s="28"/>
      <c r="P26" s="28"/>
      <c r="Q26" s="29"/>
      <c r="R26" s="33"/>
      <c r="S26" s="28"/>
      <c r="T26" s="37"/>
      <c r="U26" s="28"/>
      <c r="V26" s="28"/>
      <c r="W26" s="37"/>
      <c r="X26" s="37"/>
      <c r="Y26" s="28"/>
      <c r="Z26" s="28"/>
      <c r="AA26" s="28"/>
      <c r="AB26" s="28"/>
      <c r="AC26" s="36">
        <v>49966</v>
      </c>
    </row>
    <row r="27" spans="1:29" ht="15.75" customHeight="1" x14ac:dyDescent="0.25">
      <c r="A27" s="52">
        <v>5</v>
      </c>
      <c r="B27" s="53" t="s">
        <v>81</v>
      </c>
      <c r="C27" s="28"/>
      <c r="D27" s="28"/>
      <c r="E27" s="28">
        <f>5*13.6</f>
        <v>68</v>
      </c>
      <c r="F27" s="29">
        <f>6*13.6</f>
        <v>81.599999999999994</v>
      </c>
      <c r="G27" s="28"/>
      <c r="H27" s="28"/>
      <c r="I27" s="28">
        <f>2*13.6</f>
        <v>27.2</v>
      </c>
      <c r="J27" s="27"/>
      <c r="K27" s="28"/>
      <c r="L27" s="31"/>
      <c r="M27" s="28"/>
      <c r="N27" s="32"/>
      <c r="O27" s="28">
        <v>27.2</v>
      </c>
      <c r="P27" s="28" t="s">
        <v>61</v>
      </c>
      <c r="Q27" s="29"/>
      <c r="R27" s="33"/>
      <c r="S27" s="34"/>
      <c r="T27" s="28"/>
      <c r="U27" s="35"/>
      <c r="V27" s="28"/>
      <c r="W27" s="28"/>
      <c r="X27" s="37" t="s">
        <v>82</v>
      </c>
      <c r="Y27" s="28">
        <v>25</v>
      </c>
      <c r="Z27" s="28"/>
      <c r="AA27" s="28"/>
      <c r="AB27" s="28"/>
      <c r="AC27" s="36">
        <v>26761</v>
      </c>
    </row>
    <row r="28" spans="1:29" ht="15.75" customHeight="1" x14ac:dyDescent="0.25">
      <c r="A28" s="52">
        <v>5</v>
      </c>
      <c r="B28" s="53" t="s">
        <v>83</v>
      </c>
      <c r="C28" s="28" t="s">
        <v>74</v>
      </c>
      <c r="D28" s="54" t="s">
        <v>84</v>
      </c>
      <c r="E28" s="28" t="s">
        <v>44</v>
      </c>
      <c r="F28" s="29">
        <v>2.5</v>
      </c>
      <c r="G28" s="54"/>
      <c r="H28" s="28">
        <v>2.5</v>
      </c>
      <c r="I28" s="28"/>
      <c r="J28" s="3" t="s">
        <v>74</v>
      </c>
      <c r="K28" s="28"/>
      <c r="L28" s="31"/>
      <c r="M28" s="28" t="s">
        <v>74</v>
      </c>
      <c r="N28" s="55">
        <v>2</v>
      </c>
      <c r="O28" s="56"/>
      <c r="P28" s="29">
        <v>5</v>
      </c>
      <c r="Q28" s="56" t="s">
        <v>61</v>
      </c>
      <c r="R28" s="57"/>
      <c r="S28" s="57"/>
      <c r="T28" s="57"/>
      <c r="U28" s="57"/>
      <c r="V28" s="28">
        <v>7.5</v>
      </c>
      <c r="W28" s="28">
        <v>2.5</v>
      </c>
      <c r="X28" s="28" t="s">
        <v>74</v>
      </c>
      <c r="Y28" s="28"/>
      <c r="Z28" s="28"/>
      <c r="AA28" s="28"/>
      <c r="AB28" s="28"/>
      <c r="AC28" s="36">
        <v>49968</v>
      </c>
    </row>
    <row r="29" spans="1:29" ht="15.75" customHeight="1" x14ac:dyDescent="0.25">
      <c r="A29" s="42">
        <v>1</v>
      </c>
      <c r="B29" s="53" t="s">
        <v>85</v>
      </c>
      <c r="C29" s="28"/>
      <c r="D29" s="37"/>
      <c r="E29" s="28"/>
      <c r="F29" s="37"/>
      <c r="G29" s="28"/>
      <c r="H29" s="28">
        <v>2.5</v>
      </c>
      <c r="I29" s="28"/>
      <c r="J29" s="28"/>
      <c r="K29" s="28"/>
      <c r="L29" s="31"/>
      <c r="M29" s="28"/>
      <c r="N29" s="32"/>
      <c r="O29" s="28"/>
      <c r="P29" s="28"/>
      <c r="Q29" s="28"/>
      <c r="R29" s="44"/>
      <c r="S29" s="28"/>
      <c r="T29" s="28"/>
      <c r="U29" s="28"/>
      <c r="V29" s="28">
        <v>5</v>
      </c>
      <c r="W29" s="28"/>
      <c r="X29" s="28"/>
      <c r="Y29" s="28"/>
      <c r="Z29" s="28"/>
      <c r="AA29" s="28"/>
      <c r="AB29" s="28"/>
      <c r="AC29" s="47">
        <v>49960</v>
      </c>
    </row>
    <row r="30" spans="1:29" ht="15.75" customHeight="1" x14ac:dyDescent="0.25">
      <c r="A30" s="26">
        <v>8</v>
      </c>
      <c r="B30" s="58" t="s">
        <v>86</v>
      </c>
      <c r="C30" s="28"/>
      <c r="D30" s="28"/>
      <c r="E30" s="28"/>
      <c r="F30" s="38"/>
      <c r="G30" s="28"/>
      <c r="H30" s="28"/>
      <c r="I30" s="37"/>
      <c r="J30" s="28"/>
      <c r="K30" s="28"/>
      <c r="L30" s="31"/>
      <c r="M30" s="28"/>
      <c r="N30" s="32"/>
      <c r="O30" s="28"/>
      <c r="P30" s="28"/>
      <c r="Q30" s="29"/>
      <c r="R30" s="33"/>
      <c r="S30" s="28"/>
      <c r="T30" s="28" t="s">
        <v>62</v>
      </c>
      <c r="U30" s="28"/>
      <c r="V30" s="28">
        <v>20</v>
      </c>
      <c r="W30" s="28"/>
      <c r="X30" s="28"/>
      <c r="Y30" s="28"/>
      <c r="Z30" s="28"/>
      <c r="AA30" s="28"/>
      <c r="AB30" s="28"/>
      <c r="AC30" s="36">
        <v>49984</v>
      </c>
    </row>
    <row r="31" spans="1:29" ht="15.75" customHeight="1" x14ac:dyDescent="0.25">
      <c r="A31" s="39">
        <v>8</v>
      </c>
      <c r="B31" s="53" t="s">
        <v>87</v>
      </c>
      <c r="C31" s="28"/>
      <c r="D31" s="28"/>
      <c r="E31" s="28"/>
      <c r="F31" s="29"/>
      <c r="G31" s="28"/>
      <c r="H31" s="28"/>
      <c r="I31" s="28"/>
      <c r="J31" s="27"/>
      <c r="K31" s="28"/>
      <c r="L31" s="31"/>
      <c r="M31" s="28" t="s">
        <v>62</v>
      </c>
      <c r="N31" s="32"/>
      <c r="O31" s="28">
        <v>10</v>
      </c>
      <c r="P31" s="28" t="s">
        <v>61</v>
      </c>
      <c r="Q31" s="29"/>
      <c r="R31" s="33"/>
      <c r="S31" s="34"/>
      <c r="T31" s="28"/>
      <c r="U31" s="35"/>
      <c r="V31" s="28"/>
      <c r="W31" s="28"/>
      <c r="X31" s="28"/>
      <c r="Y31" s="28"/>
      <c r="Z31" s="28"/>
      <c r="AA31" s="28"/>
      <c r="AB31" s="28"/>
      <c r="AC31" s="36">
        <v>49985</v>
      </c>
    </row>
    <row r="32" spans="1:29" ht="15.75" customHeight="1" x14ac:dyDescent="0.25">
      <c r="A32" s="42">
        <v>1</v>
      </c>
      <c r="B32" s="53" t="s">
        <v>88</v>
      </c>
      <c r="C32" s="28"/>
      <c r="D32" s="28"/>
      <c r="E32" s="28">
        <v>12.5</v>
      </c>
      <c r="F32" s="28">
        <v>17.5</v>
      </c>
      <c r="G32" s="28"/>
      <c r="H32" s="28"/>
      <c r="I32" s="28"/>
      <c r="J32" s="43"/>
      <c r="K32" s="28" t="s">
        <v>89</v>
      </c>
      <c r="L32" s="31"/>
      <c r="M32" s="28"/>
      <c r="N32" s="32"/>
      <c r="O32" s="28"/>
      <c r="P32" s="28">
        <v>10</v>
      </c>
      <c r="Q32" s="28" t="s">
        <v>61</v>
      </c>
      <c r="R32" s="44"/>
      <c r="S32" s="45"/>
      <c r="T32" s="28"/>
      <c r="U32" s="46"/>
      <c r="V32" s="28">
        <v>7.5</v>
      </c>
      <c r="W32" s="28"/>
      <c r="X32" s="28">
        <v>12.5</v>
      </c>
      <c r="Y32" s="28">
        <v>2.5</v>
      </c>
      <c r="Z32" s="28"/>
      <c r="AA32" s="28">
        <v>12.5</v>
      </c>
      <c r="AB32" s="28"/>
      <c r="AC32" s="47">
        <v>26766</v>
      </c>
    </row>
    <row r="33" spans="1:29" ht="15.75" customHeight="1" x14ac:dyDescent="0.25">
      <c r="A33" s="52">
        <v>5</v>
      </c>
      <c r="B33" s="53" t="s">
        <v>90</v>
      </c>
      <c r="C33" s="28"/>
      <c r="D33" s="28"/>
      <c r="E33" s="28"/>
      <c r="F33" s="29">
        <v>5</v>
      </c>
      <c r="G33" s="28"/>
      <c r="H33" s="28"/>
      <c r="I33" s="28">
        <v>2</v>
      </c>
      <c r="J33" s="27"/>
      <c r="K33" s="28"/>
      <c r="L33" s="31" t="s">
        <v>77</v>
      </c>
      <c r="M33" s="28"/>
      <c r="N33" s="32"/>
      <c r="O33" s="28">
        <v>1</v>
      </c>
      <c r="P33" s="28" t="s">
        <v>61</v>
      </c>
      <c r="Q33" s="29"/>
      <c r="R33" s="33"/>
      <c r="S33" s="34"/>
      <c r="T33" s="28"/>
      <c r="U33" s="35"/>
      <c r="V33" s="28"/>
      <c r="W33" s="28"/>
      <c r="X33" s="28"/>
      <c r="Y33" s="28"/>
      <c r="Z33" s="28"/>
      <c r="AA33" s="28"/>
      <c r="AB33" s="28"/>
      <c r="AC33" s="36">
        <v>42025</v>
      </c>
    </row>
    <row r="34" spans="1:29" ht="15.75" customHeight="1" x14ac:dyDescent="0.25">
      <c r="A34" s="52">
        <v>5</v>
      </c>
      <c r="B34" s="59" t="s">
        <v>91</v>
      </c>
      <c r="C34" s="28"/>
      <c r="D34" s="28"/>
      <c r="E34" s="28"/>
      <c r="F34" s="29">
        <v>5</v>
      </c>
      <c r="G34" s="28"/>
      <c r="H34" s="28"/>
      <c r="I34" s="28">
        <v>2</v>
      </c>
      <c r="J34" s="27"/>
      <c r="K34" s="28"/>
      <c r="L34" s="31" t="s">
        <v>77</v>
      </c>
      <c r="M34" s="28"/>
      <c r="N34" s="32"/>
      <c r="O34" s="28">
        <v>1</v>
      </c>
      <c r="P34" s="28" t="s">
        <v>61</v>
      </c>
      <c r="Q34" s="29"/>
      <c r="R34" s="33"/>
      <c r="S34" s="34"/>
      <c r="T34" s="28"/>
      <c r="U34" s="35"/>
      <c r="V34" s="28"/>
      <c r="W34" s="28"/>
      <c r="X34" s="28"/>
      <c r="Y34" s="28"/>
      <c r="Z34" s="28"/>
      <c r="AA34" s="28"/>
      <c r="AB34" s="28"/>
      <c r="AC34" s="36">
        <v>42026</v>
      </c>
    </row>
    <row r="35" spans="1:29" ht="15.75" customHeight="1" x14ac:dyDescent="0.25">
      <c r="A35" s="42">
        <v>1</v>
      </c>
      <c r="B35" s="53" t="s">
        <v>92</v>
      </c>
      <c r="C35" s="29"/>
      <c r="D35" s="29"/>
      <c r="E35" s="29"/>
      <c r="F35" s="29">
        <v>5</v>
      </c>
      <c r="G35" s="29"/>
      <c r="H35" s="29"/>
      <c r="I35" s="28">
        <v>2</v>
      </c>
      <c r="J35" s="28"/>
      <c r="K35" s="31"/>
      <c r="L35" s="31" t="s">
        <v>77</v>
      </c>
      <c r="M35" s="28"/>
      <c r="N35" s="28"/>
      <c r="O35" s="28">
        <v>1</v>
      </c>
      <c r="P35" s="28" t="s">
        <v>61</v>
      </c>
      <c r="Q35" s="29"/>
      <c r="R35" s="33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47">
        <v>42029</v>
      </c>
    </row>
    <row r="36" spans="1:29" ht="15.75" customHeight="1" x14ac:dyDescent="0.25">
      <c r="A36" s="42">
        <v>1</v>
      </c>
      <c r="B36" s="53" t="s">
        <v>93</v>
      </c>
      <c r="C36" s="29"/>
      <c r="D36" s="29"/>
      <c r="E36" s="29"/>
      <c r="F36" s="28">
        <v>5</v>
      </c>
      <c r="G36" s="29"/>
      <c r="H36" s="29"/>
      <c r="I36" s="28">
        <v>2</v>
      </c>
      <c r="J36" s="28"/>
      <c r="K36" s="28"/>
      <c r="L36" s="31" t="s">
        <v>77</v>
      </c>
      <c r="M36" s="28"/>
      <c r="N36" s="28"/>
      <c r="O36" s="28">
        <v>1</v>
      </c>
      <c r="P36" s="28" t="s">
        <v>61</v>
      </c>
      <c r="Q36" s="33"/>
      <c r="R36" s="32"/>
      <c r="S36" s="60"/>
      <c r="T36" s="60"/>
      <c r="U36" s="28"/>
      <c r="V36" s="28"/>
      <c r="W36" s="28"/>
      <c r="X36" s="28"/>
      <c r="Y36" s="28"/>
      <c r="Z36" s="28"/>
      <c r="AA36" s="28"/>
      <c r="AB36" s="28"/>
      <c r="AC36" s="47">
        <v>42030</v>
      </c>
    </row>
    <row r="37" spans="1:29" ht="15.75" customHeight="1" x14ac:dyDescent="0.25">
      <c r="A37" s="52">
        <v>5</v>
      </c>
      <c r="B37" s="53" t="s">
        <v>94</v>
      </c>
      <c r="C37" s="29"/>
      <c r="D37" s="29"/>
      <c r="E37" s="29"/>
      <c r="F37" s="29">
        <v>5</v>
      </c>
      <c r="G37" s="29"/>
      <c r="H37" s="29"/>
      <c r="I37" s="28">
        <v>2</v>
      </c>
      <c r="J37" s="28"/>
      <c r="K37" s="28"/>
      <c r="L37" s="31" t="s">
        <v>77</v>
      </c>
      <c r="M37" s="28"/>
      <c r="N37" s="28"/>
      <c r="O37" s="28">
        <v>1</v>
      </c>
      <c r="P37" s="28" t="s">
        <v>61</v>
      </c>
      <c r="Q37" s="29"/>
      <c r="R37" s="33"/>
      <c r="S37" s="60"/>
      <c r="T37" s="60"/>
      <c r="U37" s="28"/>
      <c r="V37" s="28"/>
      <c r="W37" s="28"/>
      <c r="X37" s="28"/>
      <c r="Y37" s="28"/>
      <c r="Z37" s="28"/>
      <c r="AA37" s="28"/>
      <c r="AB37" s="28"/>
      <c r="AC37" s="36">
        <v>42027</v>
      </c>
    </row>
    <row r="38" spans="1:29" ht="15.75" customHeight="1" x14ac:dyDescent="0.25">
      <c r="A38" s="52">
        <v>5</v>
      </c>
      <c r="B38" s="53" t="s">
        <v>95</v>
      </c>
      <c r="C38" s="28"/>
      <c r="D38" s="28" t="s">
        <v>44</v>
      </c>
      <c r="E38" s="28"/>
      <c r="F38" s="29">
        <v>5</v>
      </c>
      <c r="G38" s="28"/>
      <c r="H38" s="28"/>
      <c r="I38" s="28"/>
      <c r="J38" s="43"/>
      <c r="K38" s="28" t="s">
        <v>70</v>
      </c>
      <c r="L38" s="31"/>
      <c r="M38" s="28"/>
      <c r="N38" s="32"/>
      <c r="O38" s="29"/>
      <c r="P38" s="29">
        <v>2.5</v>
      </c>
      <c r="Q38" s="29" t="s">
        <v>61</v>
      </c>
      <c r="R38" s="33"/>
      <c r="S38" s="34"/>
      <c r="T38" s="28"/>
      <c r="U38" s="35"/>
      <c r="V38" s="28">
        <v>15</v>
      </c>
      <c r="W38" s="28"/>
      <c r="X38" s="28">
        <v>5</v>
      </c>
      <c r="Y38" s="28">
        <v>2.5</v>
      </c>
      <c r="Z38" s="28"/>
      <c r="AA38" s="28">
        <v>2.5</v>
      </c>
      <c r="AB38" s="28"/>
      <c r="AC38" s="36" t="s">
        <v>96</v>
      </c>
    </row>
    <row r="39" spans="1:29" ht="15.75" customHeight="1" x14ac:dyDescent="0.25">
      <c r="A39" s="26">
        <v>3</v>
      </c>
      <c r="B39" s="53" t="s">
        <v>97</v>
      </c>
      <c r="C39" s="29"/>
      <c r="D39" s="29"/>
      <c r="E39" s="29"/>
      <c r="F39" s="29"/>
      <c r="G39" s="29"/>
      <c r="H39" s="29"/>
      <c r="I39" s="28"/>
      <c r="J39" s="28"/>
      <c r="K39" s="28"/>
      <c r="L39" s="28">
        <v>30</v>
      </c>
      <c r="M39" s="28"/>
      <c r="N39" s="28" t="s">
        <v>77</v>
      </c>
      <c r="O39" s="28"/>
      <c r="P39" s="28"/>
      <c r="Q39" s="29"/>
      <c r="R39" s="33"/>
      <c r="S39" s="60"/>
      <c r="T39" s="60"/>
      <c r="U39" s="28"/>
      <c r="V39" s="28"/>
      <c r="W39" s="28"/>
      <c r="X39" s="28"/>
      <c r="Y39" s="28"/>
      <c r="Z39" s="28"/>
      <c r="AA39" s="28"/>
      <c r="AB39" s="28"/>
      <c r="AC39" s="36">
        <v>26773</v>
      </c>
    </row>
    <row r="40" spans="1:29" ht="15.75" customHeight="1" x14ac:dyDescent="0.25">
      <c r="A40" s="42">
        <v>1</v>
      </c>
      <c r="B40" s="53" t="s">
        <v>98</v>
      </c>
      <c r="C40" s="28"/>
      <c r="D40" s="28"/>
      <c r="E40" s="28"/>
      <c r="F40" s="28">
        <v>5</v>
      </c>
      <c r="G40" s="28"/>
      <c r="H40" s="28">
        <v>5</v>
      </c>
      <c r="I40" s="28"/>
      <c r="J40" s="28" t="s">
        <v>62</v>
      </c>
      <c r="K40" s="28"/>
      <c r="L40" s="28"/>
      <c r="M40" s="28"/>
      <c r="N40" s="28"/>
      <c r="O40" s="28" t="s">
        <v>99</v>
      </c>
      <c r="P40" s="28">
        <v>10</v>
      </c>
      <c r="Q40" s="28" t="s">
        <v>61</v>
      </c>
      <c r="R40" s="44"/>
      <c r="S40" s="61"/>
      <c r="T40" s="61"/>
      <c r="U40" s="28"/>
      <c r="V40" s="28"/>
      <c r="W40" s="28"/>
      <c r="X40" s="28"/>
      <c r="Y40" s="28"/>
      <c r="Z40" s="28"/>
      <c r="AA40" s="28"/>
      <c r="AB40" s="28"/>
      <c r="AC40" s="47">
        <v>49961</v>
      </c>
    </row>
    <row r="41" spans="1:29" ht="15.75" customHeight="1" x14ac:dyDescent="0.25">
      <c r="A41" s="42">
        <v>1</v>
      </c>
      <c r="B41" s="53" t="s">
        <v>100</v>
      </c>
      <c r="C41" s="29"/>
      <c r="D41" s="29"/>
      <c r="E41" s="29">
        <v>2</v>
      </c>
      <c r="F41" s="29"/>
      <c r="G41" s="29"/>
      <c r="H41" s="59"/>
      <c r="I41" s="29"/>
      <c r="J41" s="29">
        <v>2</v>
      </c>
      <c r="K41" s="29"/>
      <c r="L41" s="29"/>
      <c r="M41" s="33"/>
      <c r="N41" s="3"/>
      <c r="O41" s="29"/>
      <c r="P41" s="29"/>
      <c r="Q41" s="29"/>
      <c r="R41" s="3"/>
      <c r="S41" s="60"/>
      <c r="T41" s="60"/>
      <c r="U41" s="28"/>
      <c r="V41" s="28"/>
      <c r="W41" s="28">
        <v>1</v>
      </c>
      <c r="X41" s="28"/>
      <c r="Y41" s="28"/>
      <c r="Z41" s="28"/>
      <c r="AA41" s="28"/>
      <c r="AB41" s="28"/>
      <c r="AC41" s="47">
        <v>24959</v>
      </c>
    </row>
    <row r="42" spans="1:29" ht="15.75" customHeight="1" x14ac:dyDescent="0.25">
      <c r="A42" s="26">
        <v>3</v>
      </c>
      <c r="B42" s="53" t="s">
        <v>101</v>
      </c>
      <c r="C42" s="29"/>
      <c r="D42" s="29"/>
      <c r="E42" s="29"/>
      <c r="F42" s="29"/>
      <c r="G42" s="29"/>
      <c r="H42" s="29">
        <v>7.5</v>
      </c>
      <c r="I42" s="29"/>
      <c r="J42" s="29"/>
      <c r="K42" s="29"/>
      <c r="L42" s="29"/>
      <c r="M42" s="28"/>
      <c r="N42" s="29"/>
      <c r="O42" s="29"/>
      <c r="P42" s="29">
        <v>2.5</v>
      </c>
      <c r="Q42" s="29" t="s">
        <v>61</v>
      </c>
      <c r="R42" s="33"/>
      <c r="S42" s="60"/>
      <c r="T42" s="60"/>
      <c r="U42" s="28"/>
      <c r="V42" s="28"/>
      <c r="W42" s="28"/>
      <c r="X42" s="28"/>
      <c r="Y42" s="28"/>
      <c r="Z42" s="28"/>
      <c r="AA42" s="28"/>
      <c r="AB42" s="28"/>
      <c r="AC42" s="36">
        <v>26774</v>
      </c>
    </row>
    <row r="43" spans="1:29" ht="15.75" customHeight="1" x14ac:dyDescent="0.25">
      <c r="A43" s="42">
        <v>1</v>
      </c>
      <c r="B43" s="53" t="s">
        <v>102</v>
      </c>
      <c r="C43" s="28"/>
      <c r="D43" s="28" t="s">
        <v>62</v>
      </c>
      <c r="E43" s="28"/>
      <c r="F43" s="28">
        <v>10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44"/>
      <c r="S43" s="61"/>
      <c r="T43" s="61"/>
      <c r="U43" s="28"/>
      <c r="V43" s="28"/>
      <c r="W43" s="28"/>
      <c r="X43" s="28"/>
      <c r="Y43" s="28"/>
      <c r="Z43" s="28"/>
      <c r="AA43" s="28"/>
      <c r="AB43" s="28"/>
      <c r="AC43" s="47">
        <v>49962</v>
      </c>
    </row>
    <row r="44" spans="1:29" ht="15.75" customHeight="1" x14ac:dyDescent="0.25">
      <c r="A44" s="42">
        <v>1</v>
      </c>
      <c r="B44" s="53" t="s">
        <v>103</v>
      </c>
      <c r="C44" s="28"/>
      <c r="D44" s="28"/>
      <c r="E44" s="28"/>
      <c r="F44" s="28"/>
      <c r="G44" s="28"/>
      <c r="H44" s="28">
        <v>10</v>
      </c>
      <c r="I44" s="28"/>
      <c r="J44" s="28"/>
      <c r="K44" s="28"/>
      <c r="L44" s="28"/>
      <c r="M44" s="28"/>
      <c r="N44" s="28"/>
      <c r="O44" s="28"/>
      <c r="P44" s="28"/>
      <c r="Q44" s="28"/>
      <c r="R44" s="44"/>
      <c r="S44" s="61"/>
      <c r="T44" s="61"/>
      <c r="U44" s="28"/>
      <c r="V44" s="28"/>
      <c r="W44" s="28"/>
      <c r="X44" s="28">
        <v>2.5</v>
      </c>
      <c r="Y44" s="28"/>
      <c r="Z44" s="28"/>
      <c r="AA44" s="28"/>
      <c r="AB44" s="28"/>
      <c r="AC44" s="47">
        <v>49963</v>
      </c>
    </row>
    <row r="45" spans="1:29" ht="15.75" customHeight="1" x14ac:dyDescent="0.25">
      <c r="A45" s="42">
        <v>1</v>
      </c>
      <c r="B45" s="53" t="s">
        <v>104</v>
      </c>
      <c r="C45" s="28"/>
      <c r="D45" s="28"/>
      <c r="E45" s="28">
        <v>3</v>
      </c>
      <c r="F45" s="29">
        <v>2</v>
      </c>
      <c r="G45" s="28"/>
      <c r="H45" s="28" t="s">
        <v>105</v>
      </c>
      <c r="I45" s="28"/>
      <c r="J45" s="43"/>
      <c r="K45" s="28"/>
      <c r="L45" s="31"/>
      <c r="M45" s="28"/>
      <c r="N45" s="32"/>
      <c r="O45" s="29"/>
      <c r="P45" s="29"/>
      <c r="Q45" s="29"/>
      <c r="R45" s="33"/>
      <c r="S45" s="34"/>
      <c r="T45" s="28"/>
      <c r="U45" s="35"/>
      <c r="V45" s="28"/>
      <c r="W45" s="28"/>
      <c r="X45" s="28"/>
      <c r="Y45" s="28"/>
      <c r="Z45" s="28"/>
      <c r="AA45" s="28"/>
      <c r="AB45" s="28"/>
      <c r="AC45" s="47">
        <v>24961</v>
      </c>
    </row>
    <row r="46" spans="1:29" ht="15.75" customHeight="1" x14ac:dyDescent="0.25">
      <c r="A46" s="42">
        <v>1</v>
      </c>
      <c r="B46" s="62" t="s">
        <v>106</v>
      </c>
      <c r="C46" s="28"/>
      <c r="D46" s="28"/>
      <c r="E46" s="28"/>
      <c r="F46" s="28"/>
      <c r="G46" s="63" t="s">
        <v>107</v>
      </c>
      <c r="H46" s="64"/>
      <c r="I46" s="65" t="s">
        <v>62</v>
      </c>
      <c r="J46" s="28"/>
      <c r="K46" s="28"/>
      <c r="L46" s="28"/>
      <c r="M46" s="28">
        <v>1</v>
      </c>
      <c r="N46" s="28"/>
      <c r="O46" s="28"/>
      <c r="P46" s="28"/>
      <c r="Q46" s="28"/>
      <c r="R46" s="44"/>
      <c r="S46" s="61"/>
      <c r="T46" s="61"/>
      <c r="U46" s="28"/>
      <c r="V46" s="28"/>
      <c r="W46" s="28"/>
      <c r="X46" s="28"/>
      <c r="Y46" s="28"/>
      <c r="Z46" s="28"/>
      <c r="AA46" s="28"/>
      <c r="AB46" s="28"/>
      <c r="AC46" s="47">
        <v>49969</v>
      </c>
    </row>
    <row r="47" spans="1:29" ht="15.75" customHeight="1" x14ac:dyDescent="0.25">
      <c r="A47" s="42">
        <v>1</v>
      </c>
      <c r="B47" s="53" t="s">
        <v>108</v>
      </c>
      <c r="C47" s="28"/>
      <c r="D47" s="28"/>
      <c r="E47" s="28"/>
      <c r="F47" s="28"/>
      <c r="G47" s="28"/>
      <c r="H47" s="28"/>
      <c r="I47" s="28"/>
      <c r="J47" s="28"/>
      <c r="K47" s="28"/>
      <c r="L47" s="28">
        <v>8</v>
      </c>
      <c r="M47" s="28"/>
      <c r="N47" s="28"/>
      <c r="O47" s="28"/>
      <c r="P47" s="28"/>
      <c r="Q47" s="28"/>
      <c r="R47" s="44"/>
      <c r="S47" s="61"/>
      <c r="T47" s="61"/>
      <c r="U47" s="28"/>
      <c r="V47" s="28"/>
      <c r="W47" s="28"/>
      <c r="X47" s="28"/>
      <c r="Y47" s="28"/>
      <c r="Z47" s="28"/>
      <c r="AA47" s="28"/>
      <c r="AB47" s="28"/>
      <c r="AC47" s="47">
        <v>26767</v>
      </c>
    </row>
    <row r="48" spans="1:29" ht="15.75" customHeight="1" x14ac:dyDescent="0.25">
      <c r="A48" s="26">
        <v>8</v>
      </c>
      <c r="B48" s="53" t="s">
        <v>109</v>
      </c>
      <c r="C48" s="29" t="s">
        <v>76</v>
      </c>
      <c r="D48" s="29"/>
      <c r="E48" s="29"/>
      <c r="F48" s="29"/>
      <c r="G48" s="29"/>
      <c r="H48" s="29"/>
      <c r="I48" s="29"/>
      <c r="J48" s="29"/>
      <c r="K48" s="29"/>
      <c r="L48" s="29"/>
      <c r="M48" s="28"/>
      <c r="N48" s="29"/>
      <c r="O48" s="29"/>
      <c r="P48" s="29"/>
      <c r="Q48" s="29"/>
      <c r="R48" s="33"/>
      <c r="S48" s="60"/>
      <c r="T48" s="60"/>
      <c r="U48" s="28"/>
      <c r="V48" s="28"/>
      <c r="W48" s="28"/>
      <c r="X48" s="28"/>
      <c r="Y48" s="28"/>
      <c r="Z48" s="28"/>
      <c r="AA48" s="28"/>
      <c r="AB48" s="28"/>
      <c r="AC48" s="36">
        <v>26771</v>
      </c>
    </row>
    <row r="49" spans="1:30" ht="15.75" customHeight="1" x14ac:dyDescent="0.25">
      <c r="A49" s="42">
        <v>1</v>
      </c>
      <c r="B49" s="53" t="s">
        <v>110</v>
      </c>
      <c r="C49" s="29"/>
      <c r="D49" s="29" t="s">
        <v>44</v>
      </c>
      <c r="E49" s="29">
        <v>5</v>
      </c>
      <c r="F49" s="29"/>
      <c r="G49" s="29"/>
      <c r="H49" s="29" t="s">
        <v>62</v>
      </c>
      <c r="I49" s="29"/>
      <c r="J49" s="29"/>
      <c r="K49" s="29">
        <v>1</v>
      </c>
      <c r="L49" s="29"/>
      <c r="M49" s="28"/>
      <c r="N49" s="66" t="s">
        <v>111</v>
      </c>
      <c r="O49" s="67"/>
      <c r="P49" s="67"/>
      <c r="Q49" s="29"/>
      <c r="R49" s="33">
        <v>5</v>
      </c>
      <c r="S49" s="60"/>
      <c r="T49" s="60"/>
      <c r="U49" s="28"/>
      <c r="V49" s="28"/>
      <c r="W49" s="28"/>
      <c r="X49" s="28"/>
      <c r="Y49" s="28"/>
      <c r="Z49" s="28"/>
      <c r="AA49" s="28"/>
      <c r="AB49" s="28"/>
      <c r="AC49" s="47">
        <v>42031</v>
      </c>
    </row>
    <row r="50" spans="1:30" ht="15.75" customHeight="1" x14ac:dyDescent="0.25">
      <c r="A50" s="26">
        <v>3</v>
      </c>
      <c r="B50" s="53" t="s">
        <v>112</v>
      </c>
      <c r="C50" s="29"/>
      <c r="D50" s="29"/>
      <c r="E50" s="29"/>
      <c r="F50" s="29">
        <v>10</v>
      </c>
      <c r="G50" s="29">
        <v>10</v>
      </c>
      <c r="H50" s="29"/>
      <c r="I50" s="29" t="s">
        <v>62</v>
      </c>
      <c r="J50" s="29"/>
      <c r="K50" s="29"/>
      <c r="L50" s="29"/>
      <c r="M50" s="28"/>
      <c r="N50" s="29"/>
      <c r="O50" s="29"/>
      <c r="P50" s="29"/>
      <c r="Q50" s="29"/>
      <c r="R50" s="33"/>
      <c r="S50" s="60"/>
      <c r="T50" s="60"/>
      <c r="U50" s="28"/>
      <c r="V50" s="28"/>
      <c r="W50" s="28"/>
      <c r="X50" s="28"/>
      <c r="Y50" s="28"/>
      <c r="Z50" s="28"/>
      <c r="AA50" s="28"/>
      <c r="AB50" s="28"/>
      <c r="AC50" s="36">
        <v>49988</v>
      </c>
    </row>
    <row r="51" spans="1:30" ht="15.75" customHeight="1" x14ac:dyDescent="0.25">
      <c r="A51" s="42">
        <v>1</v>
      </c>
      <c r="B51" s="53" t="s">
        <v>113</v>
      </c>
      <c r="C51" s="28"/>
      <c r="D51" s="28" t="s">
        <v>44</v>
      </c>
      <c r="E51" s="28"/>
      <c r="F51" s="28">
        <v>2.5</v>
      </c>
      <c r="G51" s="28"/>
      <c r="H51" s="28">
        <v>2.5</v>
      </c>
      <c r="I51" s="28"/>
      <c r="J51" s="43"/>
      <c r="K51" s="28" t="s">
        <v>114</v>
      </c>
      <c r="L51" s="31"/>
      <c r="M51" s="28"/>
      <c r="N51" s="32">
        <v>2</v>
      </c>
      <c r="O51" s="28"/>
      <c r="P51" s="28">
        <v>2.5</v>
      </c>
      <c r="Q51" s="28" t="s">
        <v>61</v>
      </c>
      <c r="R51" s="44"/>
      <c r="S51" s="45"/>
      <c r="T51" s="28"/>
      <c r="U51" s="46"/>
      <c r="V51" s="28">
        <v>2.5</v>
      </c>
      <c r="W51" s="28"/>
      <c r="X51" s="28">
        <v>2.5</v>
      </c>
      <c r="Y51" s="28"/>
      <c r="Z51" s="28"/>
      <c r="AA51" s="28"/>
      <c r="AB51" s="28"/>
      <c r="AC51" s="47">
        <v>49964</v>
      </c>
    </row>
    <row r="52" spans="1:30" ht="15.75" customHeight="1" x14ac:dyDescent="0.25">
      <c r="A52" s="26">
        <v>10</v>
      </c>
      <c r="B52" s="53" t="s">
        <v>115</v>
      </c>
      <c r="C52" s="29"/>
      <c r="D52" s="29" t="s">
        <v>116</v>
      </c>
      <c r="E52" s="29"/>
      <c r="F52" s="29"/>
      <c r="G52" s="29"/>
      <c r="H52" s="29"/>
      <c r="I52" s="29"/>
      <c r="J52" s="29"/>
      <c r="K52" s="29"/>
      <c r="L52" s="29"/>
      <c r="M52" s="28"/>
      <c r="N52" s="29"/>
      <c r="O52" s="29"/>
      <c r="P52" s="29"/>
      <c r="Q52" s="29"/>
      <c r="R52" s="33"/>
      <c r="S52" s="60"/>
      <c r="T52" s="60"/>
      <c r="U52" s="28"/>
      <c r="V52" s="28"/>
      <c r="W52" s="28"/>
      <c r="X52" s="28"/>
      <c r="Y52" s="28"/>
      <c r="Z52" s="28"/>
      <c r="AA52" s="28"/>
      <c r="AB52" s="28"/>
      <c r="AC52" s="68"/>
    </row>
    <row r="53" spans="1:30" ht="15.75" customHeight="1" x14ac:dyDescent="0.25">
      <c r="A53" s="52">
        <v>5</v>
      </c>
      <c r="B53" s="53" t="s">
        <v>117</v>
      </c>
      <c r="C53" s="29">
        <v>2.5</v>
      </c>
      <c r="D53" s="29"/>
      <c r="E53" s="29"/>
      <c r="F53" s="29"/>
      <c r="G53" s="29">
        <v>7.5</v>
      </c>
      <c r="H53" s="29"/>
      <c r="I53" s="29"/>
      <c r="J53" s="29"/>
      <c r="K53" s="29"/>
      <c r="L53" s="29"/>
      <c r="M53" s="28"/>
      <c r="N53" s="29"/>
      <c r="O53" s="29"/>
      <c r="P53" s="29">
        <v>2.5</v>
      </c>
      <c r="Q53" s="29" t="s">
        <v>61</v>
      </c>
      <c r="R53" s="33"/>
      <c r="S53" s="60"/>
      <c r="T53" s="60"/>
      <c r="U53" s="28"/>
      <c r="V53" s="28"/>
      <c r="W53" s="28"/>
      <c r="X53" s="28"/>
      <c r="Y53" s="28"/>
      <c r="Z53" s="28"/>
      <c r="AA53" s="28"/>
      <c r="AB53" s="28"/>
      <c r="AC53" s="36">
        <v>49971</v>
      </c>
    </row>
    <row r="54" spans="1:30" ht="15.75" customHeight="1" x14ac:dyDescent="0.25">
      <c r="A54" s="52">
        <v>5</v>
      </c>
      <c r="B54" s="53" t="s">
        <v>118</v>
      </c>
      <c r="C54" s="29"/>
      <c r="D54" s="29"/>
      <c r="E54" s="29">
        <v>2</v>
      </c>
      <c r="F54" s="29"/>
      <c r="G54" s="29"/>
      <c r="H54" s="29" t="s">
        <v>119</v>
      </c>
      <c r="I54" s="29"/>
      <c r="J54" s="29"/>
      <c r="K54" s="29"/>
      <c r="L54" s="29">
        <v>2</v>
      </c>
      <c r="M54" s="28"/>
      <c r="N54" s="29"/>
      <c r="O54" s="29"/>
      <c r="P54" s="29">
        <v>4</v>
      </c>
      <c r="Q54" s="29" t="s">
        <v>61</v>
      </c>
      <c r="R54" s="33"/>
      <c r="S54" s="60"/>
      <c r="T54" s="60"/>
      <c r="U54" s="28"/>
      <c r="V54" s="28"/>
      <c r="W54" s="28"/>
      <c r="X54" s="28"/>
      <c r="Y54" s="28"/>
      <c r="Z54" s="28"/>
      <c r="AA54" s="28"/>
      <c r="AB54" s="28"/>
      <c r="AC54" s="36">
        <v>24958</v>
      </c>
    </row>
    <row r="55" spans="1:30" ht="15.75" customHeight="1" x14ac:dyDescent="0.25">
      <c r="A55" s="52">
        <v>5</v>
      </c>
      <c r="B55" s="53" t="s">
        <v>120</v>
      </c>
      <c r="C55" s="29">
        <v>6</v>
      </c>
      <c r="D55" s="38"/>
      <c r="E55" s="29">
        <v>4</v>
      </c>
      <c r="F55" s="29"/>
      <c r="G55" s="29"/>
      <c r="H55" s="29"/>
      <c r="I55" s="29"/>
      <c r="J55" s="29"/>
      <c r="K55" s="29"/>
      <c r="L55" s="29"/>
      <c r="M55" s="28"/>
      <c r="N55" s="29"/>
      <c r="O55" s="29"/>
      <c r="P55" s="29"/>
      <c r="Q55" s="29"/>
      <c r="R55" s="33"/>
      <c r="S55" s="60"/>
      <c r="T55" s="60"/>
      <c r="U55" s="28"/>
      <c r="V55" s="28"/>
      <c r="W55" s="28"/>
      <c r="X55" s="28"/>
      <c r="Y55" s="28"/>
      <c r="Z55" s="28"/>
      <c r="AA55" s="28"/>
      <c r="AB55" s="28"/>
      <c r="AC55" s="36">
        <v>49972</v>
      </c>
    </row>
    <row r="56" spans="1:30" ht="15.75" customHeight="1" x14ac:dyDescent="0.25">
      <c r="A56" s="52">
        <v>5</v>
      </c>
      <c r="B56" s="53" t="s">
        <v>121</v>
      </c>
      <c r="C56" s="29"/>
      <c r="D56" s="29"/>
      <c r="E56" s="29"/>
      <c r="F56" s="29">
        <v>10</v>
      </c>
      <c r="G56" s="29"/>
      <c r="H56" s="29">
        <v>10</v>
      </c>
      <c r="I56" s="29"/>
      <c r="J56" s="29" t="s">
        <v>62</v>
      </c>
      <c r="K56" s="29"/>
      <c r="L56" s="29"/>
      <c r="M56" s="69">
        <v>15</v>
      </c>
      <c r="N56" s="29"/>
      <c r="O56" s="29"/>
      <c r="P56" s="29"/>
      <c r="Q56" s="29"/>
      <c r="R56" s="33"/>
      <c r="S56" s="60"/>
      <c r="T56" s="60"/>
      <c r="U56" s="28"/>
      <c r="V56" s="28"/>
      <c r="W56" s="28"/>
      <c r="X56" s="28"/>
      <c r="Y56" s="28"/>
      <c r="Z56" s="28"/>
      <c r="AA56" s="28"/>
      <c r="AB56" s="28"/>
      <c r="AC56" s="36">
        <v>49973</v>
      </c>
    </row>
    <row r="57" spans="1:30" ht="15.75" customHeight="1" x14ac:dyDescent="0.25">
      <c r="A57" s="42">
        <v>1</v>
      </c>
      <c r="B57" s="53" t="s">
        <v>122</v>
      </c>
      <c r="C57" s="29"/>
      <c r="D57" s="29"/>
      <c r="E57" s="29"/>
      <c r="F57" s="29">
        <v>5</v>
      </c>
      <c r="G57" s="29"/>
      <c r="H57" s="29">
        <v>5</v>
      </c>
      <c r="I57" s="29"/>
      <c r="J57" s="29"/>
      <c r="K57" s="29"/>
      <c r="L57" s="29"/>
      <c r="M57" s="28"/>
      <c r="N57" s="29"/>
      <c r="O57" s="29"/>
      <c r="P57" s="29"/>
      <c r="Q57" s="29"/>
      <c r="R57" s="33"/>
      <c r="S57" s="60"/>
      <c r="T57" s="60"/>
      <c r="U57" s="28"/>
      <c r="V57" s="28"/>
      <c r="W57" s="28"/>
      <c r="X57" s="28"/>
      <c r="Y57" s="28"/>
      <c r="Z57" s="28"/>
      <c r="AA57" s="28"/>
      <c r="AB57" s="28"/>
      <c r="AC57" s="47">
        <v>26769</v>
      </c>
    </row>
    <row r="58" spans="1:30" ht="15.75" customHeight="1" x14ac:dyDescent="0.25">
      <c r="A58" s="52">
        <v>5</v>
      </c>
      <c r="B58" s="53" t="s">
        <v>123</v>
      </c>
      <c r="C58" s="29"/>
      <c r="D58" s="29"/>
      <c r="E58" s="29"/>
      <c r="F58" s="29">
        <v>5</v>
      </c>
      <c r="G58" s="29"/>
      <c r="H58" s="29">
        <v>10</v>
      </c>
      <c r="I58" s="29"/>
      <c r="J58" s="29"/>
      <c r="K58" s="29"/>
      <c r="L58" s="29"/>
      <c r="M58" s="28"/>
      <c r="N58" s="29"/>
      <c r="O58" s="29"/>
      <c r="P58" s="29"/>
      <c r="Q58" s="29"/>
      <c r="R58" s="33"/>
      <c r="S58" s="60"/>
      <c r="T58" s="60"/>
      <c r="U58" s="28"/>
      <c r="V58" s="28"/>
      <c r="W58" s="28"/>
      <c r="X58" s="28"/>
      <c r="Y58" s="28"/>
      <c r="Z58" s="28"/>
      <c r="AA58" s="28"/>
      <c r="AB58" s="28"/>
      <c r="AC58" s="36">
        <v>26768</v>
      </c>
    </row>
    <row r="59" spans="1:30" ht="15.75" customHeight="1" x14ac:dyDescent="0.25">
      <c r="A59" s="26">
        <v>3</v>
      </c>
      <c r="B59" s="53" t="s">
        <v>124</v>
      </c>
      <c r="C59" s="29"/>
      <c r="D59" s="29" t="s">
        <v>125</v>
      </c>
      <c r="E59" s="29"/>
      <c r="F59" s="29">
        <v>5</v>
      </c>
      <c r="G59" s="29"/>
      <c r="H59" s="29">
        <v>5</v>
      </c>
      <c r="I59" s="29"/>
      <c r="J59" s="29"/>
      <c r="K59" s="29"/>
      <c r="L59" s="29"/>
      <c r="M59" s="28"/>
      <c r="N59" s="29"/>
      <c r="O59" s="29"/>
      <c r="P59" s="29"/>
      <c r="Q59" s="29"/>
      <c r="R59" s="33"/>
      <c r="S59" s="60"/>
      <c r="T59" s="60"/>
      <c r="U59" s="28"/>
      <c r="V59" s="28"/>
      <c r="W59" s="28"/>
      <c r="X59" s="28"/>
      <c r="Y59" s="28"/>
      <c r="Z59" s="28"/>
      <c r="AA59" s="28"/>
      <c r="AB59" s="28"/>
      <c r="AC59" s="36">
        <v>26775</v>
      </c>
    </row>
    <row r="60" spans="1:30" ht="15.75" customHeight="1" x14ac:dyDescent="0.25">
      <c r="A60" s="52">
        <v>5</v>
      </c>
      <c r="B60" s="53" t="s">
        <v>126</v>
      </c>
      <c r="C60" s="29">
        <v>10</v>
      </c>
      <c r="D60" s="29"/>
      <c r="E60" s="29">
        <v>10</v>
      </c>
      <c r="F60" s="29"/>
      <c r="G60" s="29" t="s">
        <v>77</v>
      </c>
      <c r="H60" s="29"/>
      <c r="I60" s="29"/>
      <c r="J60" s="29"/>
      <c r="K60" s="29"/>
      <c r="L60" s="29"/>
      <c r="M60" s="28"/>
      <c r="N60" s="29"/>
      <c r="O60" s="59"/>
      <c r="P60" s="29"/>
      <c r="Q60" s="29"/>
      <c r="R60" s="33"/>
      <c r="S60" s="60"/>
      <c r="T60" s="60"/>
      <c r="U60" s="28"/>
      <c r="V60" s="28"/>
      <c r="W60" s="28"/>
      <c r="X60" s="28"/>
      <c r="Y60" s="28"/>
      <c r="Z60" s="28"/>
      <c r="AA60" s="28"/>
      <c r="AB60" s="28"/>
      <c r="AC60" s="36">
        <v>49974</v>
      </c>
    </row>
    <row r="61" spans="1:30" ht="15.75" customHeight="1" x14ac:dyDescent="0.25">
      <c r="A61" s="52">
        <v>5</v>
      </c>
      <c r="B61" s="53" t="s">
        <v>127</v>
      </c>
      <c r="C61" s="29"/>
      <c r="D61" s="29"/>
      <c r="E61" s="29"/>
      <c r="F61" s="29">
        <v>10</v>
      </c>
      <c r="G61" s="29">
        <v>10</v>
      </c>
      <c r="H61" s="29"/>
      <c r="I61" s="29" t="s">
        <v>62</v>
      </c>
      <c r="J61" s="29"/>
      <c r="K61" s="29"/>
      <c r="L61" s="29"/>
      <c r="M61" s="28"/>
      <c r="N61" s="29"/>
      <c r="O61" s="29"/>
      <c r="P61" s="29"/>
      <c r="Q61" s="29"/>
      <c r="R61" s="33"/>
      <c r="S61" s="60"/>
      <c r="T61" s="60"/>
      <c r="U61" s="28"/>
      <c r="V61" s="28"/>
      <c r="W61" s="28"/>
      <c r="X61" s="28"/>
      <c r="Y61" s="28"/>
      <c r="Z61" s="28"/>
      <c r="AA61" s="28"/>
      <c r="AB61" s="28"/>
      <c r="AC61" s="36">
        <v>49975</v>
      </c>
    </row>
    <row r="62" spans="1:30" ht="15.75" customHeight="1" x14ac:dyDescent="0.25">
      <c r="A62" s="52">
        <v>5</v>
      </c>
      <c r="B62" s="53" t="s">
        <v>128</v>
      </c>
      <c r="C62" s="29"/>
      <c r="D62" s="29"/>
      <c r="E62" s="29"/>
      <c r="F62" s="29"/>
      <c r="G62" s="29">
        <v>120</v>
      </c>
      <c r="H62" s="29"/>
      <c r="I62" s="29" t="s">
        <v>62</v>
      </c>
      <c r="J62" s="29"/>
      <c r="K62" s="29"/>
      <c r="L62" s="29"/>
      <c r="M62" s="28">
        <v>5</v>
      </c>
      <c r="N62" s="29"/>
      <c r="O62" s="29"/>
      <c r="P62" s="29"/>
      <c r="Q62" s="29"/>
      <c r="R62" s="33"/>
      <c r="S62" s="60"/>
      <c r="T62" s="60"/>
      <c r="U62" s="28"/>
      <c r="V62" s="28"/>
      <c r="W62" s="28"/>
      <c r="X62" s="28"/>
      <c r="Y62" s="28"/>
      <c r="Z62" s="28"/>
      <c r="AA62" s="28"/>
      <c r="AB62" s="28"/>
      <c r="AC62" s="36">
        <v>49976</v>
      </c>
      <c r="AD62">
        <v>49991</v>
      </c>
    </row>
    <row r="63" spans="1:30" ht="15.75" customHeight="1" x14ac:dyDescent="0.25">
      <c r="A63" s="26">
        <v>8</v>
      </c>
      <c r="B63" s="53" t="s">
        <v>129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8"/>
      <c r="N63" s="29" t="s">
        <v>130</v>
      </c>
      <c r="O63" s="29"/>
      <c r="P63" s="29"/>
      <c r="Q63" s="29" t="s">
        <v>131</v>
      </c>
      <c r="R63" s="33"/>
      <c r="S63" s="60">
        <v>2.5</v>
      </c>
      <c r="T63" s="60"/>
      <c r="U63" s="28">
        <v>2.5</v>
      </c>
      <c r="V63" s="28">
        <v>10</v>
      </c>
      <c r="W63" s="28">
        <v>15</v>
      </c>
      <c r="X63" s="28">
        <v>2.5</v>
      </c>
      <c r="Y63" s="28"/>
      <c r="Z63" s="28"/>
      <c r="AA63" s="28"/>
      <c r="AB63" s="28">
        <v>15</v>
      </c>
      <c r="AC63" s="36">
        <v>49986</v>
      </c>
    </row>
    <row r="64" spans="1:30" ht="15.75" customHeight="1" x14ac:dyDescent="0.25">
      <c r="A64" s="42">
        <v>1</v>
      </c>
      <c r="B64" s="53" t="s">
        <v>132</v>
      </c>
      <c r="C64" s="28"/>
      <c r="D64" s="28">
        <v>2.5</v>
      </c>
      <c r="E64" s="28">
        <v>10</v>
      </c>
      <c r="F64" s="28"/>
      <c r="G64" s="28"/>
      <c r="H64" s="28"/>
      <c r="I64" s="28"/>
      <c r="J64" s="28"/>
      <c r="K64" s="28"/>
      <c r="L64" s="28"/>
      <c r="M64" s="28">
        <v>1</v>
      </c>
      <c r="N64" s="28"/>
      <c r="O64" s="28"/>
      <c r="P64" s="28"/>
      <c r="Q64" s="28"/>
      <c r="R64" s="44"/>
      <c r="S64" s="61"/>
      <c r="T64" s="61"/>
      <c r="U64" s="28"/>
      <c r="V64" s="28"/>
      <c r="W64" s="28"/>
      <c r="X64" s="28"/>
      <c r="Y64" s="28"/>
      <c r="Z64" s="28"/>
      <c r="AA64" s="28"/>
      <c r="AB64" s="28"/>
      <c r="AC64" s="47">
        <v>49965</v>
      </c>
    </row>
    <row r="65" spans="1:29" ht="15.75" customHeight="1" x14ac:dyDescent="0.25">
      <c r="A65" s="52">
        <v>5</v>
      </c>
      <c r="B65" s="53" t="s">
        <v>133</v>
      </c>
      <c r="C65" s="29">
        <v>10</v>
      </c>
      <c r="D65" s="29"/>
      <c r="E65" s="29" t="s">
        <v>62</v>
      </c>
      <c r="F65" s="29"/>
      <c r="G65" s="29"/>
      <c r="H65" s="29"/>
      <c r="I65" s="29"/>
      <c r="J65" s="29"/>
      <c r="K65" s="29"/>
      <c r="L65" s="29"/>
      <c r="M65" s="28"/>
      <c r="N65" s="29"/>
      <c r="O65" s="29"/>
      <c r="P65" s="29"/>
      <c r="Q65" s="29"/>
      <c r="R65" s="33"/>
      <c r="S65" s="60"/>
      <c r="T65" s="60"/>
      <c r="U65" s="28"/>
      <c r="V65" s="28"/>
      <c r="W65" s="28"/>
      <c r="X65" s="28"/>
      <c r="Y65" s="28"/>
      <c r="Z65" s="28"/>
      <c r="AA65" s="28"/>
      <c r="AB65" s="28"/>
      <c r="AC65" s="36">
        <v>49977</v>
      </c>
    </row>
    <row r="66" spans="1:29" ht="15.75" customHeight="1" x14ac:dyDescent="0.25">
      <c r="A66" s="52">
        <v>5</v>
      </c>
      <c r="B66" s="53" t="s">
        <v>134</v>
      </c>
      <c r="C66" s="29"/>
      <c r="D66" s="29"/>
      <c r="E66" s="29"/>
      <c r="F66" s="29"/>
      <c r="G66" s="29">
        <v>10</v>
      </c>
      <c r="H66" s="29"/>
      <c r="I66" s="29"/>
      <c r="J66" s="29" t="s">
        <v>62</v>
      </c>
      <c r="K66" s="29"/>
      <c r="L66" s="29"/>
      <c r="M66" s="28"/>
      <c r="N66" s="29">
        <v>4</v>
      </c>
      <c r="O66" s="29"/>
      <c r="P66" s="29"/>
      <c r="Q66" s="29"/>
      <c r="R66" s="33"/>
      <c r="S66" s="60"/>
      <c r="T66" s="60"/>
      <c r="U66" s="28"/>
      <c r="V66" s="28"/>
      <c r="W66" s="28"/>
      <c r="X66" s="28"/>
      <c r="Y66" s="28"/>
      <c r="Z66" s="28"/>
      <c r="AA66" s="28"/>
      <c r="AB66" s="28"/>
      <c r="AC66" s="36">
        <v>49978</v>
      </c>
    </row>
    <row r="67" spans="1:29" ht="15.75" customHeight="1" x14ac:dyDescent="0.25">
      <c r="A67" s="42">
        <v>1</v>
      </c>
      <c r="B67" s="53" t="s">
        <v>135</v>
      </c>
      <c r="C67" s="29"/>
      <c r="D67" s="29"/>
      <c r="E67" s="29"/>
      <c r="F67" s="29">
        <v>12</v>
      </c>
      <c r="G67" s="29"/>
      <c r="H67" s="29"/>
      <c r="I67" s="29"/>
      <c r="J67" s="29"/>
      <c r="K67" s="29">
        <v>3</v>
      </c>
      <c r="L67" s="29">
        <v>4</v>
      </c>
      <c r="M67" s="28"/>
      <c r="N67" s="29">
        <v>4</v>
      </c>
      <c r="O67" s="29"/>
      <c r="P67" s="29">
        <v>4</v>
      </c>
      <c r="Q67" s="29" t="s">
        <v>61</v>
      </c>
      <c r="R67" s="33"/>
      <c r="S67" s="60"/>
      <c r="T67" s="60"/>
      <c r="U67" s="28"/>
      <c r="V67" s="28"/>
      <c r="W67" s="28">
        <v>2</v>
      </c>
      <c r="X67" s="28"/>
      <c r="Y67" s="28"/>
      <c r="Z67" s="28"/>
      <c r="AA67" s="28"/>
      <c r="AB67" s="28">
        <v>3</v>
      </c>
      <c r="AC67" s="47">
        <v>42032</v>
      </c>
    </row>
    <row r="68" spans="1:29" ht="15.75" customHeight="1" x14ac:dyDescent="0.25">
      <c r="A68" s="52">
        <v>5</v>
      </c>
      <c r="B68" s="53" t="s">
        <v>136</v>
      </c>
      <c r="C68" s="29"/>
      <c r="D68" s="29">
        <v>1</v>
      </c>
      <c r="E68" s="29">
        <v>4</v>
      </c>
      <c r="F68" s="29"/>
      <c r="G68" s="29">
        <v>4</v>
      </c>
      <c r="H68" s="29"/>
      <c r="I68" s="29"/>
      <c r="J68" s="29"/>
      <c r="K68" s="29"/>
      <c r="L68" s="29">
        <v>4</v>
      </c>
      <c r="M68" s="28"/>
      <c r="N68" s="29"/>
      <c r="O68" s="29"/>
      <c r="P68" s="29"/>
      <c r="Q68" s="29"/>
      <c r="R68" s="33"/>
      <c r="S68" s="60"/>
      <c r="T68" s="60"/>
      <c r="U68" s="28"/>
      <c r="V68" s="28">
        <v>4</v>
      </c>
      <c r="W68" s="28">
        <v>3</v>
      </c>
      <c r="X68" s="28"/>
      <c r="Y68" s="28" t="s">
        <v>66</v>
      </c>
      <c r="Z68" s="28"/>
      <c r="AA68" s="28"/>
      <c r="AB68" s="28">
        <v>2</v>
      </c>
      <c r="AC68" s="36">
        <v>49979</v>
      </c>
    </row>
    <row r="69" spans="1:29" ht="15.75" customHeight="1" x14ac:dyDescent="0.25">
      <c r="A69" s="70">
        <v>1</v>
      </c>
      <c r="B69" s="71" t="s">
        <v>137</v>
      </c>
      <c r="C69" s="72"/>
      <c r="D69" s="73"/>
      <c r="E69" s="74" t="s">
        <v>138</v>
      </c>
      <c r="F69" s="75"/>
      <c r="G69" s="74" t="s">
        <v>139</v>
      </c>
      <c r="H69" s="75"/>
      <c r="I69" s="76" t="s">
        <v>140</v>
      </c>
      <c r="J69" s="75"/>
      <c r="K69" s="74" t="s">
        <v>141</v>
      </c>
      <c r="L69" s="74" t="s">
        <v>139</v>
      </c>
      <c r="M69" s="77"/>
      <c r="N69" s="75"/>
      <c r="O69" s="75"/>
      <c r="P69" s="75"/>
      <c r="Q69" s="75"/>
      <c r="R69" s="78" t="s">
        <v>66</v>
      </c>
      <c r="S69" s="79"/>
      <c r="T69" s="80" t="s">
        <v>141</v>
      </c>
      <c r="U69" s="77"/>
      <c r="V69" s="77"/>
      <c r="W69" s="81" t="s">
        <v>141</v>
      </c>
      <c r="X69" s="77"/>
      <c r="Y69" s="77"/>
      <c r="Z69" s="77"/>
      <c r="AA69" s="81" t="s">
        <v>141</v>
      </c>
      <c r="AB69" s="81" t="s">
        <v>139</v>
      </c>
      <c r="AC69" s="82">
        <v>49954</v>
      </c>
    </row>
    <row r="70" spans="1:29" ht="15.75" customHeight="1" x14ac:dyDescent="0.25">
      <c r="A70" s="84">
        <v>5</v>
      </c>
      <c r="B70" s="83" t="s">
        <v>142</v>
      </c>
      <c r="C70" s="29"/>
      <c r="D70" s="38"/>
      <c r="E70" s="29"/>
      <c r="F70" s="28"/>
      <c r="G70" s="85">
        <v>5</v>
      </c>
      <c r="H70" s="38"/>
      <c r="I70" s="86" t="s">
        <v>143</v>
      </c>
      <c r="J70" s="29"/>
      <c r="K70" s="29"/>
      <c r="L70" s="32"/>
      <c r="M70" s="29"/>
      <c r="N70" s="29"/>
      <c r="O70" s="29"/>
      <c r="P70" s="29"/>
      <c r="Q70" s="29"/>
      <c r="R70" s="29"/>
      <c r="S70" s="28"/>
      <c r="T70" s="28"/>
      <c r="U70" s="28"/>
      <c r="V70" s="28"/>
      <c r="W70" s="28"/>
      <c r="X70" s="28"/>
      <c r="Y70" s="28"/>
      <c r="Z70" s="28"/>
      <c r="AA70" s="87"/>
      <c r="AB70" s="28"/>
      <c r="AC70" s="36">
        <v>42034</v>
      </c>
    </row>
    <row r="71" spans="1:29" ht="15.75" customHeight="1" x14ac:dyDescent="0.25">
      <c r="A71" s="39">
        <v>10</v>
      </c>
      <c r="B71" s="88" t="s">
        <v>279</v>
      </c>
      <c r="C71" s="29"/>
      <c r="D71" s="38"/>
      <c r="E71" s="29"/>
      <c r="F71" s="28"/>
      <c r="G71" s="89"/>
      <c r="H71" s="38"/>
      <c r="I71" s="29"/>
      <c r="J71" s="29"/>
      <c r="K71" s="29"/>
      <c r="L71" s="32"/>
      <c r="M71" s="29"/>
      <c r="N71" s="29"/>
      <c r="O71" s="29"/>
      <c r="P71" s="29"/>
      <c r="Q71" s="29"/>
      <c r="R71" s="29"/>
      <c r="S71" s="28"/>
      <c r="T71" s="28"/>
      <c r="U71" s="28"/>
      <c r="V71" s="28"/>
      <c r="W71" s="28"/>
      <c r="X71" s="28"/>
      <c r="Y71" s="28"/>
      <c r="Z71" s="28"/>
      <c r="AA71" s="87"/>
      <c r="AB71" s="28"/>
      <c r="AC71" s="68"/>
    </row>
    <row r="72" spans="1:29" ht="16.5" customHeight="1" x14ac:dyDescent="0.25">
      <c r="A72" s="90"/>
      <c r="B72" s="91" t="s">
        <v>144</v>
      </c>
      <c r="C72" s="92">
        <f t="shared" ref="C72:AB72" si="0">SUM(C9:C71)</f>
        <v>31.5</v>
      </c>
      <c r="D72" s="92">
        <f t="shared" si="0"/>
        <v>4.5</v>
      </c>
      <c r="E72" s="92">
        <f t="shared" si="0"/>
        <v>135.5</v>
      </c>
      <c r="F72" s="92">
        <f t="shared" si="0"/>
        <v>230.6</v>
      </c>
      <c r="G72" s="92">
        <f t="shared" si="0"/>
        <v>170.5</v>
      </c>
      <c r="H72" s="92">
        <f t="shared" si="0"/>
        <v>75</v>
      </c>
      <c r="I72" s="92">
        <f t="shared" si="0"/>
        <v>78</v>
      </c>
      <c r="J72" s="92">
        <f t="shared" si="0"/>
        <v>5</v>
      </c>
      <c r="K72" s="92">
        <f t="shared" si="0"/>
        <v>7</v>
      </c>
      <c r="L72" s="92">
        <f t="shared" si="0"/>
        <v>64</v>
      </c>
      <c r="M72" s="92">
        <f t="shared" si="0"/>
        <v>56</v>
      </c>
      <c r="N72" s="92">
        <f t="shared" si="0"/>
        <v>31</v>
      </c>
      <c r="O72" s="92">
        <f t="shared" si="0"/>
        <v>69.400000000000006</v>
      </c>
      <c r="P72" s="92">
        <f t="shared" si="0"/>
        <v>75.5</v>
      </c>
      <c r="Q72" s="92">
        <f t="shared" si="0"/>
        <v>116</v>
      </c>
      <c r="R72" s="92">
        <f t="shared" si="0"/>
        <v>6</v>
      </c>
      <c r="S72" s="92">
        <f t="shared" si="0"/>
        <v>2.5</v>
      </c>
      <c r="T72" s="92">
        <f t="shared" si="0"/>
        <v>5</v>
      </c>
      <c r="U72" s="92">
        <f t="shared" si="0"/>
        <v>5.5</v>
      </c>
      <c r="V72" s="92">
        <f t="shared" si="0"/>
        <v>119</v>
      </c>
      <c r="W72" s="92">
        <f t="shared" si="0"/>
        <v>211.5</v>
      </c>
      <c r="X72" s="92">
        <f t="shared" si="0"/>
        <v>43</v>
      </c>
      <c r="Y72" s="92">
        <f t="shared" si="0"/>
        <v>35</v>
      </c>
      <c r="Z72" s="92">
        <f t="shared" si="0"/>
        <v>2</v>
      </c>
      <c r="AA72" s="92">
        <f t="shared" si="0"/>
        <v>72</v>
      </c>
      <c r="AB72" s="92">
        <f t="shared" si="0"/>
        <v>25</v>
      </c>
      <c r="AC72" s="93">
        <f>SUM(C72:AB72)</f>
        <v>1676</v>
      </c>
    </row>
    <row r="73" spans="1:29" ht="13.5" customHeight="1" x14ac:dyDescent="0.2">
      <c r="A73" s="1"/>
      <c r="B73" s="1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3"/>
      <c r="W73" s="3"/>
      <c r="X73" s="3"/>
      <c r="Y73" s="3"/>
      <c r="Z73" s="3"/>
      <c r="AA73" s="3"/>
      <c r="AB73" s="3"/>
      <c r="AC73" s="2"/>
    </row>
    <row r="74" spans="1:29" ht="13.5" customHeight="1" x14ac:dyDescent="0.2">
      <c r="A74" s="1"/>
      <c r="B74" s="1"/>
      <c r="C74" s="94"/>
      <c r="D74" s="94"/>
      <c r="E74" s="94"/>
      <c r="F74" s="247" t="s">
        <v>145</v>
      </c>
      <c r="G74" s="248"/>
      <c r="H74" s="248"/>
      <c r="I74" s="248"/>
      <c r="J74" s="248"/>
      <c r="K74" s="248"/>
      <c r="L74" s="248"/>
      <c r="M74" s="248"/>
      <c r="N74" s="248"/>
      <c r="O74" s="248"/>
      <c r="P74" s="249"/>
      <c r="Q74" s="94"/>
      <c r="R74" s="94"/>
      <c r="S74" s="94"/>
      <c r="T74" s="94"/>
      <c r="U74" s="94"/>
      <c r="V74" s="3"/>
      <c r="W74" s="3"/>
      <c r="X74" s="3"/>
      <c r="Y74" s="3"/>
      <c r="Z74" s="3"/>
      <c r="AA74" s="3"/>
      <c r="AB74" s="3"/>
      <c r="AC74" s="2"/>
    </row>
    <row r="75" spans="1:29" ht="13.5" customHeight="1" x14ac:dyDescent="0.2">
      <c r="A75" s="1"/>
      <c r="B75" s="95"/>
      <c r="C75" s="247" t="s">
        <v>146</v>
      </c>
      <c r="D75" s="248"/>
      <c r="E75" s="249"/>
      <c r="F75" s="250" t="s">
        <v>147</v>
      </c>
      <c r="G75" s="248"/>
      <c r="H75" s="248"/>
      <c r="I75" s="249"/>
      <c r="J75" s="250" t="s">
        <v>148</v>
      </c>
      <c r="K75" s="248"/>
      <c r="L75" s="248"/>
      <c r="M75" s="249"/>
      <c r="N75" s="250" t="s">
        <v>149</v>
      </c>
      <c r="O75" s="248"/>
      <c r="P75" s="249"/>
      <c r="Q75" s="247" t="s">
        <v>65</v>
      </c>
      <c r="R75" s="248"/>
      <c r="S75" s="248"/>
      <c r="T75" s="248"/>
      <c r="U75" s="249"/>
      <c r="V75" s="251" t="s">
        <v>150</v>
      </c>
      <c r="W75" s="252"/>
      <c r="X75" s="253"/>
      <c r="Y75" s="96" t="s">
        <v>151</v>
      </c>
      <c r="Z75" s="96"/>
      <c r="AA75" s="97"/>
      <c r="AB75" s="98" t="s">
        <v>14</v>
      </c>
      <c r="AC75" s="2"/>
    </row>
    <row r="76" spans="1:29" ht="13.5" customHeight="1" x14ac:dyDescent="0.2">
      <c r="A76" s="1"/>
      <c r="B76" s="99" t="s">
        <v>15</v>
      </c>
      <c r="C76" s="100" t="s">
        <v>152</v>
      </c>
      <c r="D76" s="101" t="s">
        <v>153</v>
      </c>
      <c r="E76" s="101" t="s">
        <v>154</v>
      </c>
      <c r="F76" s="102" t="s">
        <v>155</v>
      </c>
      <c r="G76" s="103" t="s">
        <v>156</v>
      </c>
      <c r="H76" s="103" t="s">
        <v>157</v>
      </c>
      <c r="I76" s="104" t="s">
        <v>158</v>
      </c>
      <c r="J76" s="102" t="s">
        <v>155</v>
      </c>
      <c r="K76" s="103" t="s">
        <v>156</v>
      </c>
      <c r="L76" s="103" t="s">
        <v>157</v>
      </c>
      <c r="M76" s="104" t="s">
        <v>158</v>
      </c>
      <c r="N76" s="105" t="s">
        <v>159</v>
      </c>
      <c r="O76" s="105" t="s">
        <v>160</v>
      </c>
      <c r="P76" s="105" t="s">
        <v>161</v>
      </c>
      <c r="Q76" s="100" t="s">
        <v>162</v>
      </c>
      <c r="R76" s="101" t="s">
        <v>163</v>
      </c>
      <c r="S76" s="101" t="s">
        <v>164</v>
      </c>
      <c r="T76" s="101" t="s">
        <v>165</v>
      </c>
      <c r="U76" s="106"/>
      <c r="V76" s="19" t="s">
        <v>155</v>
      </c>
      <c r="W76" s="17" t="s">
        <v>19</v>
      </c>
      <c r="X76" s="107" t="s">
        <v>166</v>
      </c>
      <c r="Y76" s="17" t="s">
        <v>16</v>
      </c>
      <c r="Z76" s="17" t="s">
        <v>155</v>
      </c>
      <c r="AA76" s="17" t="s">
        <v>157</v>
      </c>
      <c r="AB76" s="108"/>
      <c r="AC76" s="2"/>
    </row>
    <row r="77" spans="1:29" ht="15.75" customHeight="1" x14ac:dyDescent="0.25">
      <c r="A77" s="109" t="s">
        <v>167</v>
      </c>
      <c r="B77" s="27" t="s">
        <v>42</v>
      </c>
      <c r="C77" s="110"/>
      <c r="D77" s="110" t="s">
        <v>168</v>
      </c>
      <c r="E77" s="110"/>
      <c r="F77" s="111"/>
      <c r="G77" s="3"/>
      <c r="H77" s="54"/>
      <c r="I77" s="112"/>
      <c r="J77" s="111"/>
      <c r="K77" s="54"/>
      <c r="L77" s="110"/>
      <c r="M77" s="113"/>
      <c r="N77" s="114"/>
      <c r="O77" s="115"/>
      <c r="P77" s="116"/>
      <c r="Q77" s="111"/>
      <c r="R77" s="54"/>
      <c r="S77" s="54"/>
      <c r="T77" s="54"/>
      <c r="U77" s="117"/>
      <c r="V77" s="54"/>
      <c r="W77" s="54"/>
      <c r="X77" s="32"/>
      <c r="Y77" s="54"/>
      <c r="Z77" s="54"/>
      <c r="AA77" s="54"/>
      <c r="AB77" s="118">
        <v>24964</v>
      </c>
      <c r="AC77" s="2"/>
    </row>
    <row r="78" spans="1:29" ht="15.75" customHeight="1" x14ac:dyDescent="0.25">
      <c r="A78" s="109" t="s">
        <v>169</v>
      </c>
      <c r="B78" s="27" t="s">
        <v>50</v>
      </c>
      <c r="C78" s="110"/>
      <c r="D78" s="110"/>
      <c r="E78" s="110"/>
      <c r="F78" s="111"/>
      <c r="G78" s="3"/>
      <c r="H78" s="54"/>
      <c r="I78" s="112"/>
      <c r="J78" s="111"/>
      <c r="K78" s="54"/>
      <c r="L78" s="119"/>
      <c r="M78" s="117"/>
      <c r="N78" s="111"/>
      <c r="O78" s="54"/>
      <c r="P78" s="120"/>
      <c r="Q78" s="111"/>
      <c r="R78" s="54"/>
      <c r="S78" s="54"/>
      <c r="T78" s="54"/>
      <c r="U78" s="117"/>
      <c r="V78" s="32"/>
      <c r="W78" s="54"/>
      <c r="X78" s="32"/>
      <c r="Y78" s="54" t="s">
        <v>170</v>
      </c>
      <c r="Z78" s="54"/>
      <c r="AA78" s="54"/>
      <c r="AB78" s="118">
        <v>24963</v>
      </c>
      <c r="AC78" s="2"/>
    </row>
    <row r="79" spans="1:29" ht="15.75" customHeight="1" x14ac:dyDescent="0.25">
      <c r="A79" s="109">
        <v>1</v>
      </c>
      <c r="B79" s="27" t="s">
        <v>57</v>
      </c>
      <c r="C79" s="110"/>
      <c r="D79" s="110" t="s">
        <v>171</v>
      </c>
      <c r="E79" s="110"/>
      <c r="F79" s="111"/>
      <c r="G79" s="3"/>
      <c r="H79" s="54"/>
      <c r="I79" s="112"/>
      <c r="J79" s="111"/>
      <c r="K79" s="54"/>
      <c r="L79" s="119"/>
      <c r="M79" s="117"/>
      <c r="N79" s="111"/>
      <c r="O79" s="54"/>
      <c r="P79" s="120"/>
      <c r="Q79" s="111"/>
      <c r="R79" s="54"/>
      <c r="S79" s="54"/>
      <c r="T79" s="54"/>
      <c r="U79" s="117"/>
      <c r="V79" s="32"/>
      <c r="W79" s="54"/>
      <c r="X79" s="32"/>
      <c r="Y79" s="54"/>
      <c r="Z79" s="54"/>
      <c r="AA79" s="54"/>
      <c r="AB79" s="121"/>
      <c r="AC79" s="2"/>
    </row>
    <row r="80" spans="1:29" ht="15.75" customHeight="1" x14ac:dyDescent="0.25">
      <c r="A80" s="109">
        <v>1</v>
      </c>
      <c r="B80" s="27" t="s">
        <v>63</v>
      </c>
      <c r="C80" s="110"/>
      <c r="D80" s="110"/>
      <c r="E80" s="110"/>
      <c r="F80" s="111"/>
      <c r="G80" s="3"/>
      <c r="H80" s="54"/>
      <c r="I80" s="112"/>
      <c r="J80" s="111">
        <v>12</v>
      </c>
      <c r="K80" s="54"/>
      <c r="L80" s="119"/>
      <c r="M80" s="117"/>
      <c r="N80" s="111"/>
      <c r="O80" s="54"/>
      <c r="P80" s="120"/>
      <c r="Q80" s="111"/>
      <c r="R80" s="54"/>
      <c r="S80" s="54"/>
      <c r="T80" s="54"/>
      <c r="U80" s="117"/>
      <c r="V80" s="32"/>
      <c r="W80" s="54"/>
      <c r="X80" s="32"/>
      <c r="Y80" s="54"/>
      <c r="Z80" s="54"/>
      <c r="AA80" s="54"/>
      <c r="AB80" s="121"/>
      <c r="AC80" s="2"/>
    </row>
    <row r="81" spans="1:29" ht="15.75" customHeight="1" x14ac:dyDescent="0.25">
      <c r="A81" s="122">
        <v>3</v>
      </c>
      <c r="B81" s="27" t="s">
        <v>75</v>
      </c>
      <c r="C81" s="110"/>
      <c r="D81" s="110"/>
      <c r="E81" s="110"/>
      <c r="F81" s="111" t="s">
        <v>172</v>
      </c>
      <c r="G81" s="3"/>
      <c r="H81" s="54"/>
      <c r="I81" s="112"/>
      <c r="J81" s="111"/>
      <c r="K81" s="54"/>
      <c r="L81" s="110"/>
      <c r="M81" s="113"/>
      <c r="N81" s="114"/>
      <c r="O81" s="115"/>
      <c r="P81" s="116"/>
      <c r="Q81" s="111"/>
      <c r="R81" s="54"/>
      <c r="S81" s="54"/>
      <c r="T81" s="54"/>
      <c r="U81" s="117"/>
      <c r="V81" s="32"/>
      <c r="W81" s="54"/>
      <c r="X81" s="32"/>
      <c r="Y81" s="54"/>
      <c r="Z81" s="54"/>
      <c r="AA81" s="54"/>
      <c r="AB81" s="118">
        <v>26772</v>
      </c>
      <c r="AC81" s="2"/>
    </row>
    <row r="82" spans="1:29" ht="15.75" customHeight="1" x14ac:dyDescent="0.25">
      <c r="A82" s="109">
        <v>8</v>
      </c>
      <c r="B82" s="53" t="s">
        <v>79</v>
      </c>
      <c r="C82" s="110"/>
      <c r="D82" s="110"/>
      <c r="E82" s="110"/>
      <c r="F82" s="111">
        <v>12</v>
      </c>
      <c r="G82" s="3"/>
      <c r="H82" s="54">
        <v>12</v>
      </c>
      <c r="I82" s="112"/>
      <c r="J82" s="111">
        <v>12</v>
      </c>
      <c r="K82" s="54"/>
      <c r="L82" s="119"/>
      <c r="M82" s="117"/>
      <c r="N82" s="111"/>
      <c r="O82" s="54"/>
      <c r="P82" s="120"/>
      <c r="Q82" s="111"/>
      <c r="R82" s="54">
        <v>12</v>
      </c>
      <c r="S82" s="54"/>
      <c r="T82" s="54"/>
      <c r="U82" s="117"/>
      <c r="V82" s="54"/>
      <c r="W82" s="54"/>
      <c r="X82" s="32"/>
      <c r="Y82" s="54"/>
      <c r="Z82" s="54"/>
      <c r="AA82" s="54"/>
      <c r="AB82" s="118">
        <v>26770</v>
      </c>
      <c r="AC82" s="2"/>
    </row>
    <row r="83" spans="1:29" ht="15.75" customHeight="1" x14ac:dyDescent="0.25">
      <c r="A83" s="109">
        <v>8</v>
      </c>
      <c r="B83" s="53" t="s">
        <v>109</v>
      </c>
      <c r="C83" s="110"/>
      <c r="D83" s="110"/>
      <c r="E83" s="110"/>
      <c r="F83" s="111">
        <v>12</v>
      </c>
      <c r="G83" s="3"/>
      <c r="H83" s="54">
        <v>12</v>
      </c>
      <c r="I83" s="112"/>
      <c r="J83" s="111">
        <v>12</v>
      </c>
      <c r="K83" s="54"/>
      <c r="L83" s="110"/>
      <c r="M83" s="113"/>
      <c r="N83" s="114"/>
      <c r="O83" s="115"/>
      <c r="P83" s="116"/>
      <c r="Q83" s="111"/>
      <c r="R83" s="54">
        <v>12</v>
      </c>
      <c r="S83" s="54"/>
      <c r="T83" s="54"/>
      <c r="U83" s="117"/>
      <c r="V83" s="61"/>
      <c r="W83" s="54"/>
      <c r="X83" s="32"/>
      <c r="Y83" s="54"/>
      <c r="Z83" s="54"/>
      <c r="AA83" s="54"/>
      <c r="AB83" s="118">
        <v>26771</v>
      </c>
      <c r="AC83" s="2"/>
    </row>
    <row r="84" spans="1:29" ht="15.75" customHeight="1" x14ac:dyDescent="0.25">
      <c r="A84" s="109"/>
      <c r="B84" s="53"/>
      <c r="C84" s="110"/>
      <c r="D84" s="110"/>
      <c r="E84" s="110"/>
      <c r="F84" s="111"/>
      <c r="G84" s="54"/>
      <c r="H84" s="54"/>
      <c r="I84" s="117"/>
      <c r="J84" s="111"/>
      <c r="K84" s="54"/>
      <c r="L84" s="119"/>
      <c r="M84" s="117"/>
      <c r="N84" s="111"/>
      <c r="O84" s="54"/>
      <c r="P84" s="120"/>
      <c r="Q84" s="111"/>
      <c r="R84" s="54"/>
      <c r="S84" s="54"/>
      <c r="T84" s="54"/>
      <c r="U84" s="117"/>
      <c r="V84" s="32"/>
      <c r="W84" s="54"/>
      <c r="X84" s="32"/>
      <c r="Y84" s="54"/>
      <c r="Z84" s="54"/>
      <c r="AA84" s="54"/>
      <c r="AB84" s="121"/>
      <c r="AC84" s="2"/>
    </row>
    <row r="85" spans="1:29" ht="15.75" customHeight="1" x14ac:dyDescent="0.25">
      <c r="A85" s="109"/>
      <c r="B85" s="53"/>
      <c r="C85" s="110"/>
      <c r="D85" s="110"/>
      <c r="E85" s="110"/>
      <c r="F85" s="111"/>
      <c r="G85" s="54"/>
      <c r="H85" s="54"/>
      <c r="I85" s="117"/>
      <c r="J85" s="111"/>
      <c r="K85" s="54"/>
      <c r="L85" s="119"/>
      <c r="M85" s="117"/>
      <c r="N85" s="111"/>
      <c r="O85" s="54"/>
      <c r="P85" s="120"/>
      <c r="Q85" s="111"/>
      <c r="R85" s="54"/>
      <c r="S85" s="54"/>
      <c r="T85" s="54"/>
      <c r="U85" s="117"/>
      <c r="V85" s="32"/>
      <c r="W85" s="54"/>
      <c r="X85" s="32"/>
      <c r="Y85" s="54"/>
      <c r="Z85" s="54"/>
      <c r="AA85" s="54"/>
      <c r="AB85" s="121"/>
      <c r="AC85" s="2"/>
    </row>
    <row r="86" spans="1:29" ht="15.75" customHeight="1" x14ac:dyDescent="0.25">
      <c r="A86" s="109"/>
      <c r="B86" s="88"/>
      <c r="C86" s="110"/>
      <c r="D86" s="110"/>
      <c r="E86" s="110"/>
      <c r="F86" s="111"/>
      <c r="G86" s="54"/>
      <c r="H86" s="54"/>
      <c r="I86" s="112"/>
      <c r="J86" s="111"/>
      <c r="K86" s="54"/>
      <c r="L86" s="119"/>
      <c r="M86" s="117"/>
      <c r="N86" s="111"/>
      <c r="O86" s="54"/>
      <c r="P86" s="120"/>
      <c r="Q86" s="111"/>
      <c r="R86" s="54"/>
      <c r="S86" s="54"/>
      <c r="T86" s="54"/>
      <c r="U86" s="117"/>
      <c r="V86" s="61"/>
      <c r="W86" s="54"/>
      <c r="X86" s="32"/>
      <c r="Y86" s="54"/>
      <c r="Z86" s="54"/>
      <c r="AA86" s="54"/>
      <c r="AB86" s="123"/>
      <c r="AC86" s="2"/>
    </row>
    <row r="87" spans="1:29" ht="15.75" customHeight="1" x14ac:dyDescent="0.25">
      <c r="A87" s="109"/>
      <c r="B87" s="88"/>
      <c r="C87" s="110"/>
      <c r="D87" s="110"/>
      <c r="E87" s="110"/>
      <c r="F87" s="111"/>
      <c r="G87" s="54"/>
      <c r="H87" s="54"/>
      <c r="I87" s="124"/>
      <c r="J87" s="111"/>
      <c r="K87" s="54"/>
      <c r="L87" s="119"/>
      <c r="M87" s="117"/>
      <c r="N87" s="111"/>
      <c r="O87" s="54"/>
      <c r="P87" s="120"/>
      <c r="Q87" s="111"/>
      <c r="R87" s="54"/>
      <c r="S87" s="54"/>
      <c r="T87" s="54"/>
      <c r="U87" s="117"/>
      <c r="V87" s="32"/>
      <c r="W87" s="54"/>
      <c r="X87" s="32"/>
      <c r="Y87" s="54"/>
      <c r="Z87" s="125"/>
      <c r="AA87" s="54"/>
      <c r="AB87" s="126"/>
      <c r="AC87" s="2"/>
    </row>
    <row r="88" spans="1:29" ht="15.75" customHeight="1" x14ac:dyDescent="0.25">
      <c r="A88" s="109"/>
      <c r="B88" s="88"/>
      <c r="C88" s="110"/>
      <c r="D88" s="110"/>
      <c r="E88" s="110"/>
      <c r="F88" s="111"/>
      <c r="G88" s="3"/>
      <c r="H88" s="54"/>
      <c r="I88" s="112"/>
      <c r="J88" s="111"/>
      <c r="K88" s="54"/>
      <c r="L88" s="110"/>
      <c r="M88" s="113"/>
      <c r="N88" s="114"/>
      <c r="O88" s="115"/>
      <c r="P88" s="116"/>
      <c r="Q88" s="111"/>
      <c r="R88" s="54"/>
      <c r="S88" s="54"/>
      <c r="T88" s="54"/>
      <c r="U88" s="117"/>
      <c r="V88" s="54"/>
      <c r="W88" s="54"/>
      <c r="X88" s="32"/>
      <c r="Y88" s="54"/>
      <c r="Z88" s="54"/>
      <c r="AA88" s="54"/>
      <c r="AB88" s="127"/>
      <c r="AC88" s="2"/>
    </row>
    <row r="89" spans="1:29" ht="15.75" customHeight="1" x14ac:dyDescent="0.25">
      <c r="A89" s="109"/>
      <c r="B89" s="88"/>
      <c r="C89" s="110"/>
      <c r="D89" s="110"/>
      <c r="E89" s="110"/>
      <c r="F89" s="111"/>
      <c r="G89" s="3"/>
      <c r="H89" s="54"/>
      <c r="I89" s="112"/>
      <c r="J89" s="111"/>
      <c r="K89" s="54"/>
      <c r="L89" s="110"/>
      <c r="M89" s="113"/>
      <c r="N89" s="114"/>
      <c r="O89" s="115"/>
      <c r="P89" s="116"/>
      <c r="Q89" s="111"/>
      <c r="R89" s="54"/>
      <c r="S89" s="54"/>
      <c r="T89" s="54"/>
      <c r="U89" s="117"/>
      <c r="V89" s="54"/>
      <c r="W89" s="54"/>
      <c r="X89" s="32"/>
      <c r="Y89" s="54"/>
      <c r="Z89" s="54"/>
      <c r="AA89" s="54"/>
      <c r="AB89" s="127"/>
      <c r="AC89" s="2"/>
    </row>
    <row r="90" spans="1:29" ht="15.75" customHeight="1" x14ac:dyDescent="0.25">
      <c r="A90" s="109"/>
      <c r="B90" s="88"/>
      <c r="C90" s="110"/>
      <c r="D90" s="110"/>
      <c r="E90" s="110"/>
      <c r="F90" s="111"/>
      <c r="G90" s="3"/>
      <c r="H90" s="54"/>
      <c r="I90" s="112"/>
      <c r="J90" s="111"/>
      <c r="K90" s="54"/>
      <c r="L90" s="119"/>
      <c r="M90" s="113"/>
      <c r="N90" s="114"/>
      <c r="O90" s="115"/>
      <c r="P90" s="116"/>
      <c r="Q90" s="111"/>
      <c r="R90" s="54"/>
      <c r="S90" s="54"/>
      <c r="T90" s="54"/>
      <c r="U90" s="117"/>
      <c r="V90" s="54"/>
      <c r="W90" s="54"/>
      <c r="X90" s="32"/>
      <c r="Y90" s="54"/>
      <c r="Z90" s="54"/>
      <c r="AA90" s="54"/>
      <c r="AB90" s="127"/>
      <c r="AC90" s="2"/>
    </row>
    <row r="91" spans="1:29" ht="15.75" customHeight="1" x14ac:dyDescent="0.25">
      <c r="A91" s="109"/>
      <c r="B91" s="88"/>
      <c r="C91" s="110"/>
      <c r="D91" s="110"/>
      <c r="E91" s="110"/>
      <c r="F91" s="111"/>
      <c r="G91" s="3"/>
      <c r="H91" s="54"/>
      <c r="I91" s="112"/>
      <c r="J91" s="111"/>
      <c r="K91" s="54"/>
      <c r="L91" s="119"/>
      <c r="M91" s="113"/>
      <c r="N91" s="114"/>
      <c r="O91" s="115"/>
      <c r="P91" s="116"/>
      <c r="Q91" s="111"/>
      <c r="R91" s="54"/>
      <c r="S91" s="54"/>
      <c r="T91" s="54"/>
      <c r="U91" s="117"/>
      <c r="V91" s="54"/>
      <c r="W91" s="54"/>
      <c r="X91" s="32"/>
      <c r="Y91" s="54"/>
      <c r="Z91" s="54"/>
      <c r="AA91" s="54"/>
      <c r="AB91" s="127"/>
      <c r="AC91" s="2"/>
    </row>
    <row r="92" spans="1:29" ht="15.75" customHeight="1" x14ac:dyDescent="0.25">
      <c r="A92" s="109"/>
      <c r="B92" s="88"/>
      <c r="C92" s="110"/>
      <c r="D92" s="110"/>
      <c r="E92" s="110"/>
      <c r="F92" s="111"/>
      <c r="G92" s="3"/>
      <c r="H92" s="54"/>
      <c r="I92" s="112"/>
      <c r="J92" s="111"/>
      <c r="K92" s="54"/>
      <c r="L92" s="119"/>
      <c r="M92" s="113"/>
      <c r="N92" s="114"/>
      <c r="O92" s="115"/>
      <c r="P92" s="116"/>
      <c r="Q92" s="111"/>
      <c r="R92" s="54"/>
      <c r="S92" s="54"/>
      <c r="T92" s="54"/>
      <c r="U92" s="117"/>
      <c r="V92" s="54"/>
      <c r="W92" s="54"/>
      <c r="X92" s="32"/>
      <c r="Y92" s="54"/>
      <c r="Z92" s="54"/>
      <c r="AA92" s="54"/>
      <c r="AB92" s="127"/>
      <c r="AC92" s="2"/>
    </row>
    <row r="93" spans="1:29" ht="15.75" customHeight="1" x14ac:dyDescent="0.25">
      <c r="A93" s="109"/>
      <c r="B93" s="88"/>
      <c r="C93" s="110"/>
      <c r="D93" s="110"/>
      <c r="E93" s="110"/>
      <c r="F93" s="111"/>
      <c r="G93" s="3"/>
      <c r="H93" s="54"/>
      <c r="I93" s="112"/>
      <c r="J93" s="111"/>
      <c r="K93" s="54"/>
      <c r="L93" s="119"/>
      <c r="M93" s="113"/>
      <c r="N93" s="114"/>
      <c r="O93" s="115"/>
      <c r="P93" s="116"/>
      <c r="Q93" s="111"/>
      <c r="R93" s="54"/>
      <c r="S93" s="54"/>
      <c r="T93" s="54"/>
      <c r="U93" s="117"/>
      <c r="V93" s="54"/>
      <c r="W93" s="54"/>
      <c r="X93" s="32"/>
      <c r="Y93" s="54"/>
      <c r="Z93" s="54"/>
      <c r="AA93" s="54"/>
      <c r="AB93" s="127"/>
      <c r="AC93" s="2"/>
    </row>
    <row r="94" spans="1:29" ht="15.75" customHeight="1" x14ac:dyDescent="0.25">
      <c r="A94" s="109"/>
      <c r="B94" s="88"/>
      <c r="C94" s="110"/>
      <c r="D94" s="110"/>
      <c r="E94" s="110"/>
      <c r="F94" s="111"/>
      <c r="G94" s="3"/>
      <c r="H94" s="54"/>
      <c r="I94" s="112"/>
      <c r="J94" s="111"/>
      <c r="K94" s="54"/>
      <c r="L94" s="119"/>
      <c r="M94" s="113"/>
      <c r="N94" s="114"/>
      <c r="O94" s="115"/>
      <c r="P94" s="116"/>
      <c r="Q94" s="111"/>
      <c r="R94" s="54"/>
      <c r="S94" s="54"/>
      <c r="T94" s="54"/>
      <c r="U94" s="117"/>
      <c r="V94" s="54"/>
      <c r="W94" s="54"/>
      <c r="X94" s="32"/>
      <c r="Y94" s="54"/>
      <c r="Z94" s="54"/>
      <c r="AA94" s="54"/>
      <c r="AB94" s="127"/>
      <c r="AC94" s="2"/>
    </row>
    <row r="95" spans="1:29" ht="15.75" customHeight="1" x14ac:dyDescent="0.25">
      <c r="A95" s="109"/>
      <c r="B95" s="88"/>
      <c r="C95" s="110"/>
      <c r="D95" s="110"/>
      <c r="E95" s="110"/>
      <c r="F95" s="111"/>
      <c r="G95" s="54"/>
      <c r="H95" s="54"/>
      <c r="I95" s="117"/>
      <c r="J95" s="111"/>
      <c r="K95" s="54"/>
      <c r="L95" s="119"/>
      <c r="M95" s="117"/>
      <c r="N95" s="111"/>
      <c r="O95" s="54"/>
      <c r="P95" s="120"/>
      <c r="Q95" s="111"/>
      <c r="R95" s="54"/>
      <c r="S95" s="54"/>
      <c r="T95" s="54"/>
      <c r="U95" s="117"/>
      <c r="V95" s="32"/>
      <c r="W95" s="54"/>
      <c r="X95" s="32"/>
      <c r="Y95" s="54"/>
      <c r="Z95" s="54"/>
      <c r="AA95" s="54"/>
      <c r="AB95" s="127"/>
      <c r="AC95" s="2"/>
    </row>
    <row r="96" spans="1:29" ht="15.75" customHeight="1" x14ac:dyDescent="0.25">
      <c r="A96" s="109"/>
      <c r="B96" s="128"/>
      <c r="C96" s="110"/>
      <c r="D96" s="110"/>
      <c r="E96" s="110"/>
      <c r="F96" s="111"/>
      <c r="G96" s="54"/>
      <c r="H96" s="54"/>
      <c r="I96" s="117"/>
      <c r="J96" s="111"/>
      <c r="K96" s="54"/>
      <c r="L96" s="119"/>
      <c r="M96" s="117"/>
      <c r="N96" s="111"/>
      <c r="O96" s="54"/>
      <c r="P96" s="120"/>
      <c r="Q96" s="111"/>
      <c r="R96" s="54"/>
      <c r="S96" s="54"/>
      <c r="T96" s="54"/>
      <c r="U96" s="117"/>
      <c r="V96" s="32"/>
      <c r="W96" s="54"/>
      <c r="X96" s="32"/>
      <c r="Y96" s="54"/>
      <c r="Z96" s="54"/>
      <c r="AA96" s="54"/>
      <c r="AB96" s="127"/>
      <c r="AC96" s="2"/>
    </row>
    <row r="97" spans="1:29" ht="15.75" customHeight="1" x14ac:dyDescent="0.25">
      <c r="A97" s="109"/>
      <c r="B97" s="88"/>
      <c r="C97" s="110"/>
      <c r="D97" s="110"/>
      <c r="E97" s="110"/>
      <c r="F97" s="111"/>
      <c r="G97" s="54"/>
      <c r="H97" s="54"/>
      <c r="I97" s="117"/>
      <c r="J97" s="111"/>
      <c r="K97" s="54"/>
      <c r="L97" s="119"/>
      <c r="M97" s="117"/>
      <c r="N97" s="111"/>
      <c r="O97" s="54"/>
      <c r="P97" s="120"/>
      <c r="Q97" s="111"/>
      <c r="R97" s="54"/>
      <c r="S97" s="54"/>
      <c r="T97" s="54"/>
      <c r="U97" s="117"/>
      <c r="V97" s="32"/>
      <c r="W97" s="54"/>
      <c r="X97" s="32"/>
      <c r="Y97" s="54"/>
      <c r="Z97" s="54"/>
      <c r="AA97" s="54"/>
      <c r="AB97" s="127"/>
      <c r="AC97" s="2"/>
    </row>
    <row r="98" spans="1:29" ht="15.75" customHeight="1" x14ac:dyDescent="0.25">
      <c r="A98" s="109"/>
      <c r="B98" s="88"/>
      <c r="C98" s="110"/>
      <c r="D98" s="110"/>
      <c r="E98" s="110"/>
      <c r="F98" s="111"/>
      <c r="G98" s="54"/>
      <c r="H98" s="54"/>
      <c r="I98" s="117"/>
      <c r="J98" s="111"/>
      <c r="K98" s="54"/>
      <c r="L98" s="119"/>
      <c r="M98" s="117"/>
      <c r="N98" s="111"/>
      <c r="O98" s="54"/>
      <c r="P98" s="120"/>
      <c r="Q98" s="111"/>
      <c r="R98" s="54"/>
      <c r="S98" s="54"/>
      <c r="T98" s="54"/>
      <c r="U98" s="117"/>
      <c r="V98" s="32"/>
      <c r="W98" s="54"/>
      <c r="X98" s="32"/>
      <c r="Y98" s="54"/>
      <c r="Z98" s="54"/>
      <c r="AA98" s="54"/>
      <c r="AB98" s="127"/>
      <c r="AC98" s="2"/>
    </row>
    <row r="99" spans="1:29" ht="15.75" customHeight="1" x14ac:dyDescent="0.25">
      <c r="A99" s="109"/>
      <c r="B99" s="88"/>
      <c r="C99" s="110"/>
      <c r="D99" s="110"/>
      <c r="E99" s="110"/>
      <c r="F99" s="111"/>
      <c r="G99" s="54"/>
      <c r="H99" s="54"/>
      <c r="I99" s="117"/>
      <c r="J99" s="111"/>
      <c r="K99" s="54"/>
      <c r="L99" s="119"/>
      <c r="M99" s="117"/>
      <c r="N99" s="111"/>
      <c r="O99" s="54"/>
      <c r="P99" s="120"/>
      <c r="Q99" s="111"/>
      <c r="R99" s="54"/>
      <c r="S99" s="54"/>
      <c r="T99" s="54"/>
      <c r="U99" s="117"/>
      <c r="V99" s="32"/>
      <c r="W99" s="54"/>
      <c r="X99" s="32"/>
      <c r="Y99" s="54"/>
      <c r="Z99" s="54"/>
      <c r="AA99" s="54"/>
      <c r="AB99" s="127"/>
      <c r="AC99" s="2"/>
    </row>
    <row r="100" spans="1:29" ht="15.75" customHeight="1" x14ac:dyDescent="0.25">
      <c r="A100" s="109"/>
      <c r="B100" s="88"/>
      <c r="C100" s="110"/>
      <c r="D100" s="110"/>
      <c r="E100" s="110"/>
      <c r="F100" s="111"/>
      <c r="G100" s="54"/>
      <c r="H100" s="54"/>
      <c r="I100" s="117"/>
      <c r="J100" s="111"/>
      <c r="K100" s="54"/>
      <c r="L100" s="119"/>
      <c r="M100" s="117"/>
      <c r="N100" s="111"/>
      <c r="O100" s="54"/>
      <c r="P100" s="120"/>
      <c r="Q100" s="111"/>
      <c r="R100" s="54"/>
      <c r="S100" s="54"/>
      <c r="T100" s="54"/>
      <c r="U100" s="117"/>
      <c r="V100" s="32"/>
      <c r="W100" s="54"/>
      <c r="X100" s="32"/>
      <c r="Y100" s="54"/>
      <c r="Z100" s="54"/>
      <c r="AA100" s="54"/>
      <c r="AB100" s="127"/>
      <c r="AC100" s="2"/>
    </row>
    <row r="101" spans="1:29" ht="15.75" customHeight="1" x14ac:dyDescent="0.25">
      <c r="A101" s="109"/>
      <c r="B101" s="88"/>
      <c r="C101" s="110"/>
      <c r="D101" s="110"/>
      <c r="E101" s="110"/>
      <c r="F101" s="111"/>
      <c r="G101" s="54"/>
      <c r="H101" s="54"/>
      <c r="I101" s="117"/>
      <c r="J101" s="111"/>
      <c r="K101" s="54"/>
      <c r="L101" s="119"/>
      <c r="M101" s="117"/>
      <c r="N101" s="111"/>
      <c r="O101" s="54"/>
      <c r="P101" s="120"/>
      <c r="Q101" s="111"/>
      <c r="R101" s="54"/>
      <c r="S101" s="54"/>
      <c r="T101" s="54"/>
      <c r="U101" s="117"/>
      <c r="V101" s="32"/>
      <c r="W101" s="54"/>
      <c r="X101" s="32"/>
      <c r="Y101" s="54"/>
      <c r="Z101" s="54"/>
      <c r="AA101" s="54"/>
      <c r="AB101" s="127"/>
      <c r="AC101" s="2"/>
    </row>
    <row r="102" spans="1:29" ht="15.75" customHeight="1" x14ac:dyDescent="0.25">
      <c r="A102" s="109"/>
      <c r="B102" s="89"/>
      <c r="C102" s="110"/>
      <c r="D102" s="110"/>
      <c r="E102" s="110"/>
      <c r="F102" s="111"/>
      <c r="G102" s="54"/>
      <c r="H102" s="54"/>
      <c r="I102" s="117"/>
      <c r="J102" s="111"/>
      <c r="K102" s="54"/>
      <c r="L102" s="119"/>
      <c r="M102" s="117"/>
      <c r="N102" s="111"/>
      <c r="O102" s="54"/>
      <c r="P102" s="120"/>
      <c r="Q102" s="111"/>
      <c r="R102" s="54"/>
      <c r="S102" s="54"/>
      <c r="T102" s="54"/>
      <c r="U102" s="117"/>
      <c r="V102" s="32"/>
      <c r="W102" s="54"/>
      <c r="X102" s="32"/>
      <c r="Y102" s="54"/>
      <c r="Z102" s="54"/>
      <c r="AA102" s="54"/>
      <c r="AB102" s="127"/>
      <c r="AC102" s="2"/>
    </row>
    <row r="103" spans="1:29" ht="13.5" customHeight="1" x14ac:dyDescent="0.2">
      <c r="A103" s="129"/>
      <c r="B103" s="130" t="s">
        <v>144</v>
      </c>
      <c r="C103" s="131">
        <f t="shared" ref="C103:E103" si="1">SUM(C77:C88)</f>
        <v>0</v>
      </c>
      <c r="D103" s="131">
        <f t="shared" si="1"/>
        <v>0</v>
      </c>
      <c r="E103" s="131">
        <f t="shared" si="1"/>
        <v>0</v>
      </c>
      <c r="F103" s="131">
        <f t="shared" ref="F103:W103" si="2">SUM(F77:F86)</f>
        <v>24</v>
      </c>
      <c r="G103" s="131">
        <f t="shared" si="2"/>
        <v>0</v>
      </c>
      <c r="H103" s="131">
        <f t="shared" si="2"/>
        <v>24</v>
      </c>
      <c r="I103" s="131">
        <f t="shared" si="2"/>
        <v>0</v>
      </c>
      <c r="J103" s="131">
        <f t="shared" si="2"/>
        <v>36</v>
      </c>
      <c r="K103" s="132">
        <f t="shared" si="2"/>
        <v>0</v>
      </c>
      <c r="L103" s="132">
        <f t="shared" si="2"/>
        <v>0</v>
      </c>
      <c r="M103" s="132">
        <f t="shared" si="2"/>
        <v>0</v>
      </c>
      <c r="N103" s="132">
        <f t="shared" si="2"/>
        <v>0</v>
      </c>
      <c r="O103" s="132">
        <f t="shared" si="2"/>
        <v>0</v>
      </c>
      <c r="P103" s="132">
        <f t="shared" si="2"/>
        <v>0</v>
      </c>
      <c r="Q103" s="131">
        <f t="shared" si="2"/>
        <v>0</v>
      </c>
      <c r="R103" s="131">
        <f t="shared" si="2"/>
        <v>24</v>
      </c>
      <c r="S103" s="131">
        <f t="shared" si="2"/>
        <v>0</v>
      </c>
      <c r="T103" s="131">
        <f t="shared" si="2"/>
        <v>0</v>
      </c>
      <c r="U103" s="132">
        <f t="shared" si="2"/>
        <v>0</v>
      </c>
      <c r="V103" s="132">
        <f t="shared" si="2"/>
        <v>0</v>
      </c>
      <c r="W103" s="132">
        <f t="shared" si="2"/>
        <v>0</v>
      </c>
      <c r="X103" s="132">
        <f t="shared" ref="X103:Z103" si="3">SUM(Y77:Y86)</f>
        <v>0</v>
      </c>
      <c r="Y103" s="132">
        <f t="shared" si="3"/>
        <v>0</v>
      </c>
      <c r="Z103" s="132">
        <f t="shared" si="3"/>
        <v>0</v>
      </c>
      <c r="AA103" s="133"/>
      <c r="AB103" s="107"/>
      <c r="AC103" s="2"/>
    </row>
    <row r="104" spans="1:29" ht="12.75" customHeight="1" x14ac:dyDescent="0.2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  <row r="1000" spans="1:29" ht="12.75" customHeight="1" x14ac:dyDescent="0.2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"/>
    </row>
  </sheetData>
  <autoFilter ref="A8:AC72"/>
  <mergeCells count="22">
    <mergeCell ref="A3:V4"/>
    <mergeCell ref="V75:X75"/>
    <mergeCell ref="W4:Y4"/>
    <mergeCell ref="Z4:AC4"/>
    <mergeCell ref="F74:P74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C75:E75"/>
    <mergeCell ref="F75:I75"/>
    <mergeCell ref="J75:M75"/>
    <mergeCell ref="N75:P75"/>
    <mergeCell ref="Q75:U7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34"/>
      <c r="B1" s="135" t="s">
        <v>3</v>
      </c>
      <c r="C1" s="270">
        <v>42956</v>
      </c>
      <c r="D1" s="248"/>
      <c r="E1" s="248"/>
      <c r="F1" s="248"/>
      <c r="G1" s="248"/>
      <c r="H1" s="248"/>
      <c r="I1" s="248"/>
      <c r="J1" s="248"/>
      <c r="K1" s="248"/>
      <c r="L1" s="248"/>
      <c r="M1" s="249"/>
      <c r="N1" s="271"/>
      <c r="O1" s="248"/>
      <c r="P1" s="248"/>
      <c r="Q1" s="248"/>
      <c r="R1" s="248"/>
      <c r="S1" s="248"/>
      <c r="T1" s="248"/>
      <c r="U1" s="249"/>
      <c r="V1" s="3"/>
      <c r="W1" s="3"/>
      <c r="X1" s="3"/>
      <c r="Y1" s="3"/>
      <c r="Z1" s="3"/>
      <c r="AA1" s="3"/>
      <c r="AB1" s="3"/>
      <c r="AC1" s="2"/>
    </row>
    <row r="2" spans="1:29" ht="13.5" customHeight="1" x14ac:dyDescent="0.2">
      <c r="A2" s="136" t="s">
        <v>10</v>
      </c>
      <c r="B2" s="9" t="s">
        <v>11</v>
      </c>
      <c r="C2" s="278" t="s">
        <v>12</v>
      </c>
      <c r="D2" s="279"/>
      <c r="E2" s="279"/>
      <c r="F2" s="279"/>
      <c r="G2" s="279"/>
      <c r="H2" s="279"/>
      <c r="I2" s="279"/>
      <c r="J2" s="279"/>
      <c r="K2" s="279"/>
      <c r="L2" s="279"/>
      <c r="M2" s="280"/>
      <c r="N2" s="278" t="s">
        <v>173</v>
      </c>
      <c r="O2" s="279"/>
      <c r="P2" s="279"/>
      <c r="Q2" s="279"/>
      <c r="R2" s="279"/>
      <c r="S2" s="279"/>
      <c r="T2" s="279"/>
      <c r="U2" s="280"/>
      <c r="V2" s="247" t="s">
        <v>13</v>
      </c>
      <c r="W2" s="248"/>
      <c r="X2" s="248"/>
      <c r="Y2" s="248"/>
      <c r="Z2" s="248"/>
      <c r="AA2" s="248"/>
      <c r="AB2" s="249"/>
      <c r="AC2" s="276" t="s">
        <v>14</v>
      </c>
    </row>
    <row r="3" spans="1:29" ht="13.5" customHeight="1" x14ac:dyDescent="0.2">
      <c r="A3" s="137"/>
      <c r="B3" s="9" t="s">
        <v>15</v>
      </c>
      <c r="C3" s="138" t="s">
        <v>16</v>
      </c>
      <c r="D3" s="101" t="s">
        <v>17</v>
      </c>
      <c r="E3" s="101" t="s">
        <v>18</v>
      </c>
      <c r="F3" s="101" t="s">
        <v>19</v>
      </c>
      <c r="G3" s="101" t="s">
        <v>20</v>
      </c>
      <c r="H3" s="101" t="s">
        <v>174</v>
      </c>
      <c r="I3" s="101" t="s">
        <v>175</v>
      </c>
      <c r="J3" s="101" t="s">
        <v>21</v>
      </c>
      <c r="K3" s="101" t="s">
        <v>176</v>
      </c>
      <c r="L3" s="101" t="s">
        <v>177</v>
      </c>
      <c r="M3" s="101" t="s">
        <v>178</v>
      </c>
      <c r="N3" s="101" t="s">
        <v>16</v>
      </c>
      <c r="O3" s="101" t="s">
        <v>17</v>
      </c>
      <c r="P3" s="101" t="s">
        <v>155</v>
      </c>
      <c r="Q3" s="101" t="s">
        <v>19</v>
      </c>
      <c r="R3" s="101" t="s">
        <v>29</v>
      </c>
      <c r="S3" s="139" t="s">
        <v>179</v>
      </c>
      <c r="T3" s="139" t="s">
        <v>180</v>
      </c>
      <c r="U3" s="106" t="s">
        <v>181</v>
      </c>
      <c r="V3" s="140" t="s">
        <v>35</v>
      </c>
      <c r="W3" s="140" t="s">
        <v>36</v>
      </c>
      <c r="X3" s="140" t="s">
        <v>37</v>
      </c>
      <c r="Y3" s="140" t="s">
        <v>38</v>
      </c>
      <c r="Z3" s="140" t="s">
        <v>39</v>
      </c>
      <c r="AA3" s="140" t="s">
        <v>40</v>
      </c>
      <c r="AB3" s="140" t="s">
        <v>182</v>
      </c>
      <c r="AC3" s="277"/>
    </row>
    <row r="4" spans="1:29" ht="15.75" customHeight="1" x14ac:dyDescent="0.25">
      <c r="A4" s="141"/>
      <c r="B4" s="142" t="s">
        <v>183</v>
      </c>
      <c r="C4" s="143"/>
      <c r="D4" s="28"/>
      <c r="E4" s="28"/>
      <c r="F4" s="28">
        <v>5</v>
      </c>
      <c r="G4" s="28"/>
      <c r="H4" s="28"/>
      <c r="I4" s="144"/>
      <c r="J4" s="144"/>
      <c r="K4" s="144"/>
      <c r="L4" s="144"/>
      <c r="M4" s="145"/>
      <c r="N4" s="146"/>
      <c r="O4" s="28"/>
      <c r="P4" s="28"/>
      <c r="Q4" s="28"/>
      <c r="R4" s="28"/>
      <c r="S4" s="144"/>
      <c r="T4" s="144">
        <v>24</v>
      </c>
      <c r="U4" s="144">
        <v>6</v>
      </c>
      <c r="V4" s="48"/>
      <c r="W4" s="48"/>
      <c r="X4" s="48"/>
      <c r="Y4" s="48"/>
      <c r="Z4" s="48"/>
      <c r="AA4" s="48"/>
      <c r="AB4" s="48"/>
      <c r="AC4" s="121">
        <v>12593</v>
      </c>
    </row>
    <row r="5" spans="1:29" ht="15.75" customHeight="1" x14ac:dyDescent="0.25">
      <c r="A5" s="147"/>
      <c r="B5" s="142" t="s">
        <v>184</v>
      </c>
      <c r="C5" s="143"/>
      <c r="D5" s="28"/>
      <c r="E5" s="28"/>
      <c r="F5" s="28"/>
      <c r="G5" s="28">
        <v>2.5</v>
      </c>
      <c r="H5" s="28"/>
      <c r="I5" s="144"/>
      <c r="J5" s="144"/>
      <c r="K5" s="144"/>
      <c r="L5" s="144"/>
      <c r="M5" s="148"/>
      <c r="N5" s="146"/>
      <c r="O5" s="28"/>
      <c r="P5" s="28"/>
      <c r="Q5" s="28"/>
      <c r="R5" s="28"/>
      <c r="S5" s="144"/>
      <c r="T5" s="144"/>
      <c r="U5" s="144"/>
      <c r="V5" s="48"/>
      <c r="W5" s="48"/>
      <c r="X5" s="48"/>
      <c r="Y5" s="48"/>
      <c r="Z5" s="48"/>
      <c r="AA5" s="48"/>
      <c r="AB5" s="48"/>
      <c r="AC5" s="121">
        <v>19958</v>
      </c>
    </row>
    <row r="6" spans="1:29" ht="15.75" customHeight="1" x14ac:dyDescent="0.25">
      <c r="A6" s="147"/>
      <c r="B6" s="142" t="s">
        <v>185</v>
      </c>
      <c r="C6" s="143"/>
      <c r="D6" s="28"/>
      <c r="E6" s="28"/>
      <c r="F6" s="28"/>
      <c r="G6" s="28">
        <v>25</v>
      </c>
      <c r="H6" s="28"/>
      <c r="I6" s="144"/>
      <c r="J6" s="144"/>
      <c r="K6" s="144"/>
      <c r="L6" s="144"/>
      <c r="M6" s="145"/>
      <c r="N6" s="146"/>
      <c r="O6" s="28"/>
      <c r="P6" s="28"/>
      <c r="Q6" s="28"/>
      <c r="R6" s="28"/>
      <c r="S6" s="144"/>
      <c r="T6" s="144"/>
      <c r="U6" s="144"/>
      <c r="V6" s="48"/>
      <c r="W6" s="48"/>
      <c r="X6" s="48"/>
      <c r="Y6" s="48"/>
      <c r="Z6" s="48"/>
      <c r="AA6" s="48"/>
      <c r="AB6" s="48"/>
      <c r="AC6" s="121">
        <v>14679</v>
      </c>
    </row>
    <row r="7" spans="1:29" ht="15.75" customHeight="1" x14ac:dyDescent="0.25">
      <c r="A7" s="147"/>
      <c r="B7" s="142" t="s">
        <v>186</v>
      </c>
      <c r="C7" s="143">
        <v>2.5</v>
      </c>
      <c r="D7" s="28">
        <v>2.5</v>
      </c>
      <c r="E7" s="28">
        <v>7.5</v>
      </c>
      <c r="F7" s="28"/>
      <c r="G7" s="28"/>
      <c r="H7" s="28"/>
      <c r="I7" s="144"/>
      <c r="J7" s="144"/>
      <c r="K7" s="144"/>
      <c r="L7" s="144"/>
      <c r="M7" s="145"/>
      <c r="N7" s="146"/>
      <c r="O7" s="28"/>
      <c r="P7" s="28"/>
      <c r="Q7" s="28"/>
      <c r="R7" s="28"/>
      <c r="S7" s="144"/>
      <c r="T7" s="144"/>
      <c r="U7" s="144"/>
      <c r="V7" s="48"/>
      <c r="W7" s="48"/>
      <c r="X7" s="48"/>
      <c r="Y7" s="48"/>
      <c r="Z7" s="48"/>
      <c r="AA7" s="48"/>
      <c r="AB7" s="48"/>
      <c r="AC7" s="121">
        <v>19959</v>
      </c>
    </row>
    <row r="8" spans="1:29" ht="15.75" customHeight="1" x14ac:dyDescent="0.25">
      <c r="A8" s="147"/>
      <c r="B8" s="142" t="s">
        <v>187</v>
      </c>
      <c r="C8" s="143"/>
      <c r="D8" s="28"/>
      <c r="E8" s="28"/>
      <c r="F8" s="28">
        <v>5</v>
      </c>
      <c r="G8" s="28">
        <v>5</v>
      </c>
      <c r="H8" s="28"/>
      <c r="I8" s="144"/>
      <c r="J8" s="144"/>
      <c r="K8" s="144"/>
      <c r="L8" s="144"/>
      <c r="M8" s="145"/>
      <c r="N8" s="146"/>
      <c r="O8" s="28"/>
      <c r="P8" s="28"/>
      <c r="Q8" s="28"/>
      <c r="R8" s="28"/>
      <c r="S8" s="144"/>
      <c r="T8" s="144"/>
      <c r="U8" s="144"/>
      <c r="V8" s="48"/>
      <c r="W8" s="48"/>
      <c r="X8" s="48"/>
      <c r="Y8" s="48"/>
      <c r="Z8" s="48"/>
      <c r="AA8" s="48"/>
      <c r="AB8" s="48"/>
      <c r="AC8" s="121">
        <v>14680</v>
      </c>
    </row>
    <row r="9" spans="1:29" ht="15.75" customHeight="1" x14ac:dyDescent="0.25">
      <c r="A9" s="147"/>
      <c r="B9" s="142" t="s">
        <v>188</v>
      </c>
      <c r="C9" s="143"/>
      <c r="D9" s="28"/>
      <c r="E9" s="28"/>
      <c r="F9" s="28">
        <v>2.5</v>
      </c>
      <c r="G9" s="28">
        <v>2.5</v>
      </c>
      <c r="H9" s="28"/>
      <c r="I9" s="144"/>
      <c r="J9" s="144"/>
      <c r="K9" s="144"/>
      <c r="L9" s="144"/>
      <c r="M9" s="145"/>
      <c r="N9" s="146" t="s">
        <v>189</v>
      </c>
      <c r="O9" s="28"/>
      <c r="P9" s="28"/>
      <c r="Q9" s="28"/>
      <c r="R9" s="28"/>
      <c r="S9" s="144"/>
      <c r="T9" s="144"/>
      <c r="U9" s="144"/>
      <c r="V9" s="48"/>
      <c r="W9" s="48"/>
      <c r="X9" s="48"/>
      <c r="Y9" s="48"/>
      <c r="Z9" s="48"/>
      <c r="AA9" s="48"/>
      <c r="AB9" s="48"/>
      <c r="AC9" s="121">
        <v>19960</v>
      </c>
    </row>
    <row r="10" spans="1:29" ht="15.75" customHeight="1" x14ac:dyDescent="0.25">
      <c r="A10" s="147"/>
      <c r="B10" s="142"/>
      <c r="C10" s="143"/>
      <c r="D10" s="28"/>
      <c r="E10" s="28"/>
      <c r="F10" s="28"/>
      <c r="G10" s="28"/>
      <c r="H10" s="28"/>
      <c r="I10" s="144"/>
      <c r="J10" s="144"/>
      <c r="K10" s="144"/>
      <c r="L10" s="144"/>
      <c r="M10" s="145"/>
      <c r="N10" s="146"/>
      <c r="O10" s="28"/>
      <c r="P10" s="28"/>
      <c r="Q10" s="28"/>
      <c r="R10" s="28"/>
      <c r="S10" s="144"/>
      <c r="T10" s="144"/>
      <c r="U10" s="144"/>
      <c r="V10" s="48"/>
      <c r="W10" s="48"/>
      <c r="X10" s="48"/>
      <c r="Y10" s="48"/>
      <c r="Z10" s="48"/>
      <c r="AA10" s="48"/>
      <c r="AB10" s="48"/>
      <c r="AC10" s="121"/>
    </row>
    <row r="11" spans="1:29" ht="15.75" customHeight="1" x14ac:dyDescent="0.25">
      <c r="A11" s="147"/>
      <c r="B11" s="142"/>
      <c r="C11" s="143"/>
      <c r="D11" s="28"/>
      <c r="E11" s="28"/>
      <c r="F11" s="28"/>
      <c r="G11" s="28"/>
      <c r="H11" s="28"/>
      <c r="I11" s="144"/>
      <c r="J11" s="144"/>
      <c r="K11" s="144"/>
      <c r="L11" s="144"/>
      <c r="M11" s="145"/>
      <c r="N11" s="146"/>
      <c r="O11" s="28"/>
      <c r="P11" s="28"/>
      <c r="Q11" s="28"/>
      <c r="R11" s="28"/>
      <c r="S11" s="144"/>
      <c r="T11" s="144"/>
      <c r="U11" s="144"/>
      <c r="V11" s="48"/>
      <c r="W11" s="48"/>
      <c r="X11" s="48"/>
      <c r="Y11" s="48"/>
      <c r="Z11" s="48"/>
      <c r="AA11" s="48"/>
      <c r="AB11" s="48"/>
      <c r="AC11" s="121"/>
    </row>
    <row r="12" spans="1:29" ht="15.75" customHeight="1" x14ac:dyDescent="0.25">
      <c r="A12" s="149"/>
      <c r="B12" s="142"/>
      <c r="C12" s="150"/>
      <c r="D12" s="151"/>
      <c r="E12" s="151"/>
      <c r="F12" s="151"/>
      <c r="G12" s="151"/>
      <c r="H12" s="151"/>
      <c r="I12" s="152"/>
      <c r="J12" s="152"/>
      <c r="K12" s="152"/>
      <c r="L12" s="152"/>
      <c r="M12" s="153"/>
      <c r="N12" s="154"/>
      <c r="O12" s="151"/>
      <c r="P12" s="151"/>
      <c r="Q12" s="151"/>
      <c r="R12" s="151"/>
      <c r="S12" s="152"/>
      <c r="T12" s="152"/>
      <c r="U12" s="152"/>
      <c r="V12" s="155"/>
      <c r="W12" s="155"/>
      <c r="X12" s="155"/>
      <c r="Y12" s="155"/>
      <c r="Z12" s="155"/>
      <c r="AA12" s="155"/>
      <c r="AB12" s="155"/>
      <c r="AC12" s="123"/>
    </row>
    <row r="13" spans="1:29" ht="15.75" customHeight="1" x14ac:dyDescent="0.25">
      <c r="A13" s="149"/>
      <c r="B13" s="142"/>
      <c r="C13" s="150"/>
      <c r="D13" s="151"/>
      <c r="E13" s="151"/>
      <c r="F13" s="151"/>
      <c r="G13" s="151"/>
      <c r="H13" s="151"/>
      <c r="I13" s="152"/>
      <c r="J13" s="152"/>
      <c r="K13" s="152"/>
      <c r="L13" s="152"/>
      <c r="M13" s="153"/>
      <c r="N13" s="154"/>
      <c r="O13" s="151"/>
      <c r="P13" s="151"/>
      <c r="Q13" s="151"/>
      <c r="R13" s="151"/>
      <c r="S13" s="152"/>
      <c r="T13" s="152"/>
      <c r="U13" s="152"/>
      <c r="V13" s="155"/>
      <c r="W13" s="155"/>
      <c r="X13" s="155"/>
      <c r="Y13" s="155"/>
      <c r="Z13" s="155"/>
      <c r="AA13" s="155"/>
      <c r="AB13" s="155"/>
      <c r="AC13" s="123"/>
    </row>
    <row r="14" spans="1:29" ht="15.75" customHeight="1" x14ac:dyDescent="0.25">
      <c r="A14" s="156"/>
      <c r="B14" s="142"/>
      <c r="C14" s="143"/>
      <c r="D14" s="28"/>
      <c r="E14" s="28"/>
      <c r="F14" s="28"/>
      <c r="G14" s="28"/>
      <c r="H14" s="28"/>
      <c r="I14" s="144"/>
      <c r="J14" s="144"/>
      <c r="K14" s="144"/>
      <c r="L14" s="144"/>
      <c r="M14" s="145"/>
      <c r="N14" s="146"/>
      <c r="O14" s="28"/>
      <c r="P14" s="28"/>
      <c r="Q14" s="28"/>
      <c r="R14" s="28"/>
      <c r="S14" s="144"/>
      <c r="T14" s="144"/>
      <c r="U14" s="144"/>
      <c r="V14" s="48"/>
      <c r="W14" s="48"/>
      <c r="X14" s="48"/>
      <c r="Y14" s="48"/>
      <c r="Z14" s="48"/>
      <c r="AA14" s="48"/>
      <c r="AB14" s="48"/>
      <c r="AC14" s="121"/>
    </row>
    <row r="15" spans="1:29" ht="15" customHeight="1" x14ac:dyDescent="0.25">
      <c r="A15" s="157"/>
      <c r="B15" s="142"/>
      <c r="C15" s="150"/>
      <c r="D15" s="151"/>
      <c r="E15" s="151"/>
      <c r="F15" s="151"/>
      <c r="G15" s="151"/>
      <c r="H15" s="151"/>
      <c r="I15" s="152"/>
      <c r="J15" s="152"/>
      <c r="K15" s="152"/>
      <c r="L15" s="152"/>
      <c r="M15" s="153"/>
      <c r="N15" s="154"/>
      <c r="O15" s="151"/>
      <c r="P15" s="151"/>
      <c r="Q15" s="151"/>
      <c r="R15" s="151"/>
      <c r="S15" s="152"/>
      <c r="T15" s="152"/>
      <c r="U15" s="152"/>
      <c r="V15" s="155"/>
      <c r="W15" s="155"/>
      <c r="X15" s="155"/>
      <c r="Y15" s="155"/>
      <c r="Z15" s="155"/>
      <c r="AA15" s="155"/>
      <c r="AB15" s="155"/>
      <c r="AC15" s="123"/>
    </row>
    <row r="16" spans="1:29" ht="16.5" customHeight="1" x14ac:dyDescent="0.25">
      <c r="A16" s="158"/>
      <c r="B16" s="159" t="s">
        <v>144</v>
      </c>
      <c r="C16" s="93">
        <f t="shared" ref="C16:AB16" si="0">SUM(C4:C15)</f>
        <v>2.5</v>
      </c>
      <c r="D16" s="160">
        <f t="shared" si="0"/>
        <v>2.5</v>
      </c>
      <c r="E16" s="160">
        <f t="shared" si="0"/>
        <v>7.5</v>
      </c>
      <c r="F16" s="160">
        <f t="shared" si="0"/>
        <v>12.5</v>
      </c>
      <c r="G16" s="160">
        <f t="shared" si="0"/>
        <v>35</v>
      </c>
      <c r="H16" s="160">
        <f t="shared" si="0"/>
        <v>0</v>
      </c>
      <c r="I16" s="160">
        <f t="shared" si="0"/>
        <v>0</v>
      </c>
      <c r="J16" s="160">
        <f t="shared" si="0"/>
        <v>0</v>
      </c>
      <c r="K16" s="160">
        <f t="shared" si="0"/>
        <v>0</v>
      </c>
      <c r="L16" s="160">
        <f t="shared" si="0"/>
        <v>0</v>
      </c>
      <c r="M16" s="161">
        <f t="shared" si="0"/>
        <v>0</v>
      </c>
      <c r="N16" s="93">
        <f t="shared" si="0"/>
        <v>0</v>
      </c>
      <c r="O16" s="160">
        <f t="shared" si="0"/>
        <v>0</v>
      </c>
      <c r="P16" s="160">
        <f t="shared" si="0"/>
        <v>0</v>
      </c>
      <c r="Q16" s="160">
        <f t="shared" si="0"/>
        <v>0</v>
      </c>
      <c r="R16" s="160">
        <f t="shared" si="0"/>
        <v>0</v>
      </c>
      <c r="S16" s="160">
        <f t="shared" si="0"/>
        <v>0</v>
      </c>
      <c r="T16" s="160">
        <f t="shared" si="0"/>
        <v>24</v>
      </c>
      <c r="U16" s="161">
        <f t="shared" si="0"/>
        <v>6</v>
      </c>
      <c r="V16" s="93">
        <f t="shared" si="0"/>
        <v>0</v>
      </c>
      <c r="W16" s="160">
        <f t="shared" si="0"/>
        <v>0</v>
      </c>
      <c r="X16" s="160">
        <f t="shared" si="0"/>
        <v>0</v>
      </c>
      <c r="Y16" s="160">
        <f t="shared" si="0"/>
        <v>0</v>
      </c>
      <c r="Z16" s="160">
        <f t="shared" si="0"/>
        <v>0</v>
      </c>
      <c r="AA16" s="160">
        <f t="shared" si="0"/>
        <v>0</v>
      </c>
      <c r="AB16" s="161">
        <f t="shared" si="0"/>
        <v>0</v>
      </c>
      <c r="AC16" s="162">
        <f>SUM(C16:AB16)</f>
        <v>90</v>
      </c>
    </row>
    <row r="17" spans="1:29" ht="13.5" customHeight="1" x14ac:dyDescent="0.2">
      <c r="A17" s="2"/>
      <c r="B17" s="1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3"/>
      <c r="W17" s="3"/>
      <c r="X17" s="3"/>
      <c r="Y17" s="3"/>
      <c r="Z17" s="3"/>
      <c r="AA17" s="3"/>
      <c r="AB17" s="3"/>
      <c r="AC17" s="2"/>
    </row>
    <row r="18" spans="1:29" ht="13.5" customHeight="1" x14ac:dyDescent="0.2">
      <c r="A18" s="2"/>
      <c r="B18" s="1"/>
      <c r="C18" s="94"/>
      <c r="D18" s="94"/>
      <c r="E18" s="94"/>
      <c r="F18" s="247" t="s">
        <v>190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9"/>
      <c r="Q18" s="94"/>
      <c r="R18" s="94"/>
      <c r="S18" s="94"/>
      <c r="T18" s="94"/>
      <c r="U18" s="94"/>
      <c r="V18" s="3"/>
      <c r="W18" s="3"/>
      <c r="X18" s="3"/>
      <c r="Y18" s="3"/>
      <c r="Z18" s="3"/>
      <c r="AA18" s="3"/>
      <c r="AB18" s="2"/>
      <c r="AC18" s="2"/>
    </row>
    <row r="19" spans="1:29" ht="13.5" customHeight="1" x14ac:dyDescent="0.2">
      <c r="A19" s="2"/>
      <c r="B19" s="95"/>
      <c r="C19" s="247" t="s">
        <v>191</v>
      </c>
      <c r="D19" s="248"/>
      <c r="E19" s="249"/>
      <c r="F19" s="250" t="s">
        <v>147</v>
      </c>
      <c r="G19" s="248"/>
      <c r="H19" s="248"/>
      <c r="I19" s="249"/>
      <c r="J19" s="250" t="s">
        <v>192</v>
      </c>
      <c r="K19" s="248"/>
      <c r="L19" s="248"/>
      <c r="M19" s="249"/>
      <c r="N19" s="250" t="s">
        <v>193</v>
      </c>
      <c r="O19" s="248"/>
      <c r="P19" s="249"/>
      <c r="Q19" s="247" t="s">
        <v>194</v>
      </c>
      <c r="R19" s="248"/>
      <c r="S19" s="248"/>
      <c r="T19" s="248"/>
      <c r="U19" s="249"/>
      <c r="V19" s="250" t="s">
        <v>195</v>
      </c>
      <c r="W19" s="248"/>
      <c r="X19" s="248"/>
      <c r="Y19" s="248"/>
      <c r="Z19" s="249"/>
      <c r="AA19" s="98" t="s">
        <v>14</v>
      </c>
      <c r="AB19" s="2"/>
      <c r="AC19" s="2"/>
    </row>
    <row r="20" spans="1:29" ht="13.5" customHeight="1" x14ac:dyDescent="0.2">
      <c r="A20" s="2"/>
      <c r="B20" s="163" t="s">
        <v>15</v>
      </c>
      <c r="C20" s="100" t="s">
        <v>16</v>
      </c>
      <c r="D20" s="101" t="s">
        <v>17</v>
      </c>
      <c r="E20" s="101" t="s">
        <v>18</v>
      </c>
      <c r="F20" s="102" t="s">
        <v>155</v>
      </c>
      <c r="G20" s="103" t="s">
        <v>156</v>
      </c>
      <c r="H20" s="103" t="s">
        <v>157</v>
      </c>
      <c r="I20" s="104" t="s">
        <v>158</v>
      </c>
      <c r="J20" s="102" t="s">
        <v>155</v>
      </c>
      <c r="K20" s="103" t="s">
        <v>156</v>
      </c>
      <c r="L20" s="103" t="s">
        <v>157</v>
      </c>
      <c r="M20" s="104" t="s">
        <v>158</v>
      </c>
      <c r="N20" s="105"/>
      <c r="O20" s="105"/>
      <c r="P20" s="105"/>
      <c r="Q20" s="100" t="s">
        <v>16</v>
      </c>
      <c r="R20" s="101" t="s">
        <v>17</v>
      </c>
      <c r="S20" s="101" t="s">
        <v>18</v>
      </c>
      <c r="T20" s="101" t="s">
        <v>19</v>
      </c>
      <c r="U20" s="106" t="s">
        <v>157</v>
      </c>
      <c r="V20" s="19" t="s">
        <v>16</v>
      </c>
      <c r="W20" s="17" t="s">
        <v>17</v>
      </c>
      <c r="X20" s="17" t="s">
        <v>18</v>
      </c>
      <c r="Y20" s="17" t="s">
        <v>19</v>
      </c>
      <c r="Z20" s="17" t="s">
        <v>157</v>
      </c>
      <c r="AA20" s="108"/>
      <c r="AB20" s="2"/>
      <c r="AC20" s="2"/>
    </row>
    <row r="21" spans="1:29" ht="15.75" customHeight="1" x14ac:dyDescent="0.25">
      <c r="A21" s="2"/>
      <c r="B21" s="164"/>
      <c r="C21" s="114"/>
      <c r="D21" s="115"/>
      <c r="E21" s="115"/>
      <c r="F21" s="114"/>
      <c r="G21" s="115"/>
      <c r="H21" s="115"/>
      <c r="I21" s="113"/>
      <c r="J21" s="114"/>
      <c r="K21" s="115"/>
      <c r="L21" s="165"/>
      <c r="M21" s="113"/>
      <c r="N21" s="114"/>
      <c r="O21" s="115"/>
      <c r="P21" s="116"/>
      <c r="Q21" s="114"/>
      <c r="R21" s="115"/>
      <c r="S21" s="115"/>
      <c r="T21" s="115"/>
      <c r="U21" s="116"/>
      <c r="V21" s="166"/>
      <c r="W21" s="166"/>
      <c r="X21" s="166"/>
      <c r="Y21" s="166"/>
      <c r="Z21" s="166"/>
      <c r="AA21" s="167"/>
      <c r="AB21" s="2"/>
      <c r="AC21" s="2"/>
    </row>
    <row r="22" spans="1:29" ht="15.75" customHeight="1" x14ac:dyDescent="0.25">
      <c r="A22" s="2"/>
      <c r="B22" s="121"/>
      <c r="C22" s="111"/>
      <c r="D22" s="54"/>
      <c r="E22" s="54"/>
      <c r="F22" s="111"/>
      <c r="G22" s="54"/>
      <c r="H22" s="54"/>
      <c r="I22" s="117"/>
      <c r="J22" s="111"/>
      <c r="K22" s="54"/>
      <c r="L22" s="110"/>
      <c r="M22" s="113"/>
      <c r="N22" s="114"/>
      <c r="O22" s="115"/>
      <c r="P22" s="116"/>
      <c r="Q22" s="111"/>
      <c r="R22" s="54"/>
      <c r="S22" s="54"/>
      <c r="T22" s="54"/>
      <c r="U22" s="120"/>
      <c r="V22" s="54"/>
      <c r="W22" s="54"/>
      <c r="X22" s="54"/>
      <c r="Y22" s="54"/>
      <c r="Z22" s="54"/>
      <c r="AA22" s="121"/>
      <c r="AB22" s="2"/>
      <c r="AC22" s="2"/>
    </row>
    <row r="23" spans="1:29" ht="15.75" customHeight="1" x14ac:dyDescent="0.25">
      <c r="A23" s="2"/>
      <c r="B23" s="121"/>
      <c r="C23" s="111"/>
      <c r="D23" s="54"/>
      <c r="E23" s="54"/>
      <c r="F23" s="111"/>
      <c r="G23" s="54"/>
      <c r="H23" s="54"/>
      <c r="I23" s="117"/>
      <c r="J23" s="111"/>
      <c r="K23" s="54"/>
      <c r="L23" s="119"/>
      <c r="M23" s="117"/>
      <c r="N23" s="111"/>
      <c r="O23" s="54"/>
      <c r="P23" s="120"/>
      <c r="Q23" s="111"/>
      <c r="R23" s="54"/>
      <c r="S23" s="54"/>
      <c r="T23" s="54"/>
      <c r="U23" s="120"/>
      <c r="V23" s="54"/>
      <c r="W23" s="54"/>
      <c r="X23" s="54"/>
      <c r="Y23" s="54"/>
      <c r="Z23" s="54"/>
      <c r="AA23" s="121"/>
      <c r="AB23" s="2"/>
      <c r="AC23" s="2"/>
    </row>
    <row r="24" spans="1:29" ht="15.75" customHeight="1" x14ac:dyDescent="0.25">
      <c r="A24" s="2"/>
      <c r="B24" s="168"/>
      <c r="C24" s="111"/>
      <c r="D24" s="54"/>
      <c r="E24" s="54"/>
      <c r="F24" s="111"/>
      <c r="G24" s="54"/>
      <c r="H24" s="54"/>
      <c r="I24" s="117"/>
      <c r="J24" s="111"/>
      <c r="K24" s="54"/>
      <c r="L24" s="119"/>
      <c r="M24" s="117"/>
      <c r="N24" s="111"/>
      <c r="O24" s="54"/>
      <c r="P24" s="120"/>
      <c r="Q24" s="111"/>
      <c r="R24" s="54"/>
      <c r="S24" s="54"/>
      <c r="T24" s="54"/>
      <c r="U24" s="120"/>
      <c r="V24" s="54"/>
      <c r="W24" s="54"/>
      <c r="X24" s="54"/>
      <c r="Y24" s="54"/>
      <c r="Z24" s="54"/>
      <c r="AA24" s="121"/>
      <c r="AB24" s="2"/>
      <c r="AC24" s="2"/>
    </row>
    <row r="25" spans="1:29" ht="16.5" customHeight="1" x14ac:dyDescent="0.25">
      <c r="A25" s="2"/>
      <c r="B25" s="169"/>
      <c r="C25" s="170"/>
      <c r="D25" s="171"/>
      <c r="E25" s="171"/>
      <c r="F25" s="170"/>
      <c r="G25" s="171"/>
      <c r="H25" s="171"/>
      <c r="I25" s="172"/>
      <c r="J25" s="170"/>
      <c r="K25" s="171"/>
      <c r="L25" s="173"/>
      <c r="M25" s="172"/>
      <c r="N25" s="170"/>
      <c r="O25" s="171"/>
      <c r="P25" s="174"/>
      <c r="Q25" s="170"/>
      <c r="R25" s="171"/>
      <c r="S25" s="171"/>
      <c r="T25" s="171"/>
      <c r="U25" s="174"/>
      <c r="V25" s="171"/>
      <c r="W25" s="171"/>
      <c r="X25" s="171"/>
      <c r="Y25" s="171"/>
      <c r="Z25" s="171"/>
      <c r="AA25" s="175"/>
      <c r="AB25" s="2"/>
      <c r="AC25" s="2"/>
    </row>
    <row r="26" spans="1:29" ht="13.5" customHeight="1" x14ac:dyDescent="0.2">
      <c r="A26" s="2"/>
      <c r="B26" s="130" t="s">
        <v>144</v>
      </c>
      <c r="C26" s="131">
        <f t="shared" ref="C26:Z26" si="1">SUM(C21:C25)</f>
        <v>0</v>
      </c>
      <c r="D26" s="131">
        <f t="shared" si="1"/>
        <v>0</v>
      </c>
      <c r="E26" s="131">
        <f t="shared" si="1"/>
        <v>0</v>
      </c>
      <c r="F26" s="131">
        <f t="shared" si="1"/>
        <v>0</v>
      </c>
      <c r="G26" s="131">
        <f t="shared" si="1"/>
        <v>0</v>
      </c>
      <c r="H26" s="131">
        <f t="shared" si="1"/>
        <v>0</v>
      </c>
      <c r="I26" s="131">
        <f t="shared" si="1"/>
        <v>0</v>
      </c>
      <c r="J26" s="131">
        <f t="shared" si="1"/>
        <v>0</v>
      </c>
      <c r="K26" s="132">
        <f t="shared" si="1"/>
        <v>0</v>
      </c>
      <c r="L26" s="132">
        <f t="shared" si="1"/>
        <v>0</v>
      </c>
      <c r="M26" s="176">
        <f t="shared" si="1"/>
        <v>0</v>
      </c>
      <c r="N26" s="176">
        <f t="shared" si="1"/>
        <v>0</v>
      </c>
      <c r="O26" s="176">
        <f t="shared" si="1"/>
        <v>0</v>
      </c>
      <c r="P26" s="176">
        <f t="shared" si="1"/>
        <v>0</v>
      </c>
      <c r="Q26" s="131">
        <f t="shared" si="1"/>
        <v>0</v>
      </c>
      <c r="R26" s="131">
        <f t="shared" si="1"/>
        <v>0</v>
      </c>
      <c r="S26" s="131">
        <f t="shared" si="1"/>
        <v>0</v>
      </c>
      <c r="T26" s="131">
        <f t="shared" si="1"/>
        <v>0</v>
      </c>
      <c r="U26" s="176">
        <f t="shared" si="1"/>
        <v>0</v>
      </c>
      <c r="V26" s="176">
        <f t="shared" si="1"/>
        <v>0</v>
      </c>
      <c r="W26" s="176">
        <f t="shared" si="1"/>
        <v>0</v>
      </c>
      <c r="X26" s="176">
        <f t="shared" si="1"/>
        <v>0</v>
      </c>
      <c r="Y26" s="176">
        <f t="shared" si="1"/>
        <v>0</v>
      </c>
      <c r="Z26" s="176">
        <f t="shared" si="1"/>
        <v>0</v>
      </c>
      <c r="AA26" s="133"/>
      <c r="AB26" s="2"/>
      <c r="AC26" s="2"/>
    </row>
    <row r="27" spans="1:29" ht="12.75" customHeight="1" x14ac:dyDescent="0.2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"/>
    </row>
    <row r="28" spans="1:29" ht="12.75" customHeight="1" x14ac:dyDescent="0.2">
      <c r="A28" s="2"/>
      <c r="B28" s="2"/>
      <c r="C28" s="3"/>
      <c r="D28" s="3"/>
      <c r="E28" s="3"/>
      <c r="F28" s="3"/>
      <c r="G28" s="3"/>
      <c r="H28" s="3"/>
      <c r="I28" s="3"/>
      <c r="J28" s="94"/>
      <c r="K28" s="94"/>
      <c r="L28" s="9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"/>
    </row>
    <row r="29" spans="1:29" ht="12.75" customHeight="1" x14ac:dyDescent="0.2">
      <c r="A29" s="2"/>
      <c r="B29" s="2"/>
      <c r="C29" s="3"/>
      <c r="D29" s="3"/>
      <c r="E29" s="3"/>
      <c r="F29" s="3"/>
      <c r="G29" s="3"/>
      <c r="H29" s="3"/>
      <c r="I29" s="3"/>
      <c r="J29" s="94"/>
      <c r="K29" s="94"/>
      <c r="L29" s="9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"/>
    </row>
    <row r="30" spans="1:29" ht="12.75" customHeight="1" x14ac:dyDescent="0.2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"/>
    </row>
    <row r="31" spans="1:29" ht="12.75" customHeight="1" x14ac:dyDescent="0.2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"/>
    </row>
    <row r="32" spans="1:29" ht="12.75" customHeight="1" x14ac:dyDescent="0.2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"/>
    </row>
    <row r="33" spans="1:29" ht="12.75" customHeight="1" x14ac:dyDescent="0.2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"/>
    </row>
    <row r="34" spans="1:29" ht="12.75" customHeight="1" x14ac:dyDescent="0.2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"/>
    </row>
    <row r="35" spans="1:29" ht="12.75" customHeight="1" x14ac:dyDescent="0.2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"/>
    </row>
    <row r="36" spans="1:29" ht="12.75" customHeight="1" x14ac:dyDescent="0.2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"/>
    </row>
    <row r="37" spans="1:29" ht="12.75" customHeight="1" x14ac:dyDescent="0.2">
      <c r="A37" s="2"/>
      <c r="B37" s="2"/>
      <c r="C37" s="3"/>
      <c r="D37" s="3"/>
      <c r="E37" s="3"/>
      <c r="F37" s="3"/>
      <c r="G37" s="3"/>
      <c r="H37" s="3"/>
      <c r="I37" s="3"/>
      <c r="J37" s="94"/>
      <c r="K37" s="94"/>
      <c r="L37" s="9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"/>
    </row>
    <row r="38" spans="1:29" ht="12.75" customHeight="1" x14ac:dyDescent="0.2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"/>
    </row>
    <row r="39" spans="1:29" ht="12.75" customHeight="1" x14ac:dyDescent="0.2">
      <c r="A39" s="2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"/>
    </row>
    <row r="40" spans="1:29" ht="12.75" customHeight="1" x14ac:dyDescent="0.2">
      <c r="A40" s="2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/>
    </row>
    <row r="41" spans="1:29" ht="12.75" customHeight="1" x14ac:dyDescent="0.2">
      <c r="A41" s="2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2"/>
    </row>
    <row r="42" spans="1:29" ht="12.75" customHeight="1" x14ac:dyDescent="0.2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"/>
    </row>
    <row r="43" spans="1:29" ht="12.75" customHeight="1" x14ac:dyDescent="0.2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"/>
    </row>
    <row r="44" spans="1:29" ht="12.75" customHeight="1" x14ac:dyDescent="0.2">
      <c r="A44" s="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"/>
    </row>
    <row r="45" spans="1:29" ht="12.75" customHeight="1" x14ac:dyDescent="0.2">
      <c r="A45" s="2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"/>
    </row>
    <row r="46" spans="1:29" ht="12.75" customHeight="1" x14ac:dyDescent="0.2">
      <c r="A46" s="2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"/>
    </row>
    <row r="47" spans="1:29" ht="12.75" customHeight="1" x14ac:dyDescent="0.2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"/>
    </row>
    <row r="48" spans="1:29" ht="12.75" customHeight="1" x14ac:dyDescent="0.2">
      <c r="A48" s="2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"/>
    </row>
    <row r="49" spans="1:29" ht="12.75" customHeight="1" x14ac:dyDescent="0.2">
      <c r="A49" s="2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2"/>
    </row>
    <row r="50" spans="1:29" ht="12.75" customHeight="1" x14ac:dyDescent="0.2">
      <c r="A50" s="2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"/>
    </row>
    <row r="51" spans="1:29" ht="12.75" customHeight="1" x14ac:dyDescent="0.2">
      <c r="A51" s="2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"/>
    </row>
    <row r="52" spans="1:29" ht="12.75" customHeight="1" x14ac:dyDescent="0.2">
      <c r="A52" s="2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"/>
    </row>
    <row r="53" spans="1:29" ht="12.75" customHeight="1" x14ac:dyDescent="0.2">
      <c r="A53" s="2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2"/>
    </row>
    <row r="54" spans="1:29" ht="12.75" customHeight="1" x14ac:dyDescent="0.2">
      <c r="A54" s="2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2"/>
    </row>
    <row r="55" spans="1:29" ht="12.75" customHeight="1" x14ac:dyDescent="0.2">
      <c r="A55" s="2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2"/>
    </row>
    <row r="56" spans="1:29" ht="12.75" customHeight="1" x14ac:dyDescent="0.2">
      <c r="A56" s="2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2"/>
    </row>
    <row r="57" spans="1:29" ht="12.75" customHeight="1" x14ac:dyDescent="0.2">
      <c r="A57" s="2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2"/>
    </row>
    <row r="58" spans="1:29" ht="12.75" customHeight="1" x14ac:dyDescent="0.2">
      <c r="A58" s="2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2"/>
    </row>
    <row r="59" spans="1:29" ht="12.75" customHeight="1" x14ac:dyDescent="0.2">
      <c r="A59" s="2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2"/>
    </row>
    <row r="60" spans="1:29" ht="12.75" customHeight="1" x14ac:dyDescent="0.2">
      <c r="A60" s="2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2"/>
    </row>
    <row r="61" spans="1:29" ht="12.75" customHeight="1" x14ac:dyDescent="0.2">
      <c r="A61" s="2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2"/>
    </row>
    <row r="62" spans="1:29" ht="12.75" customHeight="1" x14ac:dyDescent="0.2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"/>
    </row>
    <row r="63" spans="1:29" ht="12.75" customHeight="1" x14ac:dyDescent="0.2">
      <c r="A63" s="2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"/>
    </row>
    <row r="64" spans="1:29" ht="12.75" customHeight="1" x14ac:dyDescent="0.2">
      <c r="A64" s="2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"/>
    </row>
    <row r="65" spans="1:29" ht="12.75" customHeight="1" x14ac:dyDescent="0.2">
      <c r="A65" s="2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"/>
    </row>
    <row r="66" spans="1:29" ht="12.75" customHeight="1" x14ac:dyDescent="0.2">
      <c r="A66" s="2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"/>
    </row>
    <row r="67" spans="1:29" ht="12.75" customHeight="1" x14ac:dyDescent="0.2">
      <c r="A67" s="2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"/>
    </row>
    <row r="68" spans="1:29" ht="12.75" customHeight="1" x14ac:dyDescent="0.2">
      <c r="A68" s="2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"/>
    </row>
    <row r="69" spans="1:29" ht="12.75" customHeight="1" x14ac:dyDescent="0.2">
      <c r="A69" s="2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"/>
    </row>
    <row r="70" spans="1:29" ht="12.75" customHeight="1" x14ac:dyDescent="0.2">
      <c r="A70" s="2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"/>
    </row>
    <row r="71" spans="1:29" ht="12.75" customHeight="1" x14ac:dyDescent="0.2">
      <c r="A71" s="2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"/>
    </row>
    <row r="72" spans="1:29" ht="12.75" customHeight="1" x14ac:dyDescent="0.2">
      <c r="A72" s="2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"/>
    </row>
    <row r="73" spans="1:29" ht="12.75" customHeight="1" x14ac:dyDescent="0.2">
      <c r="A73" s="2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"/>
    </row>
    <row r="74" spans="1:29" ht="12.75" customHeight="1" x14ac:dyDescent="0.2">
      <c r="A74" s="2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"/>
    </row>
    <row r="75" spans="1:29" ht="12.75" customHeight="1" x14ac:dyDescent="0.2">
      <c r="A75" s="2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"/>
    </row>
    <row r="76" spans="1:29" ht="12.75" customHeight="1" x14ac:dyDescent="0.2">
      <c r="A76" s="2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"/>
    </row>
    <row r="77" spans="1:29" ht="12.75" customHeight="1" x14ac:dyDescent="0.2">
      <c r="A77" s="2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"/>
    </row>
    <row r="78" spans="1:29" ht="12.75" customHeight="1" x14ac:dyDescent="0.2">
      <c r="A78" s="2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"/>
    </row>
    <row r="79" spans="1:29" ht="12.75" customHeight="1" x14ac:dyDescent="0.2">
      <c r="A79" s="2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"/>
    </row>
    <row r="80" spans="1:29" ht="12.75" customHeight="1" x14ac:dyDescent="0.2">
      <c r="A80" s="2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</row>
    <row r="81" spans="1:29" ht="12.75" customHeight="1" x14ac:dyDescent="0.2">
      <c r="A81" s="2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</row>
    <row r="82" spans="1:29" ht="12.75" customHeight="1" x14ac:dyDescent="0.2">
      <c r="A82" s="2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</row>
    <row r="83" spans="1:29" ht="12.75" customHeight="1" x14ac:dyDescent="0.2">
      <c r="A83" s="2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</row>
    <row r="84" spans="1:29" ht="12.75" customHeight="1" x14ac:dyDescent="0.2">
      <c r="A84" s="2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</row>
    <row r="85" spans="1:29" ht="12.75" customHeight="1" x14ac:dyDescent="0.2">
      <c r="A85" s="2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</row>
    <row r="86" spans="1:29" ht="12.75" customHeight="1" x14ac:dyDescent="0.2">
      <c r="A86" s="2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</row>
    <row r="87" spans="1:29" ht="12.75" customHeight="1" x14ac:dyDescent="0.2">
      <c r="A87" s="2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</row>
    <row r="88" spans="1:29" ht="12.75" customHeight="1" x14ac:dyDescent="0.2">
      <c r="A88" s="2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</row>
    <row r="89" spans="1:29" ht="12.75" customHeight="1" x14ac:dyDescent="0.2">
      <c r="A89" s="2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</row>
    <row r="90" spans="1:29" ht="12.75" customHeight="1" x14ac:dyDescent="0.2">
      <c r="A90" s="2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</row>
    <row r="91" spans="1:29" ht="12.75" customHeight="1" x14ac:dyDescent="0.2">
      <c r="A91" s="2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</row>
    <row r="92" spans="1:29" ht="12.75" customHeight="1" x14ac:dyDescent="0.2">
      <c r="A92" s="2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</row>
    <row r="93" spans="1:29" ht="12.75" customHeight="1" x14ac:dyDescent="0.2">
      <c r="A93" s="2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</row>
    <row r="94" spans="1:29" ht="12.75" customHeight="1" x14ac:dyDescent="0.2">
      <c r="A94" s="2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</row>
    <row r="95" spans="1:29" ht="12.75" customHeight="1" x14ac:dyDescent="0.2">
      <c r="A95" s="2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</row>
    <row r="96" spans="1:29" ht="12.75" customHeight="1" x14ac:dyDescent="0.2">
      <c r="A96" s="2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</row>
    <row r="97" spans="1:29" ht="12.75" customHeight="1" x14ac:dyDescent="0.2">
      <c r="A97" s="2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</row>
    <row r="98" spans="1:29" ht="12.75" customHeight="1" x14ac:dyDescent="0.2">
      <c r="A98" s="2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</row>
    <row r="99" spans="1:29" ht="12.75" customHeight="1" x14ac:dyDescent="0.2">
      <c r="A99" s="2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</row>
    <row r="100" spans="1:29" ht="12.75" customHeight="1" x14ac:dyDescent="0.2">
      <c r="A100" s="2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</row>
    <row r="101" spans="1:29" ht="12.75" customHeight="1" x14ac:dyDescent="0.2">
      <c r="A101" s="2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</row>
    <row r="102" spans="1:29" ht="12.75" customHeight="1" x14ac:dyDescent="0.2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</row>
    <row r="103" spans="1:29" ht="12.75" customHeight="1" x14ac:dyDescent="0.2">
      <c r="A103" s="2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</row>
    <row r="104" spans="1:29" ht="12.75" customHeight="1" x14ac:dyDescent="0.2">
      <c r="A104" s="2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2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2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2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2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2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2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2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2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2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2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2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2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2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2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2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2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2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2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2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2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2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2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2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2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2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2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2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2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2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2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2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2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2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2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2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2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2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2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2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2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2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2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2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2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2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2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2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2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2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2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2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2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2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2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2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2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2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2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2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2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2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2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2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2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2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2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2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2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2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2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2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2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2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2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2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2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2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2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2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2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2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2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2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2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2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2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2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2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2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2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2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2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2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2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2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2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2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2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2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2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2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2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2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2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2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2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2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2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2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2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2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2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2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2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2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2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2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2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2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2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2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2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2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2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2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2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2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2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2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2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2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2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2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2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2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2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2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2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2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2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2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2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2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2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2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2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2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2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2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2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2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2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2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2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2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2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2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2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2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2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2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2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2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2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2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2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2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2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2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2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2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2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2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2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2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2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2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2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2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2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2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2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2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2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2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2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2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2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2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2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2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2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2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2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2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2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2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2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2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2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2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2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2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2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2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2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2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2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2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2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2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2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2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2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2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2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2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2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2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2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2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2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2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2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2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2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2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2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2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2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2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2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2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2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2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2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2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2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2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2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2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2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2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2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2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2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2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2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2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2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2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2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2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2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2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2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2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2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2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2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2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2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2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2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2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2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2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2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2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2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2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2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2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2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2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2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2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2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2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2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2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2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2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2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2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2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2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2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2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2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2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2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2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2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2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2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2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2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2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2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2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2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2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2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2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2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2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2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2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2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2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2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2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2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2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2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2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2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2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2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2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2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2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2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2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2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2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2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2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2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2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2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2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2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2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2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2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2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2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2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2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2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2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2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2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2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2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2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2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2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2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2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2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2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2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2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2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2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2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2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2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2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2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2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2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2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2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2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2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2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2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2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2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2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2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2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2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2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2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2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2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2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2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2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2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2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2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2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2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2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2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2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2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2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2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2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2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2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2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2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2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2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2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2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2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2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2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2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2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2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2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2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2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2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2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2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2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2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2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2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2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2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2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2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2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2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2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2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2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2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2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2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2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2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2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2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2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2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2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2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2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2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2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2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2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2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2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2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2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2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2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2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2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2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2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2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2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2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2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2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2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2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2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2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2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2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2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2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2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2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2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2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2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2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2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2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2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2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2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2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2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2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2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2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2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2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2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2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2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2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2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2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2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2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2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2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2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2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2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2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2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2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2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2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2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2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2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2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2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2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2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2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2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2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2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2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2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2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2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2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2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2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2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2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2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2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2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2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2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2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2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2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2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2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2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2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2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2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2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2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2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2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2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2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2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2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2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2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2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2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2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2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2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2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2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2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2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2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2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2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2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2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2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2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2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2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2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2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2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2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2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2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2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2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2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2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2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2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2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2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2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2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2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2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2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2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2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2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2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2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2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2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2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2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2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2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2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2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2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2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2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2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2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2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2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2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2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2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2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2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2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2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2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2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2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2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2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2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2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2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2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2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2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2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2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2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2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2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2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2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2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2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2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2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2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2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2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2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2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2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2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2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2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2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2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2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2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2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2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2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2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2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2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2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2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2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2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2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2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2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2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2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2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2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2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2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2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2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2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2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2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2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2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2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2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2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2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2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2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2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2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2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2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2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2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2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2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2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2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2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2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2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2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2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2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2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2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2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2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2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2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2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2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2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2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2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2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2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2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2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2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2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2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2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2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2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2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2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2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2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2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2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2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2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2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2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2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2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2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2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2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2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2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2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2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2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2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2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2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2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2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2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2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2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2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2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2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2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2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2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2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2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2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2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2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2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2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2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2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2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2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2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2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2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2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2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2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2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2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2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2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2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2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2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2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2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2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2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2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2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2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2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2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2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2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2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2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2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2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2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2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2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2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2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2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2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2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2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2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2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2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2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2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2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2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2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2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2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2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2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2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2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2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2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2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2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2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2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2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2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2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2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2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2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2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2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2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2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2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2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2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2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2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2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2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2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2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2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2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2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2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2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2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2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2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2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2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2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2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2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2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2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2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2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2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2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2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2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2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2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2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2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2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2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2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2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2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2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2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2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2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2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2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2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2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2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2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2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2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2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2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2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2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2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2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2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2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2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  <row r="1000" spans="1:29" ht="12.75" customHeight="1" x14ac:dyDescent="0.2">
      <c r="A1000" s="2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pane ySplit="8" topLeftCell="A66" activePane="bottomLeft" state="frozen"/>
      <selection pane="bottomLeft" activeCell="E78" sqref="E78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6"/>
      <c r="B1" s="257"/>
      <c r="C1" s="258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4" t="s">
        <v>1</v>
      </c>
      <c r="X1" s="248"/>
      <c r="Y1" s="249"/>
      <c r="Z1" s="267" t="s">
        <v>2</v>
      </c>
      <c r="AA1" s="248"/>
      <c r="AB1" s="248"/>
      <c r="AC1" s="249"/>
    </row>
    <row r="2" spans="1:29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4" t="s">
        <v>3</v>
      </c>
      <c r="X2" s="248"/>
      <c r="Y2" s="249"/>
      <c r="Z2" s="268">
        <v>44455</v>
      </c>
      <c r="AA2" s="248"/>
      <c r="AB2" s="248"/>
      <c r="AC2" s="249"/>
    </row>
    <row r="3" spans="1:29" ht="12.75" customHeight="1" x14ac:dyDescent="0.2">
      <c r="A3" s="262" t="s">
        <v>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4" t="s">
        <v>5</v>
      </c>
      <c r="X3" s="248"/>
      <c r="Y3" s="249"/>
      <c r="Z3" s="269" t="s">
        <v>6</v>
      </c>
      <c r="AA3" s="248"/>
      <c r="AB3" s="248"/>
      <c r="AC3" s="249"/>
    </row>
    <row r="4" spans="1:29" ht="13.5" customHeight="1" x14ac:dyDescent="0.2">
      <c r="A4" s="273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5"/>
      <c r="W4" s="254" t="s">
        <v>7</v>
      </c>
      <c r="X4" s="248"/>
      <c r="Y4" s="249"/>
      <c r="Z4" s="255" t="s">
        <v>8</v>
      </c>
      <c r="AA4" s="248"/>
      <c r="AB4" s="248"/>
      <c r="AC4" s="249"/>
    </row>
    <row r="5" spans="1:29" ht="13.5" customHeight="1" x14ac:dyDescent="0.2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29" ht="13.5" customHeight="1" x14ac:dyDescent="0.2">
      <c r="A6" s="4"/>
      <c r="B6" s="193" t="s">
        <v>200</v>
      </c>
      <c r="C6" s="270">
        <v>45211</v>
      </c>
      <c r="D6" s="248"/>
      <c r="E6" s="248"/>
      <c r="F6" s="248"/>
      <c r="G6" s="248"/>
      <c r="H6" s="248"/>
      <c r="I6" s="6"/>
      <c r="J6" s="6"/>
      <c r="K6" s="6"/>
      <c r="L6" s="6"/>
      <c r="M6" s="7"/>
      <c r="N6" s="271"/>
      <c r="O6" s="248"/>
      <c r="P6" s="248"/>
      <c r="Q6" s="248"/>
      <c r="R6" s="248"/>
      <c r="S6" s="248"/>
      <c r="T6" s="248"/>
      <c r="U6" s="249"/>
      <c r="V6" s="3"/>
      <c r="W6" s="3"/>
      <c r="X6" s="3"/>
      <c r="Y6" s="3"/>
      <c r="Z6" s="3"/>
      <c r="AA6" s="3"/>
      <c r="AB6" s="3"/>
      <c r="AC6" s="2"/>
    </row>
    <row r="7" spans="1:29" ht="13.5" customHeight="1" x14ac:dyDescent="0.2">
      <c r="A7" s="8" t="s">
        <v>10</v>
      </c>
      <c r="B7" s="9" t="s">
        <v>11</v>
      </c>
      <c r="C7" s="247" t="s">
        <v>201</v>
      </c>
      <c r="D7" s="248"/>
      <c r="E7" s="248"/>
      <c r="F7" s="248"/>
      <c r="G7" s="27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0"/>
      <c r="AC7" s="13" t="s">
        <v>14</v>
      </c>
    </row>
    <row r="8" spans="1:29" ht="13.5" customHeight="1" x14ac:dyDescent="0.2">
      <c r="A8" s="14"/>
      <c r="B8" s="15" t="s">
        <v>15</v>
      </c>
      <c r="C8" s="16"/>
      <c r="D8" s="17"/>
      <c r="E8" s="17"/>
      <c r="F8" s="17"/>
      <c r="G8" s="17"/>
      <c r="H8" s="18"/>
      <c r="I8" s="19"/>
      <c r="J8" s="17"/>
      <c r="K8" s="194"/>
      <c r="L8" s="16"/>
      <c r="M8" s="17"/>
      <c r="N8" s="17"/>
      <c r="O8" s="17"/>
      <c r="P8" s="17"/>
      <c r="Q8" s="21"/>
      <c r="R8" s="22"/>
      <c r="S8" s="22"/>
      <c r="T8" s="22"/>
      <c r="U8" s="23"/>
      <c r="V8" s="24"/>
      <c r="W8" s="24"/>
      <c r="X8" s="24"/>
      <c r="Y8" s="24"/>
      <c r="Z8" s="24"/>
      <c r="AA8" s="24"/>
      <c r="AB8" s="24"/>
      <c r="AC8" s="25"/>
    </row>
    <row r="9" spans="1:29" ht="15.75" customHeight="1" x14ac:dyDescent="0.3">
      <c r="A9" s="195">
        <f>+Pedido!A9</f>
        <v>3</v>
      </c>
      <c r="B9" s="196" t="str">
        <f>+Pedido!B9</f>
        <v>Laura Dure</v>
      </c>
      <c r="C9" s="197"/>
      <c r="D9" s="198" t="s">
        <v>202</v>
      </c>
      <c r="E9" s="199"/>
      <c r="F9" s="197"/>
      <c r="G9" s="199" t="s">
        <v>203</v>
      </c>
      <c r="H9" s="197"/>
      <c r="I9" s="197"/>
      <c r="J9" s="197"/>
      <c r="K9" s="197"/>
      <c r="L9" s="197"/>
      <c r="M9" s="197"/>
      <c r="N9" s="200"/>
      <c r="O9" s="199"/>
      <c r="P9" s="199"/>
      <c r="Q9" s="199"/>
      <c r="R9" s="198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201"/>
    </row>
    <row r="10" spans="1:29" ht="15.75" customHeight="1" x14ac:dyDescent="0.3">
      <c r="A10" s="195">
        <f>+Pedido!A10</f>
        <v>8</v>
      </c>
      <c r="B10" s="196" t="str">
        <f>+Pedido!B10</f>
        <v>agustina Vidal</v>
      </c>
      <c r="C10" s="197"/>
      <c r="D10" s="197"/>
      <c r="E10" s="197"/>
      <c r="F10" s="199"/>
      <c r="G10" s="197"/>
      <c r="H10" s="197"/>
      <c r="I10" s="197"/>
      <c r="J10" s="197"/>
      <c r="K10" s="197"/>
      <c r="L10" s="197"/>
      <c r="M10" s="197"/>
      <c r="N10" s="200"/>
      <c r="O10" s="199"/>
      <c r="P10" s="199"/>
      <c r="Q10" s="199"/>
      <c r="R10" s="198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201"/>
    </row>
    <row r="11" spans="1:29" ht="15.75" customHeight="1" x14ac:dyDescent="0.3">
      <c r="A11" s="195">
        <f>+Pedido!A11</f>
        <v>8</v>
      </c>
      <c r="B11" s="196" t="str">
        <f>+Pedido!B11</f>
        <v>Yesica Moreno</v>
      </c>
      <c r="C11" s="199"/>
      <c r="D11" s="198"/>
      <c r="E11" s="199"/>
      <c r="F11" s="197"/>
      <c r="G11" s="199"/>
      <c r="H11" s="199"/>
      <c r="I11" s="199"/>
      <c r="J11" s="199"/>
      <c r="K11" s="199"/>
      <c r="L11" s="197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202"/>
      <c r="Y11" s="199"/>
      <c r="Z11" s="199"/>
      <c r="AA11" s="199"/>
      <c r="AB11" s="199"/>
      <c r="AC11" s="203"/>
    </row>
    <row r="12" spans="1:29" ht="15.75" customHeight="1" x14ac:dyDescent="0.3">
      <c r="A12" s="195">
        <f>+Pedido!A12</f>
        <v>1</v>
      </c>
      <c r="B12" s="196" t="str">
        <f>+Pedido!B12</f>
        <v>Patricia Giorgis</v>
      </c>
      <c r="C12" s="199"/>
      <c r="D12" s="198"/>
      <c r="E12" s="199"/>
      <c r="F12" s="197"/>
      <c r="G12" s="199"/>
      <c r="H12" s="199"/>
      <c r="I12" s="199"/>
      <c r="J12" s="199"/>
      <c r="K12" s="199"/>
      <c r="L12" s="197"/>
      <c r="M12" s="199"/>
      <c r="N12" s="199"/>
      <c r="O12" s="199"/>
      <c r="P12" s="199"/>
      <c r="Q12" s="199"/>
      <c r="R12" s="199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201"/>
    </row>
    <row r="13" spans="1:29" ht="15.75" customHeight="1" x14ac:dyDescent="0.3">
      <c r="A13" s="195">
        <f>+Pedido!A13</f>
        <v>8</v>
      </c>
      <c r="B13" s="196" t="str">
        <f>+Pedido!B13</f>
        <v>Milagros Chiaramondia</v>
      </c>
      <c r="C13" s="199"/>
      <c r="D13" s="199"/>
      <c r="E13" s="199"/>
      <c r="F13" s="197"/>
      <c r="G13" s="200"/>
      <c r="H13" s="199"/>
      <c r="I13" s="199"/>
      <c r="J13" s="199"/>
      <c r="K13" s="199"/>
      <c r="L13" s="197"/>
      <c r="M13" s="199"/>
      <c r="N13" s="199"/>
      <c r="O13" s="199"/>
      <c r="P13" s="199"/>
      <c r="Q13" s="199"/>
      <c r="R13" s="199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201"/>
    </row>
    <row r="14" spans="1:29" ht="15.75" customHeight="1" x14ac:dyDescent="0.3">
      <c r="A14" s="195">
        <f>+Pedido!A14</f>
        <v>8</v>
      </c>
      <c r="B14" s="196" t="str">
        <f>+Pedido!B14</f>
        <v>Jose Ponce</v>
      </c>
      <c r="C14" s="197"/>
      <c r="D14" s="197" t="s">
        <v>204</v>
      </c>
      <c r="E14" s="197"/>
      <c r="F14" s="197"/>
      <c r="G14" s="199"/>
      <c r="H14" s="199"/>
      <c r="I14" s="199"/>
      <c r="J14" s="199"/>
      <c r="K14" s="199"/>
      <c r="L14" s="197"/>
      <c r="M14" s="199"/>
      <c r="N14" s="199"/>
      <c r="O14" s="199"/>
      <c r="P14" s="199"/>
      <c r="Q14" s="199"/>
      <c r="R14" s="198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201"/>
    </row>
    <row r="15" spans="1:29" ht="15.75" customHeight="1" x14ac:dyDescent="0.3">
      <c r="A15" s="195">
        <f>+Pedido!A15</f>
        <v>1</v>
      </c>
      <c r="B15" s="196" t="str">
        <f>+Pedido!B15</f>
        <v xml:space="preserve">Agustina Lezama 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7"/>
      <c r="M15" s="199"/>
      <c r="N15" s="199"/>
      <c r="O15" s="199"/>
      <c r="P15" s="199"/>
      <c r="Q15" s="199"/>
      <c r="R15" s="198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201"/>
    </row>
    <row r="16" spans="1:29" ht="15.75" customHeight="1" x14ac:dyDescent="0.3">
      <c r="A16" s="195">
        <f>+Pedido!A16</f>
        <v>8</v>
      </c>
      <c r="B16" s="196" t="str">
        <f>+Pedido!B16</f>
        <v>Pablo Pincetti</v>
      </c>
      <c r="C16" s="197"/>
      <c r="D16" s="197"/>
      <c r="E16" s="197"/>
      <c r="F16" s="199"/>
      <c r="G16" s="197"/>
      <c r="H16" s="197"/>
      <c r="I16" s="197"/>
      <c r="J16" s="204"/>
      <c r="K16" s="197"/>
      <c r="L16" s="205"/>
      <c r="M16" s="197"/>
      <c r="N16" s="200"/>
      <c r="O16" s="199"/>
      <c r="P16" s="199"/>
      <c r="Q16" s="199"/>
      <c r="R16" s="198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203"/>
    </row>
    <row r="17" spans="1:29" ht="15.75" customHeight="1" x14ac:dyDescent="0.3">
      <c r="A17" s="195">
        <f>+Pedido!A17</f>
        <v>1</v>
      </c>
      <c r="B17" s="196" t="str">
        <f>+Pedido!B17</f>
        <v>Tienda nova microcentro</v>
      </c>
      <c r="C17" s="197"/>
      <c r="D17" s="206"/>
      <c r="E17" s="199"/>
      <c r="F17" s="197"/>
      <c r="G17" s="199"/>
      <c r="H17" s="197"/>
      <c r="I17" s="197"/>
      <c r="J17" s="204"/>
      <c r="K17" s="197"/>
      <c r="L17" s="205"/>
      <c r="M17" s="197"/>
      <c r="N17" s="200"/>
      <c r="O17" s="199"/>
      <c r="P17" s="199"/>
      <c r="Q17" s="199"/>
      <c r="R17" s="198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201"/>
    </row>
    <row r="18" spans="1:29" ht="15.75" customHeight="1" x14ac:dyDescent="0.3">
      <c r="A18" s="195">
        <f>+Pedido!A18</f>
        <v>8</v>
      </c>
      <c r="B18" s="196" t="str">
        <f>+Pedido!B18</f>
        <v>Tea la plata</v>
      </c>
      <c r="C18" s="197"/>
      <c r="D18" s="197"/>
      <c r="E18" s="197"/>
      <c r="F18" s="197"/>
      <c r="G18" s="199"/>
      <c r="H18" s="197"/>
      <c r="I18" s="197"/>
      <c r="J18" s="204"/>
      <c r="K18" s="197"/>
      <c r="L18" s="205"/>
      <c r="M18" s="197"/>
      <c r="N18" s="200"/>
      <c r="O18" s="199"/>
      <c r="P18" s="199"/>
      <c r="Q18" s="199"/>
      <c r="R18" s="198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201"/>
    </row>
    <row r="19" spans="1:29" ht="15.75" customHeight="1" x14ac:dyDescent="0.3">
      <c r="A19" s="195">
        <f>+Pedido!A19</f>
        <v>3</v>
      </c>
      <c r="B19" s="196" t="str">
        <f>+Pedido!B19</f>
        <v>Tea lomitas</v>
      </c>
      <c r="C19" s="199"/>
      <c r="D19" s="199"/>
      <c r="E19" s="199"/>
      <c r="F19" s="199"/>
      <c r="G19" s="199"/>
      <c r="H19" s="199"/>
      <c r="I19" s="199"/>
      <c r="J19" s="199"/>
      <c r="K19" s="199"/>
      <c r="L19" s="197"/>
      <c r="M19" s="200"/>
      <c r="N19" s="199"/>
      <c r="O19" s="199"/>
      <c r="P19" s="199"/>
      <c r="Q19" s="199"/>
      <c r="R19" s="198"/>
      <c r="S19" s="207"/>
      <c r="T19" s="207"/>
      <c r="U19" s="197"/>
      <c r="V19" s="197"/>
      <c r="W19" s="197"/>
      <c r="X19" s="197"/>
      <c r="Y19" s="197"/>
      <c r="Z19" s="197"/>
      <c r="AA19" s="197"/>
      <c r="AB19" s="197"/>
      <c r="AC19" s="201"/>
    </row>
    <row r="20" spans="1:29" ht="15.75" customHeight="1" x14ac:dyDescent="0.3">
      <c r="A20" s="195">
        <f>+Pedido!A20</f>
        <v>1</v>
      </c>
      <c r="B20" s="196" t="str">
        <f>+Pedido!B20</f>
        <v>Green dot</v>
      </c>
      <c r="C20" s="199"/>
      <c r="D20" s="199"/>
      <c r="E20" s="199"/>
      <c r="F20" s="206"/>
      <c r="G20" s="199"/>
      <c r="H20" s="199"/>
      <c r="I20" s="199"/>
      <c r="J20" s="199"/>
      <c r="K20" s="199"/>
      <c r="L20" s="197"/>
      <c r="M20" s="200"/>
      <c r="N20" s="199"/>
      <c r="O20" s="199"/>
      <c r="P20" s="199"/>
      <c r="Q20" s="199"/>
      <c r="R20" s="199"/>
      <c r="S20" s="199"/>
      <c r="T20" s="199"/>
      <c r="U20" s="199"/>
      <c r="V20" s="197"/>
      <c r="W20" s="197"/>
      <c r="X20" s="197"/>
      <c r="Y20" s="197"/>
      <c r="Z20" s="197"/>
      <c r="AA20" s="197"/>
      <c r="AB20" s="199"/>
      <c r="AC20" s="201"/>
    </row>
    <row r="21" spans="1:29" ht="15.75" customHeight="1" x14ac:dyDescent="0.3">
      <c r="A21" s="195">
        <f>+Pedido!A21</f>
        <v>1</v>
      </c>
      <c r="B21" s="196" t="str">
        <f>+Pedido!B21</f>
        <v>Green sta fe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7"/>
      <c r="M21" s="199"/>
      <c r="N21" s="199"/>
      <c r="O21" s="199"/>
      <c r="P21" s="199"/>
      <c r="Q21" s="199"/>
      <c r="R21" s="199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201"/>
    </row>
    <row r="22" spans="1:29" ht="15.75" customHeight="1" x14ac:dyDescent="0.3">
      <c r="A22" s="195">
        <f>+Pedido!A22</f>
        <v>3</v>
      </c>
      <c r="B22" s="196" t="str">
        <f>+Pedido!B22</f>
        <v>Janelac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201"/>
    </row>
    <row r="23" spans="1:29" ht="15.75" customHeight="1" x14ac:dyDescent="0.3">
      <c r="A23" s="195">
        <f>+Pedido!A23</f>
        <v>3</v>
      </c>
      <c r="B23" s="196" t="str">
        <f>+Pedido!B23</f>
        <v>Janelac</v>
      </c>
      <c r="C23" s="199"/>
      <c r="D23" s="199"/>
      <c r="E23" s="199"/>
      <c r="F23" s="197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201"/>
    </row>
    <row r="24" spans="1:29" ht="15.75" customHeight="1" x14ac:dyDescent="0.3">
      <c r="A24" s="195">
        <f>+Pedido!A24</f>
        <v>5</v>
      </c>
      <c r="B24" s="196" t="str">
        <f>+Pedido!B24</f>
        <v>Nicolaza</v>
      </c>
      <c r="C24" s="197"/>
      <c r="D24" s="198"/>
      <c r="E24" s="199"/>
      <c r="F24" s="197"/>
      <c r="G24" s="199"/>
      <c r="H24" s="197"/>
      <c r="I24" s="197"/>
      <c r="J24" s="197"/>
      <c r="K24" s="197"/>
      <c r="L24" s="197"/>
      <c r="M24" s="197"/>
      <c r="N24" s="197"/>
      <c r="O24" s="199"/>
      <c r="P24" s="199"/>
      <c r="Q24" s="199"/>
      <c r="R24" s="198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201"/>
    </row>
    <row r="25" spans="1:29" ht="15.75" customHeight="1" x14ac:dyDescent="0.3">
      <c r="A25" s="195">
        <f>+Pedido!A25</f>
        <v>8</v>
      </c>
      <c r="B25" s="196" t="str">
        <f>+Pedido!B25</f>
        <v>Open 25 local 903</v>
      </c>
      <c r="C25" s="197"/>
      <c r="D25" s="198"/>
      <c r="E25" s="199"/>
      <c r="F25" s="197"/>
      <c r="G25" s="199"/>
      <c r="H25" s="197"/>
      <c r="I25" s="197"/>
      <c r="J25" s="197"/>
      <c r="K25" s="197"/>
      <c r="L25" s="197"/>
      <c r="M25" s="197"/>
      <c r="N25" s="197"/>
      <c r="O25" s="199"/>
      <c r="P25" s="199"/>
      <c r="Q25" s="199"/>
      <c r="R25" s="198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201"/>
    </row>
    <row r="26" spans="1:29" ht="15.75" customHeight="1" x14ac:dyDescent="0.3">
      <c r="A26" s="195">
        <f>+Pedido!A26</f>
        <v>5</v>
      </c>
      <c r="B26" s="196" t="str">
        <f>+Pedido!B26</f>
        <v>Cimino</v>
      </c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9"/>
      <c r="P26" s="199"/>
      <c r="Q26" s="199"/>
      <c r="R26" s="198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201"/>
    </row>
    <row r="27" spans="1:29" ht="15.75" customHeight="1" x14ac:dyDescent="0.3">
      <c r="A27" s="195">
        <f>+Pedido!A27</f>
        <v>5</v>
      </c>
      <c r="B27" s="196" t="str">
        <f>+Pedido!B27</f>
        <v>Rupp</v>
      </c>
      <c r="C27" s="197"/>
      <c r="D27" s="198"/>
      <c r="E27" s="199"/>
      <c r="F27" s="197"/>
      <c r="G27" s="199"/>
      <c r="H27" s="197"/>
      <c r="I27" s="197"/>
      <c r="J27" s="197"/>
      <c r="K27" s="197"/>
      <c r="L27" s="205"/>
      <c r="M27" s="197"/>
      <c r="N27" s="200"/>
      <c r="O27" s="199"/>
      <c r="P27" s="199"/>
      <c r="Q27" s="199"/>
      <c r="R27" s="198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201"/>
    </row>
    <row r="28" spans="1:29" ht="15.75" customHeight="1" x14ac:dyDescent="0.3">
      <c r="A28" s="195">
        <f>+Pedido!A28</f>
        <v>5</v>
      </c>
      <c r="B28" s="196" t="str">
        <f>+Pedido!B28</f>
        <v>Tea formosa</v>
      </c>
      <c r="C28" s="197"/>
      <c r="D28" s="208">
        <v>8</v>
      </c>
      <c r="E28" s="208" t="s">
        <v>205</v>
      </c>
      <c r="F28" s="209">
        <v>8</v>
      </c>
      <c r="G28" s="208" t="s">
        <v>206</v>
      </c>
      <c r="H28" s="197"/>
      <c r="I28" s="197"/>
      <c r="J28" s="204"/>
      <c r="K28" s="197"/>
      <c r="L28" s="205"/>
      <c r="M28" s="197"/>
      <c r="N28" s="200"/>
      <c r="O28" s="199"/>
      <c r="P28" s="199"/>
      <c r="Q28" s="199"/>
      <c r="R28" s="198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201"/>
    </row>
    <row r="29" spans="1:29" ht="15.75" customHeight="1" x14ac:dyDescent="0.3">
      <c r="A29" s="195">
        <f>+Pedido!A29</f>
        <v>1</v>
      </c>
      <c r="B29" s="196" t="str">
        <f>+Pedido!B29</f>
        <v>Despacho sabores</v>
      </c>
      <c r="C29" s="197"/>
      <c r="D29" s="197"/>
      <c r="E29" s="197"/>
      <c r="F29" s="199"/>
      <c r="G29" s="197"/>
      <c r="H29" s="197"/>
      <c r="I29" s="197"/>
      <c r="J29" s="199"/>
      <c r="K29" s="197"/>
      <c r="L29" s="205"/>
      <c r="M29" s="197"/>
      <c r="N29" s="200"/>
      <c r="O29" s="199"/>
      <c r="P29" s="199"/>
      <c r="Q29" s="199"/>
      <c r="R29" s="198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201"/>
    </row>
    <row r="30" spans="1:29" ht="15.75" customHeight="1" x14ac:dyDescent="0.3">
      <c r="A30" s="195">
        <f>+Pedido!A30</f>
        <v>8</v>
      </c>
      <c r="B30" s="196" t="str">
        <f>+Pedido!B30</f>
        <v>Abruzzese city</v>
      </c>
      <c r="C30" s="197"/>
      <c r="D30" s="197"/>
      <c r="E30" s="197"/>
      <c r="F30" s="199"/>
      <c r="G30" s="197"/>
      <c r="H30" s="197"/>
      <c r="I30" s="197"/>
      <c r="J30" s="197"/>
      <c r="K30" s="197"/>
      <c r="L30" s="205"/>
      <c r="M30" s="197"/>
      <c r="N30" s="200"/>
      <c r="O30" s="199"/>
      <c r="P30" s="199"/>
      <c r="Q30" s="199"/>
      <c r="R30" s="198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201"/>
    </row>
    <row r="31" spans="1:29" ht="15.75" customHeight="1" x14ac:dyDescent="0.3">
      <c r="A31" s="195">
        <f>+Pedido!A31</f>
        <v>8</v>
      </c>
      <c r="B31" s="196" t="str">
        <f>+Pedido!B31</f>
        <v>Lupita la plata</v>
      </c>
      <c r="C31" s="199"/>
      <c r="D31" s="198"/>
      <c r="E31" s="199"/>
      <c r="F31" s="197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201"/>
    </row>
    <row r="32" spans="1:29" ht="15.75" customHeight="1" x14ac:dyDescent="0.3">
      <c r="A32" s="195">
        <f>+Pedido!A32</f>
        <v>1</v>
      </c>
      <c r="B32" s="196" t="str">
        <f>+Pedido!B32</f>
        <v>Green billing</v>
      </c>
      <c r="C32" s="199"/>
      <c r="D32" s="199"/>
      <c r="E32" s="199"/>
      <c r="F32" s="197"/>
      <c r="G32" s="197"/>
      <c r="H32" s="199"/>
      <c r="I32" s="199"/>
      <c r="J32" s="199"/>
      <c r="K32" s="199"/>
      <c r="L32" s="200"/>
      <c r="M32" s="199"/>
      <c r="N32" s="199"/>
      <c r="O32" s="199"/>
      <c r="P32" s="199"/>
      <c r="Q32" s="199"/>
      <c r="R32" s="199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201"/>
    </row>
    <row r="33" spans="1:29" ht="15.75" customHeight="1" x14ac:dyDescent="0.3">
      <c r="A33" s="195">
        <f>+Pedido!A33</f>
        <v>5</v>
      </c>
      <c r="B33" s="196" t="str">
        <f>+Pedido!B33</f>
        <v>Medialunas Dina Av de los  Incas</v>
      </c>
      <c r="C33" s="197"/>
      <c r="D33" s="197"/>
      <c r="E33" s="197"/>
      <c r="F33" s="197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8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201"/>
    </row>
    <row r="34" spans="1:29" ht="15.75" customHeight="1" x14ac:dyDescent="0.3">
      <c r="A34" s="195">
        <f>+Pedido!A34</f>
        <v>5</v>
      </c>
      <c r="B34" s="196" t="str">
        <f>+Pedido!B34</f>
        <v>Medialunas Dina Campana</v>
      </c>
      <c r="C34" s="199"/>
      <c r="D34" s="198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8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201"/>
    </row>
    <row r="35" spans="1:29" ht="15.75" customHeight="1" x14ac:dyDescent="0.3">
      <c r="A35" s="195">
        <f>+Pedido!A35</f>
        <v>1</v>
      </c>
      <c r="B35" s="196" t="str">
        <f>+Pedido!B35</f>
        <v>Medialunas Dina Monroe</v>
      </c>
      <c r="C35" s="199"/>
      <c r="D35" s="199"/>
      <c r="E35" s="199"/>
      <c r="F35" s="199"/>
      <c r="G35" s="199"/>
      <c r="H35" s="199"/>
      <c r="I35" s="199"/>
      <c r="J35" s="199"/>
      <c r="K35" s="205"/>
      <c r="L35" s="199"/>
      <c r="M35" s="199"/>
      <c r="N35" s="199"/>
      <c r="O35" s="199"/>
      <c r="P35" s="199"/>
      <c r="Q35" s="199"/>
      <c r="R35" s="198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201"/>
    </row>
    <row r="36" spans="1:29" ht="15.75" customHeight="1" x14ac:dyDescent="0.3">
      <c r="A36" s="195">
        <f>+Pedido!A36</f>
        <v>1</v>
      </c>
      <c r="B36" s="196" t="str">
        <f>+Pedido!B36</f>
        <v>Medialunas Dina Agronomia</v>
      </c>
      <c r="C36" s="199"/>
      <c r="D36" s="199"/>
      <c r="E36" s="199"/>
      <c r="F36" s="197"/>
      <c r="G36" s="199"/>
      <c r="H36" s="199"/>
      <c r="I36" s="199"/>
      <c r="J36" s="199"/>
      <c r="K36" s="199"/>
      <c r="L36" s="199"/>
      <c r="M36" s="197"/>
      <c r="N36" s="199"/>
      <c r="O36" s="199"/>
      <c r="P36" s="199"/>
      <c r="Q36" s="198"/>
      <c r="R36" s="200"/>
      <c r="S36" s="207"/>
      <c r="T36" s="207"/>
      <c r="U36" s="197"/>
      <c r="V36" s="197"/>
      <c r="W36" s="197"/>
      <c r="X36" s="197"/>
      <c r="Y36" s="197"/>
      <c r="Z36" s="197"/>
      <c r="AA36" s="197"/>
      <c r="AB36" s="197"/>
      <c r="AC36" s="201"/>
    </row>
    <row r="37" spans="1:29" ht="15.75" customHeight="1" x14ac:dyDescent="0.3">
      <c r="A37" s="195">
        <f>+Pedido!A37</f>
        <v>5</v>
      </c>
      <c r="B37" s="196" t="str">
        <f>+Pedido!B37</f>
        <v>Medialunas Dina Lascano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7"/>
      <c r="N37" s="199"/>
      <c r="O37" s="199"/>
      <c r="P37" s="199"/>
      <c r="Q37" s="199"/>
      <c r="R37" s="198"/>
      <c r="S37" s="207"/>
      <c r="T37" s="207"/>
      <c r="U37" s="197"/>
      <c r="V37" s="197"/>
      <c r="W37" s="197"/>
      <c r="X37" s="197"/>
      <c r="Y37" s="197"/>
      <c r="Z37" s="197"/>
      <c r="AA37" s="197"/>
      <c r="AB37" s="197"/>
      <c r="AC37" s="201"/>
    </row>
    <row r="38" spans="1:29" ht="15.75" customHeight="1" x14ac:dyDescent="0.3">
      <c r="A38" s="195">
        <f>+Pedido!A38</f>
        <v>5</v>
      </c>
      <c r="B38" s="196" t="str">
        <f>+Pedido!B38</f>
        <v>Green abasto</v>
      </c>
      <c r="C38" s="199"/>
      <c r="D38" s="33">
        <v>1</v>
      </c>
      <c r="E38" s="34" t="s">
        <v>207</v>
      </c>
      <c r="F38" s="199"/>
      <c r="G38" s="199"/>
      <c r="H38" s="199"/>
      <c r="I38" s="199"/>
      <c r="J38" s="199"/>
      <c r="K38" s="199"/>
      <c r="L38" s="199"/>
      <c r="M38" s="197"/>
      <c r="N38" s="199"/>
      <c r="O38" s="199"/>
      <c r="P38" s="199"/>
      <c r="Q38" s="199"/>
      <c r="R38" s="198"/>
      <c r="S38" s="207"/>
      <c r="T38" s="207"/>
      <c r="U38" s="197"/>
      <c r="V38" s="197"/>
      <c r="W38" s="197"/>
      <c r="X38" s="197"/>
      <c r="Y38" s="197"/>
      <c r="Z38" s="197"/>
      <c r="AA38" s="197"/>
      <c r="AB38" s="197"/>
      <c r="AC38" s="201"/>
    </row>
    <row r="39" spans="1:29" ht="15.75" customHeight="1" x14ac:dyDescent="0.3">
      <c r="A39" s="195">
        <f>+Pedido!A39</f>
        <v>3</v>
      </c>
      <c r="B39" s="196" t="str">
        <f>+Pedido!B39</f>
        <v>Paola Siciliano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7"/>
      <c r="N39" s="199"/>
      <c r="O39" s="199"/>
      <c r="P39" s="199"/>
      <c r="Q39" s="199"/>
      <c r="R39" s="198"/>
      <c r="S39" s="207"/>
      <c r="T39" s="207"/>
      <c r="U39" s="197"/>
      <c r="V39" s="197"/>
      <c r="W39" s="197"/>
      <c r="X39" s="197"/>
      <c r="Y39" s="197"/>
      <c r="Z39" s="197"/>
      <c r="AA39" s="197"/>
      <c r="AB39" s="197"/>
      <c r="AC39" s="201"/>
    </row>
    <row r="40" spans="1:29" ht="15.75" customHeight="1" x14ac:dyDescent="0.3">
      <c r="A40" s="195">
        <f>+Pedido!A40</f>
        <v>1</v>
      </c>
      <c r="B40" s="196" t="str">
        <f>+Pedido!B40</f>
        <v>Café extremo sur</v>
      </c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7"/>
      <c r="N40" s="199"/>
      <c r="O40" s="199"/>
      <c r="P40" s="199"/>
      <c r="Q40" s="199"/>
      <c r="R40" s="198"/>
      <c r="S40" s="207"/>
      <c r="T40" s="207"/>
      <c r="U40" s="197"/>
      <c r="V40" s="197"/>
      <c r="W40" s="197"/>
      <c r="X40" s="197"/>
      <c r="Y40" s="197"/>
      <c r="Z40" s="197"/>
      <c r="AA40" s="197"/>
      <c r="AB40" s="197"/>
      <c r="AC40" s="201"/>
    </row>
    <row r="41" spans="1:29" ht="15.75" customHeight="1" x14ac:dyDescent="0.3">
      <c r="A41" s="195">
        <f>+Pedido!A41</f>
        <v>1</v>
      </c>
      <c r="B41" s="196" t="str">
        <f>+Pedido!B41</f>
        <v>Rodrigo Aller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8"/>
      <c r="N41" s="210"/>
      <c r="O41" s="199"/>
      <c r="P41" s="199"/>
      <c r="Q41" s="199"/>
      <c r="R41" s="210"/>
      <c r="S41" s="207"/>
      <c r="T41" s="207"/>
      <c r="U41" s="197"/>
      <c r="V41" s="197"/>
      <c r="W41" s="197"/>
      <c r="X41" s="197"/>
      <c r="Y41" s="197"/>
      <c r="Z41" s="197"/>
      <c r="AA41" s="197"/>
      <c r="AB41" s="197"/>
      <c r="AC41" s="201"/>
    </row>
    <row r="42" spans="1:29" ht="15.75" customHeight="1" x14ac:dyDescent="0.3">
      <c r="A42" s="195">
        <f>+Pedido!A42</f>
        <v>3</v>
      </c>
      <c r="B42" s="196" t="str">
        <f>+Pedido!B42</f>
        <v>Tostado Lanus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7"/>
      <c r="N42" s="199"/>
      <c r="O42" s="199"/>
      <c r="P42" s="199"/>
      <c r="Q42" s="199"/>
      <c r="R42" s="198"/>
      <c r="S42" s="207"/>
      <c r="T42" s="207"/>
      <c r="U42" s="197"/>
      <c r="V42" s="197"/>
      <c r="W42" s="197"/>
      <c r="X42" s="197"/>
      <c r="Y42" s="197"/>
      <c r="Z42" s="197"/>
      <c r="AA42" s="197"/>
      <c r="AB42" s="197"/>
      <c r="AC42" s="201"/>
    </row>
    <row r="43" spans="1:29" ht="15.75" customHeight="1" x14ac:dyDescent="0.3">
      <c r="A43" s="195">
        <f>+Pedido!A43</f>
        <v>1</v>
      </c>
      <c r="B43" s="196" t="str">
        <f>+Pedido!B43</f>
        <v>Mooi dot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7"/>
      <c r="N43" s="199"/>
      <c r="O43" s="199"/>
      <c r="P43" s="199"/>
      <c r="Q43" s="199"/>
      <c r="R43" s="198"/>
      <c r="S43" s="207"/>
      <c r="T43" s="207"/>
      <c r="U43" s="197"/>
      <c r="V43" s="197"/>
      <c r="W43" s="197"/>
      <c r="X43" s="197"/>
      <c r="Y43" s="197"/>
      <c r="Z43" s="197"/>
      <c r="AA43" s="197"/>
      <c r="AB43" s="197"/>
      <c r="AC43" s="201"/>
    </row>
    <row r="44" spans="1:29" ht="15.75" customHeight="1" x14ac:dyDescent="0.3">
      <c r="A44" s="195">
        <f>+Pedido!A44</f>
        <v>1</v>
      </c>
      <c r="B44" s="196" t="str">
        <f>+Pedido!B44</f>
        <v>Adorador bar san Telmo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7"/>
      <c r="N44" s="199"/>
      <c r="O44" s="199"/>
      <c r="P44" s="199"/>
      <c r="Q44" s="199"/>
      <c r="R44" s="198"/>
      <c r="S44" s="207"/>
      <c r="T44" s="207"/>
      <c r="U44" s="197"/>
      <c r="V44" s="197"/>
      <c r="W44" s="197"/>
      <c r="X44" s="197"/>
      <c r="Y44" s="197"/>
      <c r="Z44" s="197"/>
      <c r="AA44" s="197"/>
      <c r="AB44" s="197"/>
      <c r="AC44" s="201"/>
    </row>
    <row r="45" spans="1:29" ht="15.75" customHeight="1" x14ac:dyDescent="0.3">
      <c r="A45" s="195">
        <f>+Pedido!A45</f>
        <v>1</v>
      </c>
      <c r="B45" s="196" t="str">
        <f>+Pedido!B45</f>
        <v>Alejandra Arza</v>
      </c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7"/>
      <c r="N45" s="199"/>
      <c r="O45" s="199"/>
      <c r="P45" s="199"/>
      <c r="Q45" s="199"/>
      <c r="R45" s="198"/>
      <c r="S45" s="207"/>
      <c r="T45" s="207"/>
      <c r="U45" s="197"/>
      <c r="V45" s="197"/>
      <c r="W45" s="197"/>
      <c r="X45" s="197"/>
      <c r="Y45" s="197"/>
      <c r="Z45" s="197"/>
      <c r="AA45" s="197"/>
      <c r="AB45" s="197"/>
      <c r="AC45" s="201"/>
    </row>
    <row r="46" spans="1:29" ht="15.75" customHeight="1" x14ac:dyDescent="0.3">
      <c r="A46" s="195">
        <f>+Pedido!A46</f>
        <v>1</v>
      </c>
      <c r="B46" s="196" t="str">
        <f>+Pedido!B46</f>
        <v>Guryn Silvia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7"/>
      <c r="N46" s="199"/>
      <c r="O46" s="199"/>
      <c r="P46" s="199"/>
      <c r="Q46" s="199"/>
      <c r="R46" s="198"/>
      <c r="S46" s="207"/>
      <c r="T46" s="207"/>
      <c r="U46" s="197"/>
      <c r="V46" s="197"/>
      <c r="W46" s="197"/>
      <c r="X46" s="197"/>
      <c r="Y46" s="197"/>
      <c r="Z46" s="197"/>
      <c r="AA46" s="197"/>
      <c r="AB46" s="197"/>
      <c r="AC46" s="201"/>
    </row>
    <row r="47" spans="1:29" ht="15.75" customHeight="1" x14ac:dyDescent="0.3">
      <c r="A47" s="195">
        <f>+Pedido!A47</f>
        <v>1</v>
      </c>
      <c r="B47" s="196" t="str">
        <f>+Pedido!B47</f>
        <v>Brunette</v>
      </c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7"/>
      <c r="N47" s="199"/>
      <c r="O47" s="199"/>
      <c r="P47" s="199"/>
      <c r="Q47" s="199"/>
      <c r="R47" s="198"/>
      <c r="S47" s="207"/>
      <c r="T47" s="207"/>
      <c r="U47" s="197"/>
      <c r="V47" s="197"/>
      <c r="W47" s="197"/>
      <c r="X47" s="197"/>
      <c r="Y47" s="197"/>
      <c r="Z47" s="197"/>
      <c r="AA47" s="197"/>
      <c r="AB47" s="197"/>
      <c r="AC47" s="201"/>
    </row>
    <row r="48" spans="1:29" ht="15.75" customHeight="1" x14ac:dyDescent="0.3">
      <c r="A48" s="195">
        <f>+Pedido!A48</f>
        <v>8</v>
      </c>
      <c r="B48" s="196" t="str">
        <f>+Pedido!B48</f>
        <v>Open 25 local 96</v>
      </c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7"/>
      <c r="N48" s="199"/>
      <c r="O48" s="199"/>
      <c r="P48" s="199"/>
      <c r="Q48" s="199"/>
      <c r="R48" s="198"/>
      <c r="S48" s="207"/>
      <c r="T48" s="207"/>
      <c r="U48" s="197"/>
      <c r="V48" s="197"/>
      <c r="W48" s="197"/>
      <c r="X48" s="197"/>
      <c r="Y48" s="197"/>
      <c r="Z48" s="197"/>
      <c r="AA48" s="197"/>
      <c r="AB48" s="197"/>
      <c r="AC48" s="201"/>
    </row>
    <row r="49" spans="1:29" ht="15.75" customHeight="1" x14ac:dyDescent="0.3">
      <c r="A49" s="195">
        <f>+Pedido!A49</f>
        <v>1</v>
      </c>
      <c r="B49" s="196" t="str">
        <f>+Pedido!B49</f>
        <v>Delfina Fragni</v>
      </c>
      <c r="C49" s="199"/>
      <c r="D49" s="209">
        <v>1</v>
      </c>
      <c r="E49" s="209" t="s">
        <v>205</v>
      </c>
      <c r="F49" s="199"/>
      <c r="G49" s="199"/>
      <c r="H49" s="199"/>
      <c r="I49" s="199"/>
      <c r="J49" s="199"/>
      <c r="K49" s="199"/>
      <c r="L49" s="199"/>
      <c r="M49" s="197"/>
      <c r="N49" s="199"/>
      <c r="O49" s="199"/>
      <c r="P49" s="199"/>
      <c r="Q49" s="199"/>
      <c r="R49" s="198"/>
      <c r="S49" s="207"/>
      <c r="T49" s="207"/>
      <c r="U49" s="197"/>
      <c r="V49" s="197"/>
      <c r="W49" s="197"/>
      <c r="X49" s="197"/>
      <c r="Y49" s="197"/>
      <c r="Z49" s="197"/>
      <c r="AA49" s="197"/>
      <c r="AB49" s="197"/>
      <c r="AC49" s="201"/>
    </row>
    <row r="50" spans="1:29" ht="15.75" customHeight="1" x14ac:dyDescent="0.3">
      <c r="A50" s="195">
        <f>+Pedido!A50</f>
        <v>3</v>
      </c>
      <c r="B50" s="196" t="str">
        <f>+Pedido!B50</f>
        <v>Mooi lomitas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7"/>
      <c r="N50" s="199"/>
      <c r="O50" s="199"/>
      <c r="P50" s="199"/>
      <c r="Q50" s="199"/>
      <c r="R50" s="198"/>
      <c r="S50" s="207"/>
      <c r="T50" s="207"/>
      <c r="U50" s="197"/>
      <c r="V50" s="197"/>
      <c r="W50" s="197"/>
      <c r="X50" s="197"/>
      <c r="Y50" s="197"/>
      <c r="Z50" s="197"/>
      <c r="AA50" s="197"/>
      <c r="AB50" s="197"/>
      <c r="AC50" s="201"/>
    </row>
    <row r="51" spans="1:29" ht="15.75" customHeight="1" x14ac:dyDescent="0.3">
      <c r="A51" s="195">
        <f>+Pedido!A51</f>
        <v>1</v>
      </c>
      <c r="B51" s="196" t="str">
        <f>+Pedido!B51</f>
        <v>Tea scalabrini</v>
      </c>
      <c r="C51" s="199"/>
      <c r="D51" s="33">
        <v>8</v>
      </c>
      <c r="E51" s="34" t="s">
        <v>207</v>
      </c>
      <c r="F51" s="28">
        <v>8</v>
      </c>
      <c r="G51" s="35" t="s">
        <v>208</v>
      </c>
      <c r="H51" s="199"/>
      <c r="I51" s="199"/>
      <c r="J51" s="199"/>
      <c r="K51" s="199"/>
      <c r="L51" s="199"/>
      <c r="M51" s="197"/>
      <c r="N51" s="199"/>
      <c r="O51" s="199"/>
      <c r="P51" s="199"/>
      <c r="Q51" s="199"/>
      <c r="R51" s="198"/>
      <c r="S51" s="207"/>
      <c r="T51" s="207"/>
      <c r="U51" s="197"/>
      <c r="V51" s="197"/>
      <c r="W51" s="197"/>
      <c r="X51" s="197"/>
      <c r="Y51" s="197"/>
      <c r="Z51" s="197"/>
      <c r="AA51" s="197"/>
      <c r="AB51" s="197"/>
      <c r="AC51" s="201"/>
    </row>
    <row r="52" spans="1:29" ht="15.75" customHeight="1" x14ac:dyDescent="0.3">
      <c r="A52" s="195">
        <f>+Pedido!A52</f>
        <v>10</v>
      </c>
      <c r="B52" s="196" t="str">
        <f>+Pedido!B52</f>
        <v>DÍA %</v>
      </c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7"/>
      <c r="N52" s="199"/>
      <c r="O52" s="199"/>
      <c r="P52" s="199"/>
      <c r="Q52" s="199"/>
      <c r="R52" s="198"/>
      <c r="S52" s="207"/>
      <c r="T52" s="207"/>
      <c r="U52" s="197"/>
      <c r="V52" s="197"/>
      <c r="W52" s="197"/>
      <c r="X52" s="197"/>
      <c r="Y52" s="197"/>
      <c r="Z52" s="197"/>
      <c r="AA52" s="197"/>
      <c r="AB52" s="197"/>
      <c r="AC52" s="201"/>
    </row>
    <row r="53" spans="1:29" ht="15.75" customHeight="1" x14ac:dyDescent="0.3">
      <c r="A53" s="195">
        <f>+Pedido!A53</f>
        <v>5</v>
      </c>
      <c r="B53" s="196" t="str">
        <f>+Pedido!B53</f>
        <v>LEPI</v>
      </c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7"/>
      <c r="N53" s="199"/>
      <c r="O53" s="199"/>
      <c r="P53" s="199"/>
      <c r="Q53" s="199"/>
      <c r="R53" s="198"/>
      <c r="S53" s="207"/>
      <c r="T53" s="207"/>
      <c r="U53" s="197"/>
      <c r="V53" s="197"/>
      <c r="W53" s="197"/>
      <c r="X53" s="197"/>
      <c r="Y53" s="197"/>
      <c r="Z53" s="197"/>
      <c r="AA53" s="197"/>
      <c r="AB53" s="197"/>
      <c r="AC53" s="201"/>
    </row>
    <row r="54" spans="1:29" ht="15.75" customHeight="1" x14ac:dyDescent="0.3">
      <c r="A54" s="195">
        <f>+Pedido!A54</f>
        <v>5</v>
      </c>
      <c r="B54" s="196" t="str">
        <f>+Pedido!B54</f>
        <v>Gaston Demarco</v>
      </c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7"/>
      <c r="N54" s="199"/>
      <c r="O54" s="199"/>
      <c r="P54" s="199"/>
      <c r="Q54" s="199"/>
      <c r="R54" s="198"/>
      <c r="S54" s="207"/>
      <c r="T54" s="207"/>
      <c r="U54" s="197"/>
      <c r="V54" s="197"/>
      <c r="W54" s="197"/>
      <c r="X54" s="197"/>
      <c r="Y54" s="197"/>
      <c r="Z54" s="197"/>
      <c r="AA54" s="197"/>
      <c r="AB54" s="197"/>
      <c r="AC54" s="201"/>
    </row>
    <row r="55" spans="1:29" ht="15.75" customHeight="1" x14ac:dyDescent="0.3">
      <c r="A55" s="195">
        <f>+Pedido!A55</f>
        <v>5</v>
      </c>
      <c r="B55" s="196" t="str">
        <f>+Pedido!B55</f>
        <v>Carda Devoto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7"/>
      <c r="N55" s="199"/>
      <c r="O55" s="199"/>
      <c r="P55" s="199"/>
      <c r="Q55" s="199"/>
      <c r="R55" s="198"/>
      <c r="S55" s="207"/>
      <c r="T55" s="207"/>
      <c r="U55" s="197"/>
      <c r="V55" s="197"/>
      <c r="W55" s="197"/>
      <c r="X55" s="197"/>
      <c r="Y55" s="197"/>
      <c r="Z55" s="197"/>
      <c r="AA55" s="197"/>
      <c r="AB55" s="197"/>
      <c r="AC55" s="201"/>
    </row>
    <row r="56" spans="1:29" ht="15.75" customHeight="1" x14ac:dyDescent="0.3">
      <c r="A56" s="195">
        <f>+Pedido!A56</f>
        <v>5</v>
      </c>
      <c r="B56" s="196" t="str">
        <f>+Pedido!B56</f>
        <v>The oldest luengo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7"/>
      <c r="N56" s="199"/>
      <c r="O56" s="199"/>
      <c r="P56" s="199"/>
      <c r="Q56" s="199"/>
      <c r="R56" s="198"/>
      <c r="S56" s="207"/>
      <c r="T56" s="207"/>
      <c r="U56" s="197"/>
      <c r="V56" s="197"/>
      <c r="W56" s="197"/>
      <c r="X56" s="197"/>
      <c r="Y56" s="197"/>
      <c r="Z56" s="197"/>
      <c r="AA56" s="197"/>
      <c r="AB56" s="197"/>
      <c r="AC56" s="201"/>
    </row>
    <row r="57" spans="1:29" ht="15.75" customHeight="1" x14ac:dyDescent="0.3">
      <c r="A57" s="195">
        <f>+Pedido!A57</f>
        <v>1</v>
      </c>
      <c r="B57" s="196" t="str">
        <f>+Pedido!B57</f>
        <v>Tostado cabello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7"/>
      <c r="N57" s="199"/>
      <c r="O57" s="199"/>
      <c r="P57" s="199"/>
      <c r="Q57" s="199"/>
      <c r="R57" s="198"/>
      <c r="S57" s="207"/>
      <c r="T57" s="207"/>
      <c r="U57" s="197"/>
      <c r="V57" s="197"/>
      <c r="W57" s="197"/>
      <c r="X57" s="197"/>
      <c r="Y57" s="197"/>
      <c r="Z57" s="197"/>
      <c r="AA57" s="197"/>
      <c r="AB57" s="197"/>
      <c r="AC57" s="201"/>
    </row>
    <row r="58" spans="1:29" ht="15.75" customHeight="1" x14ac:dyDescent="0.3">
      <c r="A58" s="195">
        <f>+Pedido!A58</f>
        <v>5</v>
      </c>
      <c r="B58" s="196" t="str">
        <f>+Pedido!B58</f>
        <v>Tostado alto p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7"/>
      <c r="N58" s="199"/>
      <c r="O58" s="199"/>
      <c r="P58" s="199"/>
      <c r="Q58" s="199"/>
      <c r="R58" s="198"/>
      <c r="S58" s="207"/>
      <c r="T58" s="207"/>
      <c r="U58" s="197"/>
      <c r="V58" s="197"/>
      <c r="W58" s="197"/>
      <c r="X58" s="197"/>
      <c r="Y58" s="197"/>
      <c r="Z58" s="197"/>
      <c r="AA58" s="197"/>
      <c r="AB58" s="197"/>
      <c r="AC58" s="201"/>
    </row>
    <row r="59" spans="1:29" ht="15.75" customHeight="1" x14ac:dyDescent="0.3">
      <c r="A59" s="195">
        <f>+Pedido!A59</f>
        <v>3</v>
      </c>
      <c r="B59" s="196" t="str">
        <f>+Pedido!B59</f>
        <v>Tostado canning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7"/>
      <c r="N59" s="199"/>
      <c r="O59" s="199"/>
      <c r="P59" s="199"/>
      <c r="Q59" s="199"/>
      <c r="R59" s="198"/>
      <c r="S59" s="207"/>
      <c r="T59" s="207"/>
      <c r="U59" s="197"/>
      <c r="V59" s="197"/>
      <c r="W59" s="197"/>
      <c r="X59" s="197"/>
      <c r="Y59" s="197"/>
      <c r="Z59" s="197"/>
      <c r="AA59" s="197"/>
      <c r="AB59" s="197"/>
      <c r="AC59" s="201"/>
    </row>
    <row r="60" spans="1:29" ht="15.75" customHeight="1" x14ac:dyDescent="0.3">
      <c r="A60" s="195">
        <f>+Pedido!A60</f>
        <v>5</v>
      </c>
      <c r="B60" s="196" t="str">
        <f>+Pedido!B60</f>
        <v>Carda alto p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7"/>
      <c r="N60" s="199"/>
      <c r="O60" s="199"/>
      <c r="P60" s="199"/>
      <c r="Q60" s="199"/>
      <c r="R60" s="198"/>
      <c r="S60" s="207"/>
      <c r="T60" s="207"/>
      <c r="U60" s="197"/>
      <c r="V60" s="197"/>
      <c r="W60" s="197"/>
      <c r="X60" s="197"/>
      <c r="Y60" s="197"/>
      <c r="Z60" s="197"/>
      <c r="AA60" s="197"/>
      <c r="AB60" s="197"/>
      <c r="AC60" s="201"/>
    </row>
    <row r="61" spans="1:29" ht="15.75" customHeight="1" x14ac:dyDescent="0.3">
      <c r="A61" s="195">
        <f>+Pedido!A61</f>
        <v>5</v>
      </c>
      <c r="B61" s="196" t="str">
        <f>+Pedido!B61</f>
        <v>Mooi cuba</v>
      </c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7"/>
      <c r="N61" s="199"/>
      <c r="O61" s="199"/>
      <c r="P61" s="199"/>
      <c r="Q61" s="199"/>
      <c r="R61" s="198"/>
      <c r="S61" s="207"/>
      <c r="T61" s="207"/>
      <c r="U61" s="197"/>
      <c r="V61" s="197"/>
      <c r="W61" s="197"/>
      <c r="X61" s="197"/>
      <c r="Y61" s="197"/>
      <c r="Z61" s="197"/>
      <c r="AA61" s="197"/>
      <c r="AB61" s="197"/>
      <c r="AC61" s="201"/>
    </row>
    <row r="62" spans="1:29" ht="15.75" customHeight="1" x14ac:dyDescent="0.3">
      <c r="A62" s="195">
        <f>+Pedido!A62</f>
        <v>5</v>
      </c>
      <c r="B62" s="196" t="str">
        <f>+Pedido!B62</f>
        <v>Franx6 humbodlt</v>
      </c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7"/>
      <c r="N62" s="199"/>
      <c r="O62" s="199"/>
      <c r="P62" s="199"/>
      <c r="Q62" s="199"/>
      <c r="R62" s="198"/>
      <c r="S62" s="207"/>
      <c r="T62" s="207"/>
      <c r="U62" s="197"/>
      <c r="V62" s="197"/>
      <c r="W62" s="197"/>
      <c r="X62" s="197"/>
      <c r="Y62" s="197"/>
      <c r="Z62" s="197"/>
      <c r="AA62" s="197"/>
      <c r="AB62" s="197"/>
      <c r="AC62" s="201"/>
    </row>
    <row r="63" spans="1:29" ht="15.75" customHeight="1" x14ac:dyDescent="0.3">
      <c r="A63" s="195">
        <f>+Pedido!A63</f>
        <v>8</v>
      </c>
      <c r="B63" s="196" t="str">
        <f>+Pedido!B63</f>
        <v>Emiliano Mainero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7"/>
      <c r="N63" s="199"/>
      <c r="O63" s="199"/>
      <c r="P63" s="199"/>
      <c r="Q63" s="199"/>
      <c r="R63" s="198"/>
      <c r="S63" s="207"/>
      <c r="T63" s="207"/>
      <c r="U63" s="197"/>
      <c r="V63" s="197"/>
      <c r="W63" s="197"/>
      <c r="X63" s="197"/>
      <c r="Y63" s="197"/>
      <c r="Z63" s="197"/>
      <c r="AA63" s="197"/>
      <c r="AB63" s="197"/>
      <c r="AC63" s="201"/>
    </row>
    <row r="64" spans="1:29" ht="15.75" customHeight="1" x14ac:dyDescent="0.3">
      <c r="A64" s="195">
        <f>+Pedido!A64</f>
        <v>1</v>
      </c>
      <c r="B64" s="196" t="str">
        <f>+Pedido!B64</f>
        <v>Massimino</v>
      </c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7"/>
      <c r="N64" s="199"/>
      <c r="O64" s="199"/>
      <c r="P64" s="199"/>
      <c r="Q64" s="199"/>
      <c r="R64" s="198"/>
      <c r="S64" s="207"/>
      <c r="T64" s="207"/>
      <c r="U64" s="197"/>
      <c r="V64" s="197"/>
      <c r="W64" s="197"/>
      <c r="X64" s="197"/>
      <c r="Y64" s="197"/>
      <c r="Z64" s="197"/>
      <c r="AA64" s="197"/>
      <c r="AB64" s="197"/>
      <c r="AC64" s="201"/>
    </row>
    <row r="65" spans="1:29" ht="15.75" customHeight="1" x14ac:dyDescent="0.3">
      <c r="A65" s="195">
        <f>+Pedido!A65</f>
        <v>5</v>
      </c>
      <c r="B65" s="196" t="str">
        <f>+Pedido!B65</f>
        <v xml:space="preserve">Laban </v>
      </c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7"/>
      <c r="N65" s="199"/>
      <c r="O65" s="199"/>
      <c r="P65" s="199"/>
      <c r="Q65" s="199"/>
      <c r="R65" s="198"/>
      <c r="S65" s="207"/>
      <c r="T65" s="207"/>
      <c r="U65" s="197"/>
      <c r="V65" s="197"/>
      <c r="W65" s="197"/>
      <c r="X65" s="197"/>
      <c r="Y65" s="197"/>
      <c r="Z65" s="197"/>
      <c r="AA65" s="197"/>
      <c r="AB65" s="197"/>
      <c r="AC65" s="201"/>
    </row>
    <row r="66" spans="1:29" ht="15.75" customHeight="1" x14ac:dyDescent="0.3">
      <c r="A66" s="195">
        <f>+Pedido!A66</f>
        <v>5</v>
      </c>
      <c r="B66" s="196" t="str">
        <f>+Pedido!B66</f>
        <v>Bermudez Veroniva</v>
      </c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7"/>
      <c r="N66" s="199"/>
      <c r="O66" s="199"/>
      <c r="P66" s="199"/>
      <c r="Q66" s="199"/>
      <c r="R66" s="198"/>
      <c r="S66" s="207"/>
      <c r="T66" s="207"/>
      <c r="U66" s="197"/>
      <c r="V66" s="197"/>
      <c r="W66" s="197"/>
      <c r="X66" s="197"/>
      <c r="Y66" s="197"/>
      <c r="Z66" s="197"/>
      <c r="AA66" s="197"/>
      <c r="AB66" s="197"/>
      <c r="AC66" s="201"/>
    </row>
    <row r="67" spans="1:29" ht="15.75" customHeight="1" x14ac:dyDescent="0.3">
      <c r="A67" s="195">
        <f>+Pedido!A67</f>
        <v>1</v>
      </c>
      <c r="B67" s="196" t="str">
        <f>+Pedido!B67</f>
        <v>Café la barra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7"/>
      <c r="N67" s="199"/>
      <c r="O67" s="199"/>
      <c r="P67" s="199"/>
      <c r="Q67" s="199"/>
      <c r="R67" s="198"/>
      <c r="S67" s="207"/>
      <c r="T67" s="207"/>
      <c r="U67" s="197"/>
      <c r="V67" s="197"/>
      <c r="W67" s="197"/>
      <c r="X67" s="197"/>
      <c r="Y67" s="197"/>
      <c r="Z67" s="197"/>
      <c r="AA67" s="197"/>
      <c r="AB67" s="197"/>
      <c r="AC67" s="201"/>
    </row>
    <row r="68" spans="1:29" ht="15.75" customHeight="1" x14ac:dyDescent="0.3">
      <c r="A68" s="195">
        <f>+Pedido!A68</f>
        <v>5</v>
      </c>
      <c r="B68" s="196" t="str">
        <f>+Pedido!B68</f>
        <v>Tienda nova Lacroze</v>
      </c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7"/>
      <c r="N68" s="199"/>
      <c r="O68" s="199"/>
      <c r="P68" s="199"/>
      <c r="Q68" s="199"/>
      <c r="R68" s="198"/>
      <c r="S68" s="207"/>
      <c r="T68" s="207"/>
      <c r="U68" s="197"/>
      <c r="V68" s="197"/>
      <c r="W68" s="197"/>
      <c r="X68" s="197"/>
      <c r="Y68" s="197"/>
      <c r="Z68" s="197"/>
      <c r="AA68" s="197"/>
      <c r="AB68" s="197"/>
      <c r="AC68" s="201"/>
    </row>
    <row r="69" spans="1:29" ht="15.75" customHeight="1" x14ac:dyDescent="0.25">
      <c r="A69" s="26">
        <f>+Pedido!A69</f>
        <v>1</v>
      </c>
      <c r="B69" s="58" t="str">
        <f>+Pedido!B69</f>
        <v>Tienda nova charcas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9"/>
      <c r="P69" s="29"/>
      <c r="Q69" s="29"/>
      <c r="R69" s="33"/>
      <c r="S69" s="28"/>
      <c r="T69" s="28"/>
      <c r="U69" s="28"/>
      <c r="V69" s="28"/>
      <c r="W69" s="28"/>
      <c r="X69" s="28"/>
      <c r="Y69" s="28"/>
      <c r="Z69" s="28"/>
      <c r="AA69" s="28"/>
      <c r="AB69" s="29"/>
      <c r="AC69" s="68"/>
    </row>
    <row r="70" spans="1:29" ht="15.75" customHeight="1" x14ac:dyDescent="0.25">
      <c r="A70" s="26">
        <f>+Pedido!A71</f>
        <v>10</v>
      </c>
      <c r="B70" s="58" t="str">
        <f>+Pedido!B71</f>
        <v>YPF/JUGOS</v>
      </c>
      <c r="C70" s="29"/>
      <c r="D70" s="38"/>
      <c r="E70" s="29"/>
      <c r="F70" s="28"/>
      <c r="G70" s="89"/>
      <c r="H70" s="38"/>
      <c r="I70" s="29"/>
      <c r="J70" s="29"/>
      <c r="K70" s="29"/>
      <c r="L70" s="32"/>
      <c r="M70" s="29"/>
      <c r="N70" s="29"/>
      <c r="O70" s="29"/>
      <c r="P70" s="29"/>
      <c r="Q70" s="29"/>
      <c r="R70" s="29"/>
      <c r="S70" s="28"/>
      <c r="T70" s="28"/>
      <c r="U70" s="28"/>
      <c r="V70" s="28"/>
      <c r="W70" s="28"/>
      <c r="X70" s="28"/>
      <c r="Y70" s="28"/>
      <c r="Z70" s="28"/>
      <c r="AA70" s="87"/>
      <c r="AB70" s="28"/>
      <c r="AC70" s="68"/>
    </row>
    <row r="71" spans="1:29" ht="16.5" customHeight="1" x14ac:dyDescent="0.25">
      <c r="A71" s="90"/>
      <c r="B71" s="91" t="s">
        <v>144</v>
      </c>
      <c r="C71" s="92">
        <f t="shared" ref="C71:AB71" si="0">SUM(C9:C70)</f>
        <v>0</v>
      </c>
      <c r="D71" s="92">
        <f t="shared" si="0"/>
        <v>18</v>
      </c>
      <c r="E71" s="92">
        <f t="shared" si="0"/>
        <v>0</v>
      </c>
      <c r="F71" s="92">
        <f t="shared" si="0"/>
        <v>16</v>
      </c>
      <c r="G71" s="92">
        <f t="shared" si="0"/>
        <v>0</v>
      </c>
      <c r="H71" s="92">
        <f t="shared" si="0"/>
        <v>0</v>
      </c>
      <c r="I71" s="92">
        <f t="shared" si="0"/>
        <v>0</v>
      </c>
      <c r="J71" s="92">
        <f t="shared" si="0"/>
        <v>0</v>
      </c>
      <c r="K71" s="92">
        <f t="shared" si="0"/>
        <v>0</v>
      </c>
      <c r="L71" s="92">
        <f t="shared" si="0"/>
        <v>0</v>
      </c>
      <c r="M71" s="92">
        <f t="shared" si="0"/>
        <v>0</v>
      </c>
      <c r="N71" s="92">
        <f t="shared" si="0"/>
        <v>0</v>
      </c>
      <c r="O71" s="92">
        <f t="shared" si="0"/>
        <v>0</v>
      </c>
      <c r="P71" s="92">
        <f t="shared" si="0"/>
        <v>0</v>
      </c>
      <c r="Q71" s="92">
        <f t="shared" si="0"/>
        <v>0</v>
      </c>
      <c r="R71" s="92">
        <f t="shared" si="0"/>
        <v>0</v>
      </c>
      <c r="S71" s="92">
        <f t="shared" si="0"/>
        <v>0</v>
      </c>
      <c r="T71" s="92">
        <f t="shared" si="0"/>
        <v>0</v>
      </c>
      <c r="U71" s="92">
        <f t="shared" si="0"/>
        <v>0</v>
      </c>
      <c r="V71" s="92">
        <f t="shared" si="0"/>
        <v>0</v>
      </c>
      <c r="W71" s="92">
        <f t="shared" si="0"/>
        <v>0</v>
      </c>
      <c r="X71" s="92">
        <f t="shared" si="0"/>
        <v>0</v>
      </c>
      <c r="Y71" s="92">
        <f t="shared" si="0"/>
        <v>0</v>
      </c>
      <c r="Z71" s="92">
        <f t="shared" si="0"/>
        <v>0</v>
      </c>
      <c r="AA71" s="92">
        <f t="shared" si="0"/>
        <v>0</v>
      </c>
      <c r="AB71" s="92">
        <f t="shared" si="0"/>
        <v>0</v>
      </c>
      <c r="AC71" s="93">
        <f>SUM(C71:AB71)</f>
        <v>34</v>
      </c>
    </row>
    <row r="72" spans="1:29" ht="13.5" customHeight="1" x14ac:dyDescent="0.2">
      <c r="A72" s="1"/>
      <c r="B72" s="1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3"/>
      <c r="W72" s="3"/>
      <c r="X72" s="3"/>
      <c r="Y72" s="3"/>
      <c r="Z72" s="3"/>
      <c r="AA72" s="3"/>
      <c r="AB72" s="3"/>
      <c r="AC72" s="2"/>
    </row>
    <row r="73" spans="1:29" ht="13.5" customHeight="1" x14ac:dyDescent="0.2">
      <c r="A73" s="1"/>
      <c r="B73" s="1"/>
      <c r="C73" s="94"/>
      <c r="D73" s="94"/>
      <c r="E73" s="94"/>
      <c r="F73" s="247" t="s">
        <v>145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9"/>
      <c r="Q73" s="94"/>
      <c r="R73" s="94"/>
      <c r="S73" s="94"/>
      <c r="T73" s="94"/>
      <c r="U73" s="94"/>
      <c r="V73" s="3"/>
      <c r="W73" s="3"/>
      <c r="X73" s="3"/>
      <c r="Y73" s="3"/>
      <c r="Z73" s="3"/>
      <c r="AA73" s="3"/>
      <c r="AB73" s="3"/>
      <c r="AC73" s="2"/>
    </row>
    <row r="74" spans="1:29" ht="13.5" customHeight="1" x14ac:dyDescent="0.2">
      <c r="A74" s="1"/>
      <c r="B74" s="95"/>
      <c r="C74" s="247" t="s">
        <v>146</v>
      </c>
      <c r="D74" s="248"/>
      <c r="E74" s="249"/>
      <c r="F74" s="250" t="s">
        <v>147</v>
      </c>
      <c r="G74" s="248"/>
      <c r="H74" s="248"/>
      <c r="I74" s="249"/>
      <c r="J74" s="250" t="s">
        <v>148</v>
      </c>
      <c r="K74" s="248"/>
      <c r="L74" s="248"/>
      <c r="M74" s="249"/>
      <c r="N74" s="250" t="s">
        <v>149</v>
      </c>
      <c r="O74" s="248"/>
      <c r="P74" s="249"/>
      <c r="Q74" s="247" t="s">
        <v>65</v>
      </c>
      <c r="R74" s="248"/>
      <c r="S74" s="248"/>
      <c r="T74" s="248"/>
      <c r="U74" s="249"/>
      <c r="V74" s="251" t="s">
        <v>150</v>
      </c>
      <c r="W74" s="252"/>
      <c r="X74" s="253"/>
      <c r="Y74" s="96" t="s">
        <v>151</v>
      </c>
      <c r="Z74" s="96"/>
      <c r="AA74" s="97"/>
      <c r="AB74" s="98" t="s">
        <v>14</v>
      </c>
      <c r="AC74" s="2"/>
    </row>
    <row r="75" spans="1:29" ht="13.5" customHeight="1" x14ac:dyDescent="0.2">
      <c r="A75" s="1"/>
      <c r="B75" s="99" t="s">
        <v>15</v>
      </c>
      <c r="C75" s="100" t="s">
        <v>152</v>
      </c>
      <c r="D75" s="101" t="s">
        <v>153</v>
      </c>
      <c r="E75" s="101" t="s">
        <v>154</v>
      </c>
      <c r="F75" s="102" t="s">
        <v>155</v>
      </c>
      <c r="G75" s="103" t="s">
        <v>156</v>
      </c>
      <c r="H75" s="103" t="s">
        <v>157</v>
      </c>
      <c r="I75" s="104" t="s">
        <v>158</v>
      </c>
      <c r="J75" s="102" t="s">
        <v>155</v>
      </c>
      <c r="K75" s="103" t="s">
        <v>156</v>
      </c>
      <c r="L75" s="103" t="s">
        <v>157</v>
      </c>
      <c r="M75" s="104" t="s">
        <v>158</v>
      </c>
      <c r="N75" s="105" t="s">
        <v>159</v>
      </c>
      <c r="O75" s="105" t="s">
        <v>160</v>
      </c>
      <c r="P75" s="105" t="s">
        <v>161</v>
      </c>
      <c r="Q75" s="100" t="s">
        <v>162</v>
      </c>
      <c r="R75" s="101" t="s">
        <v>163</v>
      </c>
      <c r="S75" s="101" t="s">
        <v>164</v>
      </c>
      <c r="T75" s="101" t="s">
        <v>165</v>
      </c>
      <c r="U75" s="106" t="s">
        <v>209</v>
      </c>
      <c r="V75" s="19" t="s">
        <v>155</v>
      </c>
      <c r="W75" s="17" t="s">
        <v>19</v>
      </c>
      <c r="X75" s="107" t="s">
        <v>166</v>
      </c>
      <c r="Y75" s="17" t="s">
        <v>16</v>
      </c>
      <c r="Z75" s="17" t="s">
        <v>155</v>
      </c>
      <c r="AA75" s="17" t="s">
        <v>157</v>
      </c>
      <c r="AB75" s="108"/>
      <c r="AC75" s="2"/>
    </row>
    <row r="76" spans="1:29" ht="15.75" customHeight="1" x14ac:dyDescent="0.25">
      <c r="A76" s="109"/>
      <c r="B76" s="53"/>
      <c r="C76" s="110"/>
      <c r="D76" s="110"/>
      <c r="E76" s="110"/>
      <c r="F76" s="111"/>
      <c r="G76" s="3"/>
      <c r="H76" s="54"/>
      <c r="I76" s="112"/>
      <c r="J76" s="111"/>
      <c r="K76" s="54"/>
      <c r="L76" s="110"/>
      <c r="M76" s="113"/>
      <c r="N76" s="114"/>
      <c r="O76" s="115"/>
      <c r="P76" s="116"/>
      <c r="Q76" s="111"/>
      <c r="R76" s="54"/>
      <c r="S76" s="54"/>
      <c r="T76" s="54"/>
      <c r="U76" s="117"/>
      <c r="V76" s="54"/>
      <c r="W76" s="54"/>
      <c r="X76" s="32"/>
      <c r="Y76" s="54"/>
      <c r="Z76" s="54"/>
      <c r="AA76" s="54"/>
      <c r="AB76" s="121"/>
      <c r="AC76" s="2"/>
    </row>
    <row r="77" spans="1:29" ht="15.75" customHeight="1" x14ac:dyDescent="0.25">
      <c r="A77" s="109"/>
      <c r="B77" s="53"/>
      <c r="C77" s="110"/>
      <c r="D77" s="110"/>
      <c r="E77" s="110"/>
      <c r="F77" s="111"/>
      <c r="G77" s="3"/>
      <c r="H77" s="54"/>
      <c r="I77" s="112"/>
      <c r="J77" s="111"/>
      <c r="K77" s="54"/>
      <c r="L77" s="119"/>
      <c r="M77" s="117"/>
      <c r="N77" s="111"/>
      <c r="O77" s="54"/>
      <c r="P77" s="120"/>
      <c r="Q77" s="111"/>
      <c r="R77" s="54"/>
      <c r="S77" s="54"/>
      <c r="T77" s="54"/>
      <c r="U77" s="117"/>
      <c r="V77" s="32"/>
      <c r="W77" s="54"/>
      <c r="X77" s="32"/>
      <c r="Y77" s="54"/>
      <c r="Z77" s="54"/>
      <c r="AA77" s="54"/>
      <c r="AB77" s="121"/>
      <c r="AC77" s="2"/>
    </row>
    <row r="78" spans="1:29" ht="15.75" customHeight="1" x14ac:dyDescent="0.25">
      <c r="A78" s="109"/>
      <c r="B78" s="53"/>
      <c r="C78" s="110"/>
      <c r="D78" s="110"/>
      <c r="E78" s="110"/>
      <c r="F78" s="111"/>
      <c r="G78" s="3"/>
      <c r="H78" s="54"/>
      <c r="I78" s="112"/>
      <c r="J78" s="111"/>
      <c r="K78" s="54"/>
      <c r="L78" s="119"/>
      <c r="M78" s="117"/>
      <c r="N78" s="111"/>
      <c r="O78" s="54"/>
      <c r="P78" s="120"/>
      <c r="Q78" s="111"/>
      <c r="R78" s="54"/>
      <c r="S78" s="54"/>
      <c r="T78" s="54"/>
      <c r="U78" s="117"/>
      <c r="V78" s="32"/>
      <c r="W78" s="54"/>
      <c r="X78" s="32"/>
      <c r="Y78" s="54"/>
      <c r="Z78" s="54"/>
      <c r="AA78" s="54"/>
      <c r="AB78" s="121"/>
      <c r="AC78" s="2"/>
    </row>
    <row r="79" spans="1:29" ht="15.75" customHeight="1" x14ac:dyDescent="0.25">
      <c r="A79" s="109"/>
      <c r="B79" s="53"/>
      <c r="C79" s="110"/>
      <c r="D79" s="110"/>
      <c r="E79" s="110"/>
      <c r="F79" s="111"/>
      <c r="G79" s="3"/>
      <c r="H79" s="54"/>
      <c r="I79" s="112"/>
      <c r="J79" s="111"/>
      <c r="K79" s="54"/>
      <c r="L79" s="119"/>
      <c r="M79" s="117"/>
      <c r="N79" s="111"/>
      <c r="O79" s="54"/>
      <c r="P79" s="120"/>
      <c r="Q79" s="111"/>
      <c r="R79" s="54"/>
      <c r="S79" s="54"/>
      <c r="T79" s="54"/>
      <c r="U79" s="117"/>
      <c r="V79" s="32"/>
      <c r="W79" s="54"/>
      <c r="X79" s="32"/>
      <c r="Y79" s="54"/>
      <c r="Z79" s="54"/>
      <c r="AA79" s="54"/>
      <c r="AB79" s="121"/>
      <c r="AC79" s="2"/>
    </row>
    <row r="80" spans="1:29" ht="15.75" customHeight="1" x14ac:dyDescent="0.25">
      <c r="A80" s="109"/>
      <c r="B80" s="53"/>
      <c r="C80" s="110"/>
      <c r="D80" s="110"/>
      <c r="E80" s="110"/>
      <c r="F80" s="111"/>
      <c r="G80" s="3"/>
      <c r="H80" s="54"/>
      <c r="I80" s="112"/>
      <c r="J80" s="111"/>
      <c r="K80" s="54"/>
      <c r="L80" s="119"/>
      <c r="M80" s="117"/>
      <c r="N80" s="111"/>
      <c r="O80" s="54"/>
      <c r="P80" s="120"/>
      <c r="Q80" s="111"/>
      <c r="R80" s="54"/>
      <c r="S80" s="54"/>
      <c r="T80" s="54"/>
      <c r="U80" s="117"/>
      <c r="V80" s="32"/>
      <c r="W80" s="54"/>
      <c r="X80" s="32"/>
      <c r="Y80" s="54"/>
      <c r="Z80" s="54"/>
      <c r="AA80" s="54"/>
      <c r="AB80" s="121"/>
      <c r="AC80" s="2"/>
    </row>
    <row r="81" spans="1:29" ht="15.75" customHeight="1" x14ac:dyDescent="0.25">
      <c r="A81" s="109"/>
      <c r="B81" s="53"/>
      <c r="C81" s="110"/>
      <c r="D81" s="110"/>
      <c r="E81" s="110"/>
      <c r="F81" s="111"/>
      <c r="G81" s="3"/>
      <c r="H81" s="54"/>
      <c r="I81" s="112"/>
      <c r="J81" s="111"/>
      <c r="K81" s="54"/>
      <c r="L81" s="110"/>
      <c r="M81" s="113"/>
      <c r="N81" s="114"/>
      <c r="O81" s="115"/>
      <c r="P81" s="116"/>
      <c r="Q81" s="111"/>
      <c r="R81" s="54"/>
      <c r="S81" s="54"/>
      <c r="T81" s="54"/>
      <c r="U81" s="117"/>
      <c r="V81" s="54"/>
      <c r="W81" s="54"/>
      <c r="X81" s="32"/>
      <c r="Y81" s="54"/>
      <c r="Z81" s="54"/>
      <c r="AA81" s="54"/>
      <c r="AB81" s="121"/>
      <c r="AC81" s="2"/>
    </row>
    <row r="82" spans="1:29" ht="15.75" customHeight="1" x14ac:dyDescent="0.25">
      <c r="A82" s="109"/>
      <c r="B82" s="53"/>
      <c r="C82" s="110"/>
      <c r="D82" s="110"/>
      <c r="E82" s="110"/>
      <c r="F82" s="111"/>
      <c r="G82" s="3"/>
      <c r="H82" s="54"/>
      <c r="I82" s="112"/>
      <c r="J82" s="111"/>
      <c r="K82" s="54"/>
      <c r="L82" s="110"/>
      <c r="M82" s="113"/>
      <c r="N82" s="114"/>
      <c r="O82" s="115"/>
      <c r="P82" s="116"/>
      <c r="Q82" s="111"/>
      <c r="R82" s="54"/>
      <c r="S82" s="54"/>
      <c r="T82" s="54"/>
      <c r="U82" s="117"/>
      <c r="V82" s="61"/>
      <c r="W82" s="54"/>
      <c r="X82" s="32"/>
      <c r="Y82" s="54"/>
      <c r="Z82" s="54"/>
      <c r="AA82" s="54"/>
      <c r="AB82" s="121"/>
      <c r="AC82" s="2"/>
    </row>
    <row r="83" spans="1:29" ht="15.75" customHeight="1" x14ac:dyDescent="0.25">
      <c r="A83" s="109"/>
      <c r="B83" s="53"/>
      <c r="C83" s="110"/>
      <c r="D83" s="110"/>
      <c r="E83" s="110"/>
      <c r="F83" s="111"/>
      <c r="G83" s="54"/>
      <c r="H83" s="54"/>
      <c r="I83" s="117"/>
      <c r="J83" s="111"/>
      <c r="K83" s="54"/>
      <c r="L83" s="119"/>
      <c r="M83" s="117"/>
      <c r="N83" s="111"/>
      <c r="O83" s="54"/>
      <c r="P83" s="120"/>
      <c r="Q83" s="111"/>
      <c r="R83" s="54"/>
      <c r="S83" s="54"/>
      <c r="T83" s="54"/>
      <c r="U83" s="117"/>
      <c r="V83" s="32"/>
      <c r="W83" s="54"/>
      <c r="X83" s="32"/>
      <c r="Y83" s="54"/>
      <c r="Z83" s="54"/>
      <c r="AA83" s="54"/>
      <c r="AB83" s="121"/>
      <c r="AC83" s="2"/>
    </row>
    <row r="84" spans="1:29" ht="15.75" customHeight="1" x14ac:dyDescent="0.25">
      <c r="A84" s="109"/>
      <c r="B84" s="53"/>
      <c r="C84" s="110"/>
      <c r="D84" s="110"/>
      <c r="E84" s="110"/>
      <c r="F84" s="111"/>
      <c r="G84" s="54"/>
      <c r="H84" s="54"/>
      <c r="I84" s="117"/>
      <c r="J84" s="111"/>
      <c r="K84" s="54"/>
      <c r="L84" s="119"/>
      <c r="M84" s="117"/>
      <c r="N84" s="111"/>
      <c r="O84" s="54"/>
      <c r="P84" s="120"/>
      <c r="Q84" s="111"/>
      <c r="R84" s="54"/>
      <c r="S84" s="54"/>
      <c r="T84" s="54"/>
      <c r="U84" s="117"/>
      <c r="V84" s="32"/>
      <c r="W84" s="54"/>
      <c r="X84" s="32"/>
      <c r="Y84" s="54"/>
      <c r="Z84" s="54"/>
      <c r="AA84" s="54"/>
      <c r="AB84" s="121"/>
      <c r="AC84" s="2"/>
    </row>
    <row r="85" spans="1:29" ht="15.75" customHeight="1" x14ac:dyDescent="0.25">
      <c r="A85" s="109"/>
      <c r="B85" s="88"/>
      <c r="C85" s="110"/>
      <c r="D85" s="110"/>
      <c r="E85" s="110"/>
      <c r="F85" s="111"/>
      <c r="G85" s="54"/>
      <c r="H85" s="54"/>
      <c r="I85" s="112"/>
      <c r="J85" s="111"/>
      <c r="K85" s="54"/>
      <c r="L85" s="119"/>
      <c r="M85" s="117"/>
      <c r="N85" s="111"/>
      <c r="O85" s="54"/>
      <c r="P85" s="120"/>
      <c r="Q85" s="111"/>
      <c r="R85" s="54"/>
      <c r="S85" s="54"/>
      <c r="T85" s="54"/>
      <c r="U85" s="117"/>
      <c r="V85" s="61"/>
      <c r="W85" s="54"/>
      <c r="X85" s="32"/>
      <c r="Y85" s="54"/>
      <c r="Z85" s="54"/>
      <c r="AA85" s="54"/>
      <c r="AB85" s="123"/>
      <c r="AC85" s="2"/>
    </row>
    <row r="86" spans="1:29" ht="15.75" customHeight="1" x14ac:dyDescent="0.25">
      <c r="A86" s="109"/>
      <c r="B86" s="88"/>
      <c r="C86" s="110"/>
      <c r="D86" s="110"/>
      <c r="E86" s="110"/>
      <c r="F86" s="111"/>
      <c r="G86" s="54"/>
      <c r="H86" s="54"/>
      <c r="I86" s="124"/>
      <c r="J86" s="111"/>
      <c r="K86" s="54"/>
      <c r="L86" s="119"/>
      <c r="M86" s="117"/>
      <c r="N86" s="111"/>
      <c r="O86" s="54"/>
      <c r="P86" s="120"/>
      <c r="Q86" s="111"/>
      <c r="R86" s="54"/>
      <c r="S86" s="54"/>
      <c r="T86" s="54"/>
      <c r="U86" s="117"/>
      <c r="V86" s="32"/>
      <c r="W86" s="54"/>
      <c r="X86" s="32"/>
      <c r="Y86" s="54"/>
      <c r="Z86" s="125"/>
      <c r="AA86" s="54"/>
      <c r="AB86" s="126"/>
      <c r="AC86" s="2"/>
    </row>
    <row r="87" spans="1:29" ht="15.75" customHeight="1" x14ac:dyDescent="0.25">
      <c r="A87" s="109"/>
      <c r="B87" s="88"/>
      <c r="C87" s="110"/>
      <c r="D87" s="110"/>
      <c r="E87" s="110"/>
      <c r="F87" s="111"/>
      <c r="G87" s="3"/>
      <c r="H87" s="54"/>
      <c r="I87" s="112"/>
      <c r="J87" s="111"/>
      <c r="K87" s="54"/>
      <c r="L87" s="110"/>
      <c r="M87" s="113"/>
      <c r="N87" s="114"/>
      <c r="O87" s="115"/>
      <c r="P87" s="116"/>
      <c r="Q87" s="111"/>
      <c r="R87" s="54"/>
      <c r="S87" s="54"/>
      <c r="T87" s="54"/>
      <c r="U87" s="117"/>
      <c r="V87" s="54"/>
      <c r="W87" s="54"/>
      <c r="X87" s="32"/>
      <c r="Y87" s="54"/>
      <c r="Z87" s="54"/>
      <c r="AA87" s="54"/>
      <c r="AB87" s="127"/>
      <c r="AC87" s="2"/>
    </row>
    <row r="88" spans="1:29" ht="15.75" customHeight="1" x14ac:dyDescent="0.25">
      <c r="A88" s="109"/>
      <c r="B88" s="88"/>
      <c r="C88" s="110"/>
      <c r="D88" s="110"/>
      <c r="E88" s="110"/>
      <c r="F88" s="111"/>
      <c r="G88" s="3"/>
      <c r="H88" s="54"/>
      <c r="I88" s="112"/>
      <c r="J88" s="111"/>
      <c r="K88" s="54"/>
      <c r="L88" s="110"/>
      <c r="M88" s="113"/>
      <c r="N88" s="114"/>
      <c r="O88" s="115"/>
      <c r="P88" s="116"/>
      <c r="Q88" s="111"/>
      <c r="R88" s="54"/>
      <c r="S88" s="54"/>
      <c r="T88" s="54"/>
      <c r="U88" s="117"/>
      <c r="V88" s="54"/>
      <c r="W88" s="54"/>
      <c r="X88" s="32"/>
      <c r="Y88" s="54"/>
      <c r="Z88" s="54"/>
      <c r="AA88" s="54"/>
      <c r="AB88" s="127"/>
      <c r="AC88" s="2"/>
    </row>
    <row r="89" spans="1:29" ht="15.75" customHeight="1" x14ac:dyDescent="0.25">
      <c r="A89" s="109"/>
      <c r="B89" s="88"/>
      <c r="C89" s="110"/>
      <c r="D89" s="110"/>
      <c r="E89" s="110"/>
      <c r="F89" s="111"/>
      <c r="G89" s="3"/>
      <c r="H89" s="54"/>
      <c r="I89" s="112"/>
      <c r="J89" s="111"/>
      <c r="K89" s="54"/>
      <c r="L89" s="119"/>
      <c r="M89" s="113"/>
      <c r="N89" s="114"/>
      <c r="O89" s="115"/>
      <c r="P89" s="116"/>
      <c r="Q89" s="111"/>
      <c r="R89" s="54"/>
      <c r="S89" s="54"/>
      <c r="T89" s="54"/>
      <c r="U89" s="117"/>
      <c r="V89" s="54"/>
      <c r="W89" s="54"/>
      <c r="X89" s="32"/>
      <c r="Y89" s="54"/>
      <c r="Z89" s="54"/>
      <c r="AA89" s="54"/>
      <c r="AB89" s="127"/>
      <c r="AC89" s="2"/>
    </row>
    <row r="90" spans="1:29" ht="15.75" customHeight="1" x14ac:dyDescent="0.25">
      <c r="A90" s="109"/>
      <c r="B90" s="88"/>
      <c r="C90" s="110"/>
      <c r="D90" s="110"/>
      <c r="E90" s="110"/>
      <c r="F90" s="111"/>
      <c r="G90" s="3"/>
      <c r="H90" s="54"/>
      <c r="I90" s="112"/>
      <c r="J90" s="111"/>
      <c r="K90" s="54"/>
      <c r="L90" s="119"/>
      <c r="M90" s="113"/>
      <c r="N90" s="114"/>
      <c r="O90" s="115"/>
      <c r="P90" s="116"/>
      <c r="Q90" s="111"/>
      <c r="R90" s="54"/>
      <c r="S90" s="54"/>
      <c r="T90" s="54"/>
      <c r="U90" s="117"/>
      <c r="V90" s="54"/>
      <c r="W90" s="54"/>
      <c r="X90" s="32"/>
      <c r="Y90" s="54"/>
      <c r="Z90" s="54"/>
      <c r="AA90" s="54"/>
      <c r="AB90" s="127"/>
      <c r="AC90" s="2"/>
    </row>
    <row r="91" spans="1:29" ht="15.75" customHeight="1" x14ac:dyDescent="0.25">
      <c r="A91" s="109"/>
      <c r="B91" s="88"/>
      <c r="C91" s="110"/>
      <c r="D91" s="110"/>
      <c r="E91" s="110"/>
      <c r="F91" s="111"/>
      <c r="G91" s="3"/>
      <c r="H91" s="54"/>
      <c r="I91" s="112"/>
      <c r="J91" s="111"/>
      <c r="K91" s="54"/>
      <c r="L91" s="119"/>
      <c r="M91" s="113"/>
      <c r="N91" s="114"/>
      <c r="O91" s="115"/>
      <c r="P91" s="116"/>
      <c r="Q91" s="111"/>
      <c r="R91" s="54"/>
      <c r="S91" s="54"/>
      <c r="T91" s="54"/>
      <c r="U91" s="117"/>
      <c r="V91" s="54"/>
      <c r="W91" s="54"/>
      <c r="X91" s="32"/>
      <c r="Y91" s="54"/>
      <c r="Z91" s="54"/>
      <c r="AA91" s="54"/>
      <c r="AB91" s="127"/>
      <c r="AC91" s="2"/>
    </row>
    <row r="92" spans="1:29" ht="15.75" customHeight="1" x14ac:dyDescent="0.25">
      <c r="A92" s="109"/>
      <c r="B92" s="88"/>
      <c r="C92" s="110"/>
      <c r="D92" s="110"/>
      <c r="E92" s="110"/>
      <c r="F92" s="111"/>
      <c r="G92" s="3"/>
      <c r="H92" s="54"/>
      <c r="I92" s="112"/>
      <c r="J92" s="111"/>
      <c r="K92" s="54"/>
      <c r="L92" s="119"/>
      <c r="M92" s="113"/>
      <c r="N92" s="114"/>
      <c r="O92" s="115"/>
      <c r="P92" s="116"/>
      <c r="Q92" s="111"/>
      <c r="R92" s="54"/>
      <c r="S92" s="54"/>
      <c r="T92" s="54"/>
      <c r="U92" s="117"/>
      <c r="V92" s="54"/>
      <c r="W92" s="54"/>
      <c r="X92" s="32"/>
      <c r="Y92" s="54"/>
      <c r="Z92" s="54"/>
      <c r="AA92" s="54"/>
      <c r="AB92" s="127"/>
      <c r="AC92" s="2"/>
    </row>
    <row r="93" spans="1:29" ht="15.75" customHeight="1" x14ac:dyDescent="0.25">
      <c r="A93" s="109"/>
      <c r="B93" s="88"/>
      <c r="C93" s="110"/>
      <c r="D93" s="110"/>
      <c r="E93" s="110"/>
      <c r="F93" s="111"/>
      <c r="G93" s="3"/>
      <c r="H93" s="54"/>
      <c r="I93" s="112"/>
      <c r="J93" s="111"/>
      <c r="K93" s="54"/>
      <c r="L93" s="119"/>
      <c r="M93" s="113"/>
      <c r="N93" s="114"/>
      <c r="O93" s="115"/>
      <c r="P93" s="116"/>
      <c r="Q93" s="111"/>
      <c r="R93" s="54"/>
      <c r="S93" s="54"/>
      <c r="T93" s="54"/>
      <c r="U93" s="117"/>
      <c r="V93" s="54"/>
      <c r="W93" s="54"/>
      <c r="X93" s="32"/>
      <c r="Y93" s="54"/>
      <c r="Z93" s="54"/>
      <c r="AA93" s="54"/>
      <c r="AB93" s="127"/>
      <c r="AC93" s="2"/>
    </row>
    <row r="94" spans="1:29" ht="15.75" customHeight="1" x14ac:dyDescent="0.25">
      <c r="A94" s="109"/>
      <c r="B94" s="88"/>
      <c r="C94" s="110"/>
      <c r="D94" s="110"/>
      <c r="E94" s="110"/>
      <c r="F94" s="111"/>
      <c r="G94" s="54"/>
      <c r="H94" s="54"/>
      <c r="I94" s="117"/>
      <c r="J94" s="111"/>
      <c r="K94" s="54"/>
      <c r="L94" s="119"/>
      <c r="M94" s="117"/>
      <c r="N94" s="111"/>
      <c r="O94" s="54"/>
      <c r="P94" s="120"/>
      <c r="Q94" s="111"/>
      <c r="R94" s="54"/>
      <c r="S94" s="54"/>
      <c r="T94" s="54"/>
      <c r="U94" s="117"/>
      <c r="V94" s="32"/>
      <c r="W94" s="54"/>
      <c r="X94" s="32"/>
      <c r="Y94" s="54"/>
      <c r="Z94" s="54"/>
      <c r="AA94" s="54"/>
      <c r="AB94" s="127"/>
      <c r="AC94" s="2"/>
    </row>
    <row r="95" spans="1:29" ht="15.75" customHeight="1" x14ac:dyDescent="0.25">
      <c r="A95" s="109"/>
      <c r="B95" s="128"/>
      <c r="C95" s="110"/>
      <c r="D95" s="110"/>
      <c r="E95" s="110"/>
      <c r="F95" s="111"/>
      <c r="G95" s="54"/>
      <c r="H95" s="54"/>
      <c r="I95" s="117"/>
      <c r="J95" s="111"/>
      <c r="K95" s="54"/>
      <c r="L95" s="119"/>
      <c r="M95" s="117"/>
      <c r="N95" s="111"/>
      <c r="O95" s="54"/>
      <c r="P95" s="120"/>
      <c r="Q95" s="111"/>
      <c r="R95" s="54"/>
      <c r="S95" s="54"/>
      <c r="T95" s="54"/>
      <c r="U95" s="117"/>
      <c r="V95" s="32"/>
      <c r="W95" s="54"/>
      <c r="X95" s="32"/>
      <c r="Y95" s="54"/>
      <c r="Z95" s="54"/>
      <c r="AA95" s="54"/>
      <c r="AB95" s="127"/>
      <c r="AC95" s="2"/>
    </row>
    <row r="96" spans="1:29" ht="15.75" customHeight="1" x14ac:dyDescent="0.25">
      <c r="A96" s="109"/>
      <c r="B96" s="88"/>
      <c r="C96" s="110"/>
      <c r="D96" s="110"/>
      <c r="E96" s="110"/>
      <c r="F96" s="111"/>
      <c r="G96" s="54"/>
      <c r="H96" s="54"/>
      <c r="I96" s="117"/>
      <c r="J96" s="111"/>
      <c r="K96" s="54"/>
      <c r="L96" s="119"/>
      <c r="M96" s="117"/>
      <c r="N96" s="111"/>
      <c r="O96" s="54"/>
      <c r="P96" s="120"/>
      <c r="Q96" s="111"/>
      <c r="R96" s="54"/>
      <c r="S96" s="54"/>
      <c r="T96" s="54"/>
      <c r="U96" s="117"/>
      <c r="V96" s="32"/>
      <c r="W96" s="54"/>
      <c r="X96" s="32"/>
      <c r="Y96" s="54"/>
      <c r="Z96" s="54"/>
      <c r="AA96" s="54"/>
      <c r="AB96" s="127"/>
      <c r="AC96" s="2"/>
    </row>
    <row r="97" spans="1:29" ht="15.75" customHeight="1" x14ac:dyDescent="0.25">
      <c r="A97" s="109"/>
      <c r="B97" s="88"/>
      <c r="C97" s="110"/>
      <c r="D97" s="110"/>
      <c r="E97" s="110"/>
      <c r="F97" s="111"/>
      <c r="G97" s="54"/>
      <c r="H97" s="54"/>
      <c r="I97" s="117"/>
      <c r="J97" s="111"/>
      <c r="K97" s="54"/>
      <c r="L97" s="119"/>
      <c r="M97" s="117"/>
      <c r="N97" s="111"/>
      <c r="O97" s="54"/>
      <c r="P97" s="120"/>
      <c r="Q97" s="111"/>
      <c r="R97" s="54"/>
      <c r="S97" s="54"/>
      <c r="T97" s="54"/>
      <c r="U97" s="117"/>
      <c r="V97" s="32"/>
      <c r="W97" s="54"/>
      <c r="X97" s="32"/>
      <c r="Y97" s="54"/>
      <c r="Z97" s="54"/>
      <c r="AA97" s="54"/>
      <c r="AB97" s="127"/>
      <c r="AC97" s="2"/>
    </row>
    <row r="98" spans="1:29" ht="15.75" customHeight="1" x14ac:dyDescent="0.25">
      <c r="A98" s="109"/>
      <c r="B98" s="88"/>
      <c r="C98" s="110"/>
      <c r="D98" s="110"/>
      <c r="E98" s="110"/>
      <c r="F98" s="111"/>
      <c r="G98" s="54"/>
      <c r="H98" s="54"/>
      <c r="I98" s="117"/>
      <c r="J98" s="111"/>
      <c r="K98" s="54"/>
      <c r="L98" s="119"/>
      <c r="M98" s="117"/>
      <c r="N98" s="111"/>
      <c r="O98" s="54"/>
      <c r="P98" s="120"/>
      <c r="Q98" s="111"/>
      <c r="R98" s="54"/>
      <c r="S98" s="54"/>
      <c r="T98" s="54"/>
      <c r="U98" s="117"/>
      <c r="V98" s="32"/>
      <c r="W98" s="54"/>
      <c r="X98" s="32"/>
      <c r="Y98" s="54"/>
      <c r="Z98" s="54"/>
      <c r="AA98" s="54"/>
      <c r="AB98" s="127"/>
      <c r="AC98" s="2"/>
    </row>
    <row r="99" spans="1:29" ht="15.75" customHeight="1" x14ac:dyDescent="0.25">
      <c r="A99" s="109"/>
      <c r="B99" s="88"/>
      <c r="C99" s="110"/>
      <c r="D99" s="110"/>
      <c r="E99" s="110"/>
      <c r="F99" s="111"/>
      <c r="G99" s="54"/>
      <c r="H99" s="54"/>
      <c r="I99" s="117"/>
      <c r="J99" s="111"/>
      <c r="K99" s="54"/>
      <c r="L99" s="119"/>
      <c r="M99" s="117"/>
      <c r="N99" s="111"/>
      <c r="O99" s="54"/>
      <c r="P99" s="120"/>
      <c r="Q99" s="111"/>
      <c r="R99" s="54"/>
      <c r="S99" s="54"/>
      <c r="T99" s="54"/>
      <c r="U99" s="117"/>
      <c r="V99" s="32"/>
      <c r="W99" s="54"/>
      <c r="X99" s="32"/>
      <c r="Y99" s="54"/>
      <c r="Z99" s="54"/>
      <c r="AA99" s="54"/>
      <c r="AB99" s="127"/>
      <c r="AC99" s="2"/>
    </row>
    <row r="100" spans="1:29" ht="15.75" customHeight="1" x14ac:dyDescent="0.25">
      <c r="A100" s="109"/>
      <c r="B100" s="88"/>
      <c r="C100" s="110"/>
      <c r="D100" s="110"/>
      <c r="E100" s="110"/>
      <c r="F100" s="111"/>
      <c r="G100" s="54"/>
      <c r="H100" s="54"/>
      <c r="I100" s="117"/>
      <c r="J100" s="111"/>
      <c r="K100" s="54"/>
      <c r="L100" s="119"/>
      <c r="M100" s="117"/>
      <c r="N100" s="111"/>
      <c r="O100" s="54"/>
      <c r="P100" s="120"/>
      <c r="Q100" s="111"/>
      <c r="R100" s="54"/>
      <c r="S100" s="54"/>
      <c r="T100" s="54"/>
      <c r="U100" s="117"/>
      <c r="V100" s="32"/>
      <c r="W100" s="54"/>
      <c r="X100" s="32"/>
      <c r="Y100" s="54"/>
      <c r="Z100" s="54"/>
      <c r="AA100" s="54"/>
      <c r="AB100" s="127"/>
      <c r="AC100" s="2"/>
    </row>
    <row r="101" spans="1:29" ht="15.75" customHeight="1" x14ac:dyDescent="0.25">
      <c r="A101" s="109"/>
      <c r="B101" s="89"/>
      <c r="C101" s="110"/>
      <c r="D101" s="110"/>
      <c r="E101" s="110"/>
      <c r="F101" s="111"/>
      <c r="G101" s="54"/>
      <c r="H101" s="54"/>
      <c r="I101" s="117"/>
      <c r="J101" s="111"/>
      <c r="K101" s="54"/>
      <c r="L101" s="119"/>
      <c r="M101" s="117"/>
      <c r="N101" s="111"/>
      <c r="O101" s="54"/>
      <c r="P101" s="120"/>
      <c r="Q101" s="111"/>
      <c r="R101" s="54"/>
      <c r="S101" s="54"/>
      <c r="T101" s="54"/>
      <c r="U101" s="117"/>
      <c r="V101" s="32"/>
      <c r="W101" s="54"/>
      <c r="X101" s="32"/>
      <c r="Y101" s="54"/>
      <c r="Z101" s="54"/>
      <c r="AA101" s="54"/>
      <c r="AB101" s="127"/>
      <c r="AC101" s="2"/>
    </row>
    <row r="102" spans="1:29" ht="13.5" customHeight="1" x14ac:dyDescent="0.2">
      <c r="A102" s="129"/>
      <c r="B102" s="130" t="s">
        <v>144</v>
      </c>
      <c r="C102" s="131">
        <f t="shared" ref="C102:E102" si="1">SUM(C76:C87)</f>
        <v>0</v>
      </c>
      <c r="D102" s="131">
        <f t="shared" si="1"/>
        <v>0</v>
      </c>
      <c r="E102" s="131">
        <f t="shared" si="1"/>
        <v>0</v>
      </c>
      <c r="F102" s="131">
        <f t="shared" ref="F102:W102" si="2">SUM(F76:F85)</f>
        <v>0</v>
      </c>
      <c r="G102" s="131">
        <f t="shared" si="2"/>
        <v>0</v>
      </c>
      <c r="H102" s="131">
        <f t="shared" si="2"/>
        <v>0</v>
      </c>
      <c r="I102" s="131">
        <f t="shared" si="2"/>
        <v>0</v>
      </c>
      <c r="J102" s="131">
        <f t="shared" si="2"/>
        <v>0</v>
      </c>
      <c r="K102" s="132">
        <f t="shared" si="2"/>
        <v>0</v>
      </c>
      <c r="L102" s="132">
        <f t="shared" si="2"/>
        <v>0</v>
      </c>
      <c r="M102" s="132">
        <f t="shared" si="2"/>
        <v>0</v>
      </c>
      <c r="N102" s="132">
        <f t="shared" si="2"/>
        <v>0</v>
      </c>
      <c r="O102" s="132">
        <f t="shared" si="2"/>
        <v>0</v>
      </c>
      <c r="P102" s="132">
        <f t="shared" si="2"/>
        <v>0</v>
      </c>
      <c r="Q102" s="131">
        <f t="shared" si="2"/>
        <v>0</v>
      </c>
      <c r="R102" s="131">
        <f t="shared" si="2"/>
        <v>0</v>
      </c>
      <c r="S102" s="131">
        <f t="shared" si="2"/>
        <v>0</v>
      </c>
      <c r="T102" s="131">
        <f t="shared" si="2"/>
        <v>0</v>
      </c>
      <c r="U102" s="132">
        <f t="shared" si="2"/>
        <v>0</v>
      </c>
      <c r="V102" s="132">
        <f t="shared" si="2"/>
        <v>0</v>
      </c>
      <c r="W102" s="132">
        <f t="shared" si="2"/>
        <v>0</v>
      </c>
      <c r="X102" s="132">
        <f t="shared" ref="X102:Z102" si="3">SUM(Y76:Y85)</f>
        <v>0</v>
      </c>
      <c r="Y102" s="132">
        <f t="shared" si="3"/>
        <v>0</v>
      </c>
      <c r="Z102" s="132">
        <f t="shared" si="3"/>
        <v>0</v>
      </c>
      <c r="AA102" s="133"/>
      <c r="AB102" s="107"/>
      <c r="AC102" s="2"/>
    </row>
    <row r="103" spans="1:29" ht="12.75" customHeight="1" x14ac:dyDescent="0.2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</row>
    <row r="104" spans="1:29" ht="12.75" customHeight="1" x14ac:dyDescent="0.2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</row>
    <row r="105" spans="1:29" ht="12.75" customHeight="1" x14ac:dyDescent="0.2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</row>
    <row r="106" spans="1:29" ht="12.75" customHeight="1" x14ac:dyDescent="0.2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</row>
    <row r="107" spans="1:29" ht="12.75" customHeight="1" x14ac:dyDescent="0.2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</row>
    <row r="108" spans="1:29" ht="12.75" customHeight="1" x14ac:dyDescent="0.2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</row>
    <row r="109" spans="1:29" ht="12.75" customHeight="1" x14ac:dyDescent="0.2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</row>
    <row r="110" spans="1:29" ht="12.75" customHeight="1" x14ac:dyDescent="0.2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</row>
    <row r="111" spans="1:29" ht="12.75" customHeight="1" x14ac:dyDescent="0.2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</row>
    <row r="112" spans="1:29" ht="12.75" customHeight="1" x14ac:dyDescent="0.2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</row>
    <row r="113" spans="1:29" ht="12.75" customHeight="1" x14ac:dyDescent="0.2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</row>
    <row r="114" spans="1:29" ht="12.75" customHeight="1" x14ac:dyDescent="0.2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</row>
    <row r="115" spans="1:29" ht="12.75" customHeight="1" x14ac:dyDescent="0.2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</row>
    <row r="116" spans="1:29" ht="12.75" customHeight="1" x14ac:dyDescent="0.2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</row>
    <row r="117" spans="1:29" ht="12.75" customHeight="1" x14ac:dyDescent="0.2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</row>
    <row r="118" spans="1:29" ht="12.75" customHeight="1" x14ac:dyDescent="0.2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</row>
    <row r="119" spans="1:29" ht="12.75" customHeight="1" x14ac:dyDescent="0.2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</row>
    <row r="120" spans="1:29" ht="12.75" customHeight="1" x14ac:dyDescent="0.2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</row>
    <row r="121" spans="1:29" ht="12.75" customHeight="1" x14ac:dyDescent="0.2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</row>
    <row r="122" spans="1:29" ht="12.75" customHeight="1" x14ac:dyDescent="0.2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</row>
    <row r="123" spans="1:29" ht="12.75" customHeight="1" x14ac:dyDescent="0.2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</row>
    <row r="124" spans="1:29" ht="12.75" customHeight="1" x14ac:dyDescent="0.2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</row>
    <row r="125" spans="1:29" ht="12.75" customHeight="1" x14ac:dyDescent="0.2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</row>
    <row r="126" spans="1:29" ht="12.75" customHeight="1" x14ac:dyDescent="0.2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</row>
    <row r="127" spans="1:29" ht="12.75" customHeight="1" x14ac:dyDescent="0.2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</row>
    <row r="128" spans="1:29" ht="12.75" customHeight="1" x14ac:dyDescent="0.2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</row>
    <row r="129" spans="1:29" ht="12.75" customHeight="1" x14ac:dyDescent="0.2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</row>
    <row r="130" spans="1:29" ht="12.75" customHeight="1" x14ac:dyDescent="0.2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</row>
    <row r="131" spans="1:29" ht="12.75" customHeight="1" x14ac:dyDescent="0.2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</row>
    <row r="132" spans="1:29" ht="12.75" customHeight="1" x14ac:dyDescent="0.2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</row>
    <row r="133" spans="1:29" ht="12.75" customHeight="1" x14ac:dyDescent="0.2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</row>
    <row r="134" spans="1:29" ht="12.75" customHeight="1" x14ac:dyDescent="0.2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</row>
    <row r="135" spans="1:29" ht="12.75" customHeight="1" x14ac:dyDescent="0.2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</row>
    <row r="136" spans="1:29" ht="12.75" customHeight="1" x14ac:dyDescent="0.2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</row>
    <row r="137" spans="1:29" ht="12.75" customHeight="1" x14ac:dyDescent="0.2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</row>
    <row r="138" spans="1:29" ht="12.75" customHeight="1" x14ac:dyDescent="0.2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</row>
    <row r="139" spans="1:29" ht="12.75" customHeight="1" x14ac:dyDescent="0.2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</row>
    <row r="140" spans="1:29" ht="12.75" customHeight="1" x14ac:dyDescent="0.2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</row>
    <row r="141" spans="1:29" ht="12.75" customHeight="1" x14ac:dyDescent="0.2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</row>
    <row r="142" spans="1:29" ht="12.75" customHeight="1" x14ac:dyDescent="0.2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</row>
    <row r="143" spans="1:29" ht="12.75" customHeight="1" x14ac:dyDescent="0.2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</row>
    <row r="144" spans="1:29" ht="12.75" customHeight="1" x14ac:dyDescent="0.2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</row>
    <row r="145" spans="1:29" ht="12.75" customHeight="1" x14ac:dyDescent="0.2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</row>
    <row r="146" spans="1:29" ht="12.75" customHeight="1" x14ac:dyDescent="0.2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</row>
    <row r="147" spans="1:29" ht="12.75" customHeight="1" x14ac:dyDescent="0.2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</row>
    <row r="148" spans="1:29" ht="12.75" customHeight="1" x14ac:dyDescent="0.2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</row>
    <row r="149" spans="1:29" ht="12.75" customHeight="1" x14ac:dyDescent="0.2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</row>
    <row r="150" spans="1:29" ht="12.75" customHeight="1" x14ac:dyDescent="0.2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</row>
    <row r="151" spans="1:29" ht="12.75" customHeight="1" x14ac:dyDescent="0.2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</row>
    <row r="152" spans="1:29" ht="12.75" customHeight="1" x14ac:dyDescent="0.2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</row>
    <row r="153" spans="1:29" ht="12.75" customHeight="1" x14ac:dyDescent="0.2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</row>
    <row r="154" spans="1:29" ht="12.75" customHeight="1" x14ac:dyDescent="0.2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</row>
    <row r="155" spans="1:29" ht="12.75" customHeight="1" x14ac:dyDescent="0.2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</row>
    <row r="156" spans="1:29" ht="12.75" customHeight="1" x14ac:dyDescent="0.2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</row>
    <row r="157" spans="1:29" ht="12.75" customHeight="1" x14ac:dyDescent="0.2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</row>
    <row r="158" spans="1:29" ht="12.75" customHeight="1" x14ac:dyDescent="0.2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</row>
    <row r="159" spans="1:29" ht="12.75" customHeight="1" x14ac:dyDescent="0.2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</row>
    <row r="160" spans="1:29" ht="12.75" customHeight="1" x14ac:dyDescent="0.2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</row>
    <row r="161" spans="1:29" ht="12.75" customHeight="1" x14ac:dyDescent="0.2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</row>
    <row r="162" spans="1:29" ht="12.75" customHeight="1" x14ac:dyDescent="0.2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</row>
    <row r="163" spans="1:29" ht="12.75" customHeight="1" x14ac:dyDescent="0.2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</row>
    <row r="164" spans="1:29" ht="12.75" customHeight="1" x14ac:dyDescent="0.2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</row>
    <row r="165" spans="1:29" ht="12.75" customHeight="1" x14ac:dyDescent="0.2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</row>
    <row r="166" spans="1:29" ht="12.75" customHeight="1" x14ac:dyDescent="0.2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</row>
    <row r="167" spans="1:29" ht="12.75" customHeight="1" x14ac:dyDescent="0.2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</row>
    <row r="168" spans="1:29" ht="12.75" customHeight="1" x14ac:dyDescent="0.2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</row>
    <row r="169" spans="1:29" ht="12.75" customHeight="1" x14ac:dyDescent="0.2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</row>
    <row r="170" spans="1:29" ht="12.75" customHeight="1" x14ac:dyDescent="0.2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</row>
    <row r="171" spans="1:29" ht="12.75" customHeight="1" x14ac:dyDescent="0.2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</row>
    <row r="172" spans="1:29" ht="12.75" customHeight="1" x14ac:dyDescent="0.2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</row>
    <row r="173" spans="1:29" ht="12.75" customHeight="1" x14ac:dyDescent="0.2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</row>
    <row r="174" spans="1:29" ht="12.75" customHeight="1" x14ac:dyDescent="0.2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</row>
    <row r="175" spans="1:29" ht="12.75" customHeight="1" x14ac:dyDescent="0.2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</row>
    <row r="176" spans="1:29" ht="12.75" customHeight="1" x14ac:dyDescent="0.2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</row>
    <row r="177" spans="1:29" ht="12.75" customHeight="1" x14ac:dyDescent="0.2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</row>
    <row r="178" spans="1:29" ht="12.75" customHeight="1" x14ac:dyDescent="0.2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</row>
    <row r="179" spans="1:29" ht="12.75" customHeight="1" x14ac:dyDescent="0.2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</row>
    <row r="180" spans="1:29" ht="12.75" customHeight="1" x14ac:dyDescent="0.2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</row>
    <row r="181" spans="1:29" ht="12.75" customHeight="1" x14ac:dyDescent="0.2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</row>
    <row r="182" spans="1:29" ht="12.75" customHeight="1" x14ac:dyDescent="0.2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</row>
    <row r="183" spans="1:29" ht="12.75" customHeight="1" x14ac:dyDescent="0.2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</row>
    <row r="184" spans="1:29" ht="12.75" customHeight="1" x14ac:dyDescent="0.2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</row>
    <row r="185" spans="1:29" ht="12.75" customHeight="1" x14ac:dyDescent="0.2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</row>
    <row r="186" spans="1:29" ht="12.75" customHeight="1" x14ac:dyDescent="0.2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</row>
    <row r="187" spans="1:29" ht="12.75" customHeight="1" x14ac:dyDescent="0.2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</row>
    <row r="188" spans="1:29" ht="12.75" customHeight="1" x14ac:dyDescent="0.2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</row>
    <row r="189" spans="1:29" ht="12.75" customHeight="1" x14ac:dyDescent="0.2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</row>
    <row r="190" spans="1:29" ht="12.75" customHeight="1" x14ac:dyDescent="0.2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</row>
    <row r="191" spans="1:29" ht="12.75" customHeight="1" x14ac:dyDescent="0.2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</row>
    <row r="192" spans="1:29" ht="12.75" customHeight="1" x14ac:dyDescent="0.2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</row>
    <row r="193" spans="1:29" ht="12.75" customHeight="1" x14ac:dyDescent="0.2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</row>
    <row r="194" spans="1:29" ht="12.75" customHeight="1" x14ac:dyDescent="0.2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</row>
    <row r="195" spans="1:29" ht="12.75" customHeight="1" x14ac:dyDescent="0.2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</row>
    <row r="196" spans="1:29" ht="12.75" customHeight="1" x14ac:dyDescent="0.2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</row>
    <row r="197" spans="1:29" ht="12.75" customHeight="1" x14ac:dyDescent="0.2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</row>
    <row r="198" spans="1:29" ht="12.75" customHeight="1" x14ac:dyDescent="0.2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</row>
    <row r="199" spans="1:29" ht="12.75" customHeight="1" x14ac:dyDescent="0.2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</row>
    <row r="200" spans="1:29" ht="12.75" customHeight="1" x14ac:dyDescent="0.2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</row>
    <row r="201" spans="1:29" ht="12.75" customHeight="1" x14ac:dyDescent="0.2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</row>
    <row r="202" spans="1:29" ht="12.75" customHeight="1" x14ac:dyDescent="0.2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</row>
    <row r="203" spans="1:29" ht="12.75" customHeight="1" x14ac:dyDescent="0.2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</row>
    <row r="204" spans="1:29" ht="12.75" customHeight="1" x14ac:dyDescent="0.2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</row>
    <row r="205" spans="1:29" ht="12.75" customHeight="1" x14ac:dyDescent="0.2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</row>
    <row r="206" spans="1:29" ht="12.75" customHeight="1" x14ac:dyDescent="0.2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</row>
    <row r="207" spans="1:29" ht="12.75" customHeight="1" x14ac:dyDescent="0.2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</row>
    <row r="208" spans="1:29" ht="12.75" customHeight="1" x14ac:dyDescent="0.2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</row>
    <row r="209" spans="1:29" ht="12.75" customHeight="1" x14ac:dyDescent="0.2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</row>
    <row r="210" spans="1:29" ht="12.75" customHeight="1" x14ac:dyDescent="0.2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</row>
    <row r="211" spans="1:29" ht="12.75" customHeight="1" x14ac:dyDescent="0.2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</row>
    <row r="212" spans="1:29" ht="12.75" customHeight="1" x14ac:dyDescent="0.2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</row>
    <row r="213" spans="1:29" ht="12.75" customHeight="1" x14ac:dyDescent="0.2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</row>
    <row r="214" spans="1:29" ht="12.75" customHeight="1" x14ac:dyDescent="0.2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</row>
    <row r="215" spans="1:29" ht="12.75" customHeight="1" x14ac:dyDescent="0.2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</row>
    <row r="216" spans="1:29" ht="12.75" customHeight="1" x14ac:dyDescent="0.2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</row>
    <row r="217" spans="1:29" ht="12.75" customHeight="1" x14ac:dyDescent="0.2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</row>
    <row r="218" spans="1:29" ht="12.75" customHeight="1" x14ac:dyDescent="0.2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</row>
    <row r="219" spans="1:29" ht="12.75" customHeight="1" x14ac:dyDescent="0.2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</row>
    <row r="220" spans="1:29" ht="12.75" customHeight="1" x14ac:dyDescent="0.2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</row>
    <row r="221" spans="1:29" ht="12.75" customHeight="1" x14ac:dyDescent="0.2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</row>
    <row r="222" spans="1:29" ht="12.75" customHeight="1" x14ac:dyDescent="0.2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</row>
    <row r="223" spans="1:29" ht="12.75" customHeight="1" x14ac:dyDescent="0.2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</row>
    <row r="224" spans="1:29" ht="12.75" customHeight="1" x14ac:dyDescent="0.2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</row>
    <row r="225" spans="1:29" ht="12.75" customHeight="1" x14ac:dyDescent="0.2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</row>
    <row r="226" spans="1:29" ht="12.75" customHeight="1" x14ac:dyDescent="0.2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</row>
    <row r="227" spans="1:29" ht="12.75" customHeight="1" x14ac:dyDescent="0.2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</row>
    <row r="228" spans="1:29" ht="12.75" customHeight="1" x14ac:dyDescent="0.2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</row>
    <row r="229" spans="1:29" ht="12.75" customHeight="1" x14ac:dyDescent="0.2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</row>
    <row r="230" spans="1:29" ht="12.75" customHeight="1" x14ac:dyDescent="0.2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</row>
    <row r="231" spans="1:29" ht="12.75" customHeight="1" x14ac:dyDescent="0.2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</row>
    <row r="232" spans="1:29" ht="12.75" customHeight="1" x14ac:dyDescent="0.2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</row>
    <row r="233" spans="1:29" ht="12.75" customHeight="1" x14ac:dyDescent="0.2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</row>
    <row r="234" spans="1:29" ht="12.75" customHeight="1" x14ac:dyDescent="0.2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</row>
    <row r="235" spans="1:29" ht="12.75" customHeight="1" x14ac:dyDescent="0.2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</row>
    <row r="236" spans="1:29" ht="12.75" customHeight="1" x14ac:dyDescent="0.2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</row>
    <row r="237" spans="1:29" ht="12.75" customHeight="1" x14ac:dyDescent="0.2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</row>
    <row r="238" spans="1:29" ht="12.75" customHeight="1" x14ac:dyDescent="0.2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</row>
    <row r="239" spans="1:29" ht="12.75" customHeight="1" x14ac:dyDescent="0.2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</row>
    <row r="240" spans="1:29" ht="12.75" customHeight="1" x14ac:dyDescent="0.2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</row>
    <row r="241" spans="1:29" ht="12.75" customHeight="1" x14ac:dyDescent="0.2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</row>
    <row r="242" spans="1:29" ht="12.75" customHeight="1" x14ac:dyDescent="0.2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</row>
    <row r="243" spans="1:29" ht="12.75" customHeight="1" x14ac:dyDescent="0.2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</row>
    <row r="244" spans="1:29" ht="12.75" customHeight="1" x14ac:dyDescent="0.2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</row>
    <row r="245" spans="1:29" ht="12.75" customHeight="1" x14ac:dyDescent="0.2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</row>
    <row r="246" spans="1:29" ht="12.75" customHeight="1" x14ac:dyDescent="0.2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</row>
    <row r="247" spans="1:29" ht="12.75" customHeight="1" x14ac:dyDescent="0.2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</row>
    <row r="248" spans="1:29" ht="12.75" customHeight="1" x14ac:dyDescent="0.2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</row>
    <row r="249" spans="1:29" ht="12.75" customHeight="1" x14ac:dyDescent="0.2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</row>
    <row r="250" spans="1:29" ht="12.75" customHeight="1" x14ac:dyDescent="0.2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</row>
    <row r="251" spans="1:29" ht="12.75" customHeight="1" x14ac:dyDescent="0.2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</row>
    <row r="252" spans="1:29" ht="12.75" customHeight="1" x14ac:dyDescent="0.2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</row>
    <row r="253" spans="1:29" ht="12.75" customHeight="1" x14ac:dyDescent="0.2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</row>
    <row r="254" spans="1:29" ht="12.75" customHeight="1" x14ac:dyDescent="0.2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</row>
    <row r="255" spans="1:29" ht="12.75" customHeight="1" x14ac:dyDescent="0.2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</row>
    <row r="256" spans="1:29" ht="12.75" customHeight="1" x14ac:dyDescent="0.2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</row>
    <row r="257" spans="1:29" ht="12.75" customHeight="1" x14ac:dyDescent="0.2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</row>
    <row r="258" spans="1:29" ht="12.75" customHeight="1" x14ac:dyDescent="0.2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</row>
    <row r="259" spans="1:29" ht="12.75" customHeight="1" x14ac:dyDescent="0.2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</row>
    <row r="260" spans="1:29" ht="12.75" customHeight="1" x14ac:dyDescent="0.2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</row>
    <row r="261" spans="1:29" ht="12.75" customHeight="1" x14ac:dyDescent="0.2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</row>
    <row r="262" spans="1:29" ht="12.75" customHeight="1" x14ac:dyDescent="0.2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</row>
    <row r="263" spans="1:29" ht="12.75" customHeight="1" x14ac:dyDescent="0.2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</row>
    <row r="264" spans="1:29" ht="12.75" customHeight="1" x14ac:dyDescent="0.2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</row>
    <row r="265" spans="1:29" ht="12.75" customHeight="1" x14ac:dyDescent="0.2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</row>
    <row r="266" spans="1:29" ht="12.75" customHeight="1" x14ac:dyDescent="0.2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</row>
    <row r="267" spans="1:29" ht="12.75" customHeight="1" x14ac:dyDescent="0.2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</row>
    <row r="268" spans="1:29" ht="12.75" customHeight="1" x14ac:dyDescent="0.2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</row>
    <row r="269" spans="1:29" ht="12.75" customHeight="1" x14ac:dyDescent="0.2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</row>
    <row r="270" spans="1:29" ht="12.75" customHeight="1" x14ac:dyDescent="0.2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</row>
    <row r="271" spans="1:29" ht="12.75" customHeight="1" x14ac:dyDescent="0.2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</row>
    <row r="272" spans="1:29" ht="12.75" customHeight="1" x14ac:dyDescent="0.2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</row>
    <row r="273" spans="1:29" ht="12.75" customHeight="1" x14ac:dyDescent="0.2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</row>
    <row r="274" spans="1:29" ht="12.75" customHeight="1" x14ac:dyDescent="0.2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</row>
    <row r="275" spans="1:29" ht="12.75" customHeight="1" x14ac:dyDescent="0.2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</row>
    <row r="276" spans="1:29" ht="12.75" customHeight="1" x14ac:dyDescent="0.2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</row>
    <row r="277" spans="1:29" ht="12.75" customHeight="1" x14ac:dyDescent="0.2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</row>
    <row r="278" spans="1:29" ht="12.75" customHeight="1" x14ac:dyDescent="0.2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</row>
    <row r="279" spans="1:29" ht="12.75" customHeight="1" x14ac:dyDescent="0.2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</row>
    <row r="280" spans="1:29" ht="12.75" customHeight="1" x14ac:dyDescent="0.2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</row>
    <row r="281" spans="1:29" ht="12.75" customHeight="1" x14ac:dyDescent="0.2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</row>
    <row r="282" spans="1:29" ht="12.75" customHeight="1" x14ac:dyDescent="0.2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</row>
    <row r="283" spans="1:29" ht="12.75" customHeight="1" x14ac:dyDescent="0.2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</row>
    <row r="284" spans="1:29" ht="12.75" customHeight="1" x14ac:dyDescent="0.2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</row>
    <row r="285" spans="1:29" ht="12.75" customHeight="1" x14ac:dyDescent="0.2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</row>
    <row r="286" spans="1:29" ht="12.75" customHeight="1" x14ac:dyDescent="0.2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</row>
    <row r="287" spans="1:29" ht="12.75" customHeight="1" x14ac:dyDescent="0.2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</row>
    <row r="288" spans="1:29" ht="12.75" customHeight="1" x14ac:dyDescent="0.2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</row>
    <row r="289" spans="1:29" ht="12.75" customHeight="1" x14ac:dyDescent="0.2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</row>
    <row r="290" spans="1:29" ht="12.75" customHeight="1" x14ac:dyDescent="0.2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</row>
    <row r="291" spans="1:29" ht="12.75" customHeight="1" x14ac:dyDescent="0.2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</row>
    <row r="292" spans="1:29" ht="12.75" customHeight="1" x14ac:dyDescent="0.2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</row>
    <row r="293" spans="1:29" ht="12.75" customHeight="1" x14ac:dyDescent="0.2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</row>
    <row r="294" spans="1:29" ht="12.75" customHeight="1" x14ac:dyDescent="0.2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</row>
    <row r="295" spans="1:29" ht="12.75" customHeight="1" x14ac:dyDescent="0.2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</row>
    <row r="296" spans="1:29" ht="12.75" customHeight="1" x14ac:dyDescent="0.2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</row>
    <row r="297" spans="1:29" ht="12.75" customHeight="1" x14ac:dyDescent="0.2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</row>
    <row r="298" spans="1:29" ht="12.75" customHeight="1" x14ac:dyDescent="0.2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</row>
    <row r="299" spans="1:29" ht="12.75" customHeight="1" x14ac:dyDescent="0.2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</row>
    <row r="300" spans="1:29" ht="12.75" customHeight="1" x14ac:dyDescent="0.2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</row>
    <row r="301" spans="1:29" ht="12.75" customHeight="1" x14ac:dyDescent="0.2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</row>
    <row r="302" spans="1:29" ht="12.75" customHeight="1" x14ac:dyDescent="0.2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</row>
    <row r="303" spans="1:29" ht="12.75" customHeight="1" x14ac:dyDescent="0.2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</row>
    <row r="304" spans="1:29" ht="12.75" customHeight="1" x14ac:dyDescent="0.2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</row>
    <row r="305" spans="1:29" ht="12.75" customHeight="1" x14ac:dyDescent="0.2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</row>
    <row r="306" spans="1:29" ht="12.75" customHeight="1" x14ac:dyDescent="0.2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</row>
    <row r="307" spans="1:29" ht="12.75" customHeight="1" x14ac:dyDescent="0.2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</row>
    <row r="308" spans="1:29" ht="12.75" customHeight="1" x14ac:dyDescent="0.2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</row>
    <row r="309" spans="1:29" ht="12.75" customHeight="1" x14ac:dyDescent="0.2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</row>
    <row r="310" spans="1:29" ht="12.75" customHeight="1" x14ac:dyDescent="0.2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</row>
    <row r="311" spans="1:29" ht="12.75" customHeight="1" x14ac:dyDescent="0.2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</row>
    <row r="312" spans="1:29" ht="12.75" customHeight="1" x14ac:dyDescent="0.2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</row>
    <row r="313" spans="1:29" ht="12.75" customHeight="1" x14ac:dyDescent="0.2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</row>
    <row r="314" spans="1:29" ht="12.75" customHeight="1" x14ac:dyDescent="0.2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</row>
    <row r="315" spans="1:29" ht="12.75" customHeight="1" x14ac:dyDescent="0.2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</row>
    <row r="316" spans="1:29" ht="12.75" customHeight="1" x14ac:dyDescent="0.2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</row>
    <row r="317" spans="1:29" ht="12.75" customHeight="1" x14ac:dyDescent="0.2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</row>
    <row r="318" spans="1:29" ht="12.75" customHeight="1" x14ac:dyDescent="0.2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</row>
    <row r="319" spans="1:29" ht="12.75" customHeight="1" x14ac:dyDescent="0.2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</row>
    <row r="320" spans="1:29" ht="12.75" customHeight="1" x14ac:dyDescent="0.2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</row>
    <row r="321" spans="1:29" ht="12.75" customHeight="1" x14ac:dyDescent="0.2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1:29" ht="12.75" customHeight="1" x14ac:dyDescent="0.2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1:29" ht="12.75" customHeight="1" x14ac:dyDescent="0.2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</row>
    <row r="324" spans="1:29" ht="12.75" customHeight="1" x14ac:dyDescent="0.2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1:29" ht="12.75" customHeight="1" x14ac:dyDescent="0.2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1:29" ht="12.75" customHeight="1" x14ac:dyDescent="0.2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</row>
    <row r="327" spans="1:29" ht="12.75" customHeight="1" x14ac:dyDescent="0.2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</row>
    <row r="328" spans="1:29" ht="12.75" customHeight="1" x14ac:dyDescent="0.2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</row>
    <row r="329" spans="1:29" ht="12.75" customHeight="1" x14ac:dyDescent="0.2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</row>
    <row r="330" spans="1:29" ht="12.75" customHeight="1" x14ac:dyDescent="0.2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</row>
    <row r="331" spans="1:29" ht="12.75" customHeight="1" x14ac:dyDescent="0.2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</row>
    <row r="332" spans="1:29" ht="12.75" customHeight="1" x14ac:dyDescent="0.2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</row>
    <row r="333" spans="1:29" ht="12.75" customHeight="1" x14ac:dyDescent="0.2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</row>
    <row r="334" spans="1:29" ht="12.75" customHeight="1" x14ac:dyDescent="0.2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</row>
    <row r="335" spans="1:29" ht="12.75" customHeight="1" x14ac:dyDescent="0.2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</row>
    <row r="336" spans="1:29" ht="12.75" customHeight="1" x14ac:dyDescent="0.2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</row>
    <row r="337" spans="1:29" ht="12.75" customHeight="1" x14ac:dyDescent="0.2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</row>
    <row r="338" spans="1:29" ht="12.75" customHeight="1" x14ac:dyDescent="0.2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</row>
    <row r="339" spans="1:29" ht="12.75" customHeight="1" x14ac:dyDescent="0.2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</row>
    <row r="340" spans="1:29" ht="12.75" customHeight="1" x14ac:dyDescent="0.2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</row>
    <row r="341" spans="1:29" ht="12.75" customHeight="1" x14ac:dyDescent="0.2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</row>
    <row r="342" spans="1:29" ht="12.75" customHeight="1" x14ac:dyDescent="0.2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</row>
    <row r="343" spans="1:29" ht="12.75" customHeight="1" x14ac:dyDescent="0.2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</row>
    <row r="344" spans="1:29" ht="12.75" customHeight="1" x14ac:dyDescent="0.2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</row>
    <row r="345" spans="1:29" ht="12.75" customHeight="1" x14ac:dyDescent="0.2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</row>
    <row r="346" spans="1:29" ht="12.75" customHeight="1" x14ac:dyDescent="0.2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</row>
    <row r="347" spans="1:29" ht="12.75" customHeight="1" x14ac:dyDescent="0.2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</row>
    <row r="348" spans="1:29" ht="12.75" customHeight="1" x14ac:dyDescent="0.2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</row>
    <row r="349" spans="1:29" ht="12.75" customHeight="1" x14ac:dyDescent="0.2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</row>
    <row r="350" spans="1:29" ht="12.75" customHeight="1" x14ac:dyDescent="0.2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</row>
    <row r="351" spans="1:29" ht="12.75" customHeight="1" x14ac:dyDescent="0.2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</row>
    <row r="352" spans="1:29" ht="12.75" customHeight="1" x14ac:dyDescent="0.2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</row>
    <row r="353" spans="1:29" ht="12.75" customHeight="1" x14ac:dyDescent="0.2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</row>
    <row r="354" spans="1:29" ht="12.75" customHeight="1" x14ac:dyDescent="0.2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</row>
    <row r="355" spans="1:29" ht="12.75" customHeight="1" x14ac:dyDescent="0.2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</row>
    <row r="356" spans="1:29" ht="12.75" customHeight="1" x14ac:dyDescent="0.2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</row>
    <row r="357" spans="1:29" ht="12.75" customHeight="1" x14ac:dyDescent="0.2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</row>
    <row r="358" spans="1:29" ht="12.75" customHeight="1" x14ac:dyDescent="0.2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</row>
    <row r="359" spans="1:29" ht="12.75" customHeight="1" x14ac:dyDescent="0.2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</row>
    <row r="360" spans="1:29" ht="12.75" customHeight="1" x14ac:dyDescent="0.2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</row>
    <row r="361" spans="1:29" ht="12.75" customHeight="1" x14ac:dyDescent="0.2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</row>
    <row r="362" spans="1:29" ht="12.75" customHeight="1" x14ac:dyDescent="0.2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</row>
    <row r="363" spans="1:29" ht="12.75" customHeight="1" x14ac:dyDescent="0.2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</row>
    <row r="364" spans="1:29" ht="12.75" customHeight="1" x14ac:dyDescent="0.2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</row>
    <row r="365" spans="1:29" ht="12.75" customHeight="1" x14ac:dyDescent="0.2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</row>
    <row r="366" spans="1:29" ht="12.75" customHeight="1" x14ac:dyDescent="0.2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</row>
    <row r="367" spans="1:29" ht="12.75" customHeight="1" x14ac:dyDescent="0.2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</row>
    <row r="368" spans="1:29" ht="12.75" customHeight="1" x14ac:dyDescent="0.2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</row>
    <row r="369" spans="1:29" ht="12.75" customHeight="1" x14ac:dyDescent="0.2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</row>
    <row r="370" spans="1:29" ht="12.75" customHeight="1" x14ac:dyDescent="0.2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</row>
    <row r="371" spans="1:29" ht="12.75" customHeight="1" x14ac:dyDescent="0.2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</row>
    <row r="372" spans="1:29" ht="12.75" customHeight="1" x14ac:dyDescent="0.2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</row>
    <row r="373" spans="1:29" ht="12.75" customHeight="1" x14ac:dyDescent="0.2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</row>
    <row r="374" spans="1:29" ht="12.75" customHeight="1" x14ac:dyDescent="0.2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</row>
    <row r="375" spans="1:29" ht="12.75" customHeight="1" x14ac:dyDescent="0.2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</row>
    <row r="376" spans="1:29" ht="12.75" customHeight="1" x14ac:dyDescent="0.2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</row>
    <row r="377" spans="1:29" ht="12.75" customHeight="1" x14ac:dyDescent="0.2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</row>
    <row r="378" spans="1:29" ht="12.75" customHeight="1" x14ac:dyDescent="0.2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</row>
    <row r="379" spans="1:29" ht="12.75" customHeight="1" x14ac:dyDescent="0.2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</row>
    <row r="380" spans="1:29" ht="12.75" customHeight="1" x14ac:dyDescent="0.2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</row>
    <row r="381" spans="1:29" ht="12.75" customHeight="1" x14ac:dyDescent="0.2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</row>
    <row r="382" spans="1:29" ht="12.75" customHeight="1" x14ac:dyDescent="0.2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</row>
    <row r="383" spans="1:29" ht="12.75" customHeight="1" x14ac:dyDescent="0.2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</row>
    <row r="384" spans="1:29" ht="12.75" customHeight="1" x14ac:dyDescent="0.2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</row>
    <row r="385" spans="1:29" ht="12.75" customHeight="1" x14ac:dyDescent="0.2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</row>
    <row r="386" spans="1:29" ht="12.75" customHeight="1" x14ac:dyDescent="0.2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</row>
    <row r="387" spans="1:29" ht="12.75" customHeight="1" x14ac:dyDescent="0.2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</row>
    <row r="388" spans="1:29" ht="12.75" customHeight="1" x14ac:dyDescent="0.2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</row>
    <row r="389" spans="1:29" ht="12.75" customHeight="1" x14ac:dyDescent="0.2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</row>
    <row r="390" spans="1:29" ht="12.75" customHeight="1" x14ac:dyDescent="0.2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</row>
    <row r="391" spans="1:29" ht="12.75" customHeight="1" x14ac:dyDescent="0.2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</row>
    <row r="392" spans="1:29" ht="12.75" customHeight="1" x14ac:dyDescent="0.2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</row>
    <row r="393" spans="1:29" ht="12.75" customHeight="1" x14ac:dyDescent="0.2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</row>
    <row r="394" spans="1:29" ht="12.75" customHeight="1" x14ac:dyDescent="0.2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</row>
    <row r="395" spans="1:29" ht="12.75" customHeight="1" x14ac:dyDescent="0.2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</row>
    <row r="396" spans="1:29" ht="12.75" customHeight="1" x14ac:dyDescent="0.2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</row>
    <row r="397" spans="1:29" ht="12.75" customHeight="1" x14ac:dyDescent="0.2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</row>
    <row r="398" spans="1:29" ht="12.75" customHeight="1" x14ac:dyDescent="0.2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</row>
    <row r="399" spans="1:29" ht="12.75" customHeight="1" x14ac:dyDescent="0.2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</row>
    <row r="400" spans="1:29" ht="12.75" customHeight="1" x14ac:dyDescent="0.2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</row>
    <row r="401" spans="1:29" ht="12.75" customHeight="1" x14ac:dyDescent="0.2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</row>
    <row r="402" spans="1:29" ht="12.75" customHeight="1" x14ac:dyDescent="0.2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</row>
    <row r="403" spans="1:29" ht="12.75" customHeight="1" x14ac:dyDescent="0.2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</row>
    <row r="404" spans="1:29" ht="12.75" customHeight="1" x14ac:dyDescent="0.2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</row>
    <row r="405" spans="1:29" ht="12.75" customHeight="1" x14ac:dyDescent="0.2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</row>
    <row r="406" spans="1:29" ht="12.75" customHeight="1" x14ac:dyDescent="0.2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</row>
    <row r="407" spans="1:29" ht="12.75" customHeight="1" x14ac:dyDescent="0.2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</row>
    <row r="408" spans="1:29" ht="12.75" customHeight="1" x14ac:dyDescent="0.2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</row>
    <row r="409" spans="1:29" ht="12.75" customHeight="1" x14ac:dyDescent="0.2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</row>
    <row r="410" spans="1:29" ht="12.75" customHeight="1" x14ac:dyDescent="0.2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</row>
    <row r="411" spans="1:29" ht="12.75" customHeight="1" x14ac:dyDescent="0.2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</row>
    <row r="412" spans="1:29" ht="12.75" customHeight="1" x14ac:dyDescent="0.2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</row>
    <row r="413" spans="1:29" ht="12.75" customHeight="1" x14ac:dyDescent="0.2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</row>
    <row r="414" spans="1:29" ht="12.75" customHeight="1" x14ac:dyDescent="0.2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</row>
    <row r="415" spans="1:29" ht="12.75" customHeight="1" x14ac:dyDescent="0.2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</row>
    <row r="416" spans="1:29" ht="12.75" customHeight="1" x14ac:dyDescent="0.2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</row>
    <row r="417" spans="1:29" ht="12.75" customHeight="1" x14ac:dyDescent="0.2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</row>
    <row r="418" spans="1:29" ht="12.75" customHeight="1" x14ac:dyDescent="0.2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</row>
    <row r="419" spans="1:29" ht="12.75" customHeight="1" x14ac:dyDescent="0.2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</row>
    <row r="420" spans="1:29" ht="12.75" customHeight="1" x14ac:dyDescent="0.2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</row>
    <row r="421" spans="1:29" ht="12.75" customHeight="1" x14ac:dyDescent="0.2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</row>
    <row r="422" spans="1:29" ht="12.75" customHeight="1" x14ac:dyDescent="0.2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</row>
    <row r="423" spans="1:29" ht="12.75" customHeight="1" x14ac:dyDescent="0.2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</row>
    <row r="424" spans="1:29" ht="12.75" customHeight="1" x14ac:dyDescent="0.2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</row>
    <row r="425" spans="1:29" ht="12.75" customHeight="1" x14ac:dyDescent="0.2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</row>
    <row r="426" spans="1:29" ht="12.75" customHeight="1" x14ac:dyDescent="0.2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</row>
    <row r="427" spans="1:29" ht="12.75" customHeight="1" x14ac:dyDescent="0.2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</row>
    <row r="428" spans="1:29" ht="12.75" customHeight="1" x14ac:dyDescent="0.2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</row>
    <row r="429" spans="1:29" ht="12.75" customHeight="1" x14ac:dyDescent="0.2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</row>
    <row r="430" spans="1:29" ht="12.75" customHeight="1" x14ac:dyDescent="0.2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</row>
    <row r="431" spans="1:29" ht="12.75" customHeight="1" x14ac:dyDescent="0.2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</row>
    <row r="432" spans="1:29" ht="12.75" customHeight="1" x14ac:dyDescent="0.2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</row>
    <row r="433" spans="1:29" ht="12.75" customHeight="1" x14ac:dyDescent="0.2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</row>
    <row r="434" spans="1:29" ht="12.75" customHeight="1" x14ac:dyDescent="0.2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</row>
    <row r="435" spans="1:29" ht="12.75" customHeight="1" x14ac:dyDescent="0.2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</row>
    <row r="436" spans="1:29" ht="12.75" customHeight="1" x14ac:dyDescent="0.2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</row>
    <row r="437" spans="1:29" ht="12.75" customHeight="1" x14ac:dyDescent="0.2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</row>
    <row r="438" spans="1:29" ht="12.75" customHeight="1" x14ac:dyDescent="0.2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</row>
    <row r="439" spans="1:29" ht="12.75" customHeight="1" x14ac:dyDescent="0.2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</row>
    <row r="440" spans="1:29" ht="12.75" customHeight="1" x14ac:dyDescent="0.2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</row>
    <row r="441" spans="1:29" ht="12.75" customHeight="1" x14ac:dyDescent="0.2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</row>
    <row r="442" spans="1:29" ht="12.75" customHeight="1" x14ac:dyDescent="0.2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</row>
    <row r="443" spans="1:29" ht="12.75" customHeight="1" x14ac:dyDescent="0.2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</row>
    <row r="444" spans="1:29" ht="12.75" customHeight="1" x14ac:dyDescent="0.2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</row>
    <row r="445" spans="1:29" ht="12.75" customHeight="1" x14ac:dyDescent="0.2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</row>
    <row r="446" spans="1:29" ht="12.75" customHeight="1" x14ac:dyDescent="0.2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</row>
    <row r="447" spans="1:29" ht="12.75" customHeight="1" x14ac:dyDescent="0.2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</row>
    <row r="448" spans="1:29" ht="12.75" customHeight="1" x14ac:dyDescent="0.2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</row>
    <row r="449" spans="1:29" ht="12.75" customHeight="1" x14ac:dyDescent="0.2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</row>
    <row r="450" spans="1:29" ht="12.75" customHeight="1" x14ac:dyDescent="0.2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</row>
    <row r="451" spans="1:29" ht="12.75" customHeight="1" x14ac:dyDescent="0.2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</row>
    <row r="452" spans="1:29" ht="12.75" customHeight="1" x14ac:dyDescent="0.2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</row>
    <row r="453" spans="1:29" ht="12.75" customHeight="1" x14ac:dyDescent="0.2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</row>
    <row r="454" spans="1:29" ht="12.75" customHeight="1" x14ac:dyDescent="0.2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</row>
    <row r="455" spans="1:29" ht="12.75" customHeight="1" x14ac:dyDescent="0.2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</row>
    <row r="456" spans="1:29" ht="12.75" customHeight="1" x14ac:dyDescent="0.2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</row>
    <row r="457" spans="1:29" ht="12.75" customHeight="1" x14ac:dyDescent="0.2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</row>
    <row r="458" spans="1:29" ht="12.75" customHeight="1" x14ac:dyDescent="0.2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</row>
    <row r="459" spans="1:29" ht="12.75" customHeight="1" x14ac:dyDescent="0.2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</row>
    <row r="460" spans="1:29" ht="12.75" customHeight="1" x14ac:dyDescent="0.2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</row>
    <row r="461" spans="1:29" ht="12.75" customHeight="1" x14ac:dyDescent="0.2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</row>
    <row r="462" spans="1:29" ht="12.75" customHeight="1" x14ac:dyDescent="0.2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</row>
    <row r="463" spans="1:29" ht="12.75" customHeight="1" x14ac:dyDescent="0.2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</row>
    <row r="464" spans="1:29" ht="12.75" customHeight="1" x14ac:dyDescent="0.2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</row>
    <row r="465" spans="1:29" ht="12.75" customHeight="1" x14ac:dyDescent="0.2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</row>
    <row r="466" spans="1:29" ht="12.75" customHeight="1" x14ac:dyDescent="0.2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</row>
    <row r="467" spans="1:29" ht="12.75" customHeight="1" x14ac:dyDescent="0.2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</row>
    <row r="468" spans="1:29" ht="12.75" customHeight="1" x14ac:dyDescent="0.2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</row>
    <row r="469" spans="1:29" ht="12.75" customHeight="1" x14ac:dyDescent="0.2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</row>
    <row r="470" spans="1:29" ht="12.75" customHeight="1" x14ac:dyDescent="0.2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</row>
    <row r="471" spans="1:29" ht="12.75" customHeight="1" x14ac:dyDescent="0.2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</row>
    <row r="472" spans="1:29" ht="12.75" customHeight="1" x14ac:dyDescent="0.2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</row>
    <row r="473" spans="1:29" ht="12.75" customHeight="1" x14ac:dyDescent="0.2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</row>
    <row r="474" spans="1:29" ht="12.75" customHeight="1" x14ac:dyDescent="0.2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</row>
    <row r="475" spans="1:29" ht="12.75" customHeight="1" x14ac:dyDescent="0.2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</row>
    <row r="476" spans="1:29" ht="12.75" customHeight="1" x14ac:dyDescent="0.2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</row>
    <row r="477" spans="1:29" ht="12.75" customHeight="1" x14ac:dyDescent="0.2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</row>
    <row r="478" spans="1:29" ht="12.75" customHeight="1" x14ac:dyDescent="0.2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</row>
    <row r="479" spans="1:29" ht="12.75" customHeight="1" x14ac:dyDescent="0.2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</row>
    <row r="480" spans="1:29" ht="12.75" customHeight="1" x14ac:dyDescent="0.2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</row>
    <row r="481" spans="1:29" ht="12.75" customHeight="1" x14ac:dyDescent="0.2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</row>
    <row r="482" spans="1:29" ht="12.75" customHeight="1" x14ac:dyDescent="0.2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</row>
    <row r="483" spans="1:29" ht="12.75" customHeight="1" x14ac:dyDescent="0.2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</row>
    <row r="484" spans="1:29" ht="12.75" customHeight="1" x14ac:dyDescent="0.2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</row>
    <row r="485" spans="1:29" ht="12.75" customHeight="1" x14ac:dyDescent="0.2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</row>
    <row r="486" spans="1:29" ht="12.75" customHeight="1" x14ac:dyDescent="0.2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</row>
    <row r="487" spans="1:29" ht="12.75" customHeight="1" x14ac:dyDescent="0.2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</row>
    <row r="488" spans="1:29" ht="12.75" customHeight="1" x14ac:dyDescent="0.2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</row>
    <row r="489" spans="1:29" ht="12.75" customHeight="1" x14ac:dyDescent="0.2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</row>
    <row r="490" spans="1:29" ht="12.75" customHeight="1" x14ac:dyDescent="0.2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</row>
    <row r="491" spans="1:29" ht="12.75" customHeight="1" x14ac:dyDescent="0.2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</row>
    <row r="492" spans="1:29" ht="12.75" customHeight="1" x14ac:dyDescent="0.2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</row>
    <row r="493" spans="1:29" ht="12.75" customHeight="1" x14ac:dyDescent="0.2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</row>
    <row r="494" spans="1:29" ht="12.75" customHeight="1" x14ac:dyDescent="0.2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</row>
    <row r="495" spans="1:29" ht="12.75" customHeight="1" x14ac:dyDescent="0.2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</row>
    <row r="496" spans="1:29" ht="12.75" customHeight="1" x14ac:dyDescent="0.2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</row>
    <row r="497" spans="1:29" ht="12.75" customHeight="1" x14ac:dyDescent="0.2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</row>
    <row r="498" spans="1:29" ht="12.75" customHeight="1" x14ac:dyDescent="0.2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</row>
    <row r="499" spans="1:29" ht="12.75" customHeight="1" x14ac:dyDescent="0.2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</row>
    <row r="500" spans="1:29" ht="12.75" customHeight="1" x14ac:dyDescent="0.2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</row>
    <row r="501" spans="1:29" ht="12.75" customHeight="1" x14ac:dyDescent="0.2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</row>
    <row r="502" spans="1:29" ht="12.75" customHeight="1" x14ac:dyDescent="0.2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</row>
    <row r="503" spans="1:29" ht="12.75" customHeight="1" x14ac:dyDescent="0.2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</row>
    <row r="504" spans="1:29" ht="12.75" customHeight="1" x14ac:dyDescent="0.2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</row>
    <row r="505" spans="1:29" ht="12.75" customHeight="1" x14ac:dyDescent="0.2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</row>
    <row r="506" spans="1:29" ht="12.75" customHeight="1" x14ac:dyDescent="0.2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</row>
    <row r="507" spans="1:29" ht="12.75" customHeight="1" x14ac:dyDescent="0.2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</row>
    <row r="508" spans="1:29" ht="12.75" customHeight="1" x14ac:dyDescent="0.2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</row>
    <row r="509" spans="1:29" ht="12.75" customHeight="1" x14ac:dyDescent="0.2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</row>
    <row r="510" spans="1:29" ht="12.75" customHeight="1" x14ac:dyDescent="0.2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</row>
    <row r="511" spans="1:29" ht="12.75" customHeight="1" x14ac:dyDescent="0.2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</row>
    <row r="512" spans="1:29" ht="12.75" customHeight="1" x14ac:dyDescent="0.2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</row>
    <row r="513" spans="1:29" ht="12.75" customHeight="1" x14ac:dyDescent="0.2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</row>
    <row r="514" spans="1:29" ht="12.75" customHeight="1" x14ac:dyDescent="0.2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</row>
    <row r="515" spans="1:29" ht="12.75" customHeight="1" x14ac:dyDescent="0.2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</row>
    <row r="516" spans="1:29" ht="12.75" customHeight="1" x14ac:dyDescent="0.2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</row>
    <row r="517" spans="1:29" ht="12.75" customHeight="1" x14ac:dyDescent="0.2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</row>
    <row r="518" spans="1:29" ht="12.75" customHeight="1" x14ac:dyDescent="0.2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</row>
    <row r="519" spans="1:29" ht="12.75" customHeight="1" x14ac:dyDescent="0.2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</row>
    <row r="520" spans="1:29" ht="12.75" customHeight="1" x14ac:dyDescent="0.2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</row>
    <row r="521" spans="1:29" ht="12.75" customHeight="1" x14ac:dyDescent="0.2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</row>
    <row r="522" spans="1:29" ht="12.75" customHeight="1" x14ac:dyDescent="0.2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</row>
    <row r="523" spans="1:29" ht="12.75" customHeight="1" x14ac:dyDescent="0.2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</row>
    <row r="524" spans="1:29" ht="12.75" customHeight="1" x14ac:dyDescent="0.2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</row>
    <row r="525" spans="1:29" ht="12.75" customHeight="1" x14ac:dyDescent="0.2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</row>
    <row r="526" spans="1:29" ht="12.75" customHeight="1" x14ac:dyDescent="0.2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</row>
    <row r="527" spans="1:29" ht="12.75" customHeight="1" x14ac:dyDescent="0.2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</row>
    <row r="528" spans="1:29" ht="12.75" customHeight="1" x14ac:dyDescent="0.2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</row>
    <row r="529" spans="1:29" ht="12.75" customHeight="1" x14ac:dyDescent="0.2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</row>
    <row r="530" spans="1:29" ht="12.75" customHeight="1" x14ac:dyDescent="0.2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</row>
    <row r="531" spans="1:29" ht="12.75" customHeight="1" x14ac:dyDescent="0.2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</row>
    <row r="532" spans="1:29" ht="12.75" customHeight="1" x14ac:dyDescent="0.2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</row>
    <row r="533" spans="1:29" ht="12.75" customHeight="1" x14ac:dyDescent="0.2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</row>
    <row r="534" spans="1:29" ht="12.75" customHeight="1" x14ac:dyDescent="0.2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</row>
    <row r="535" spans="1:29" ht="12.75" customHeight="1" x14ac:dyDescent="0.2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</row>
    <row r="536" spans="1:29" ht="12.75" customHeight="1" x14ac:dyDescent="0.2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</row>
    <row r="537" spans="1:29" ht="12.75" customHeight="1" x14ac:dyDescent="0.2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</row>
    <row r="538" spans="1:29" ht="12.75" customHeight="1" x14ac:dyDescent="0.2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</row>
    <row r="539" spans="1:29" ht="12.75" customHeight="1" x14ac:dyDescent="0.2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</row>
    <row r="540" spans="1:29" ht="12.75" customHeight="1" x14ac:dyDescent="0.2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</row>
    <row r="541" spans="1:29" ht="12.75" customHeight="1" x14ac:dyDescent="0.2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</row>
    <row r="542" spans="1:29" ht="12.75" customHeight="1" x14ac:dyDescent="0.2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</row>
    <row r="543" spans="1:29" ht="12.75" customHeight="1" x14ac:dyDescent="0.2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</row>
    <row r="544" spans="1:29" ht="12.75" customHeight="1" x14ac:dyDescent="0.2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</row>
    <row r="545" spans="1:29" ht="12.75" customHeight="1" x14ac:dyDescent="0.2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</row>
    <row r="546" spans="1:29" ht="12.75" customHeight="1" x14ac:dyDescent="0.2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</row>
    <row r="547" spans="1:29" ht="12.75" customHeight="1" x14ac:dyDescent="0.2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</row>
    <row r="548" spans="1:29" ht="12.75" customHeight="1" x14ac:dyDescent="0.2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</row>
    <row r="549" spans="1:29" ht="12.75" customHeight="1" x14ac:dyDescent="0.2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</row>
    <row r="550" spans="1:29" ht="12.75" customHeight="1" x14ac:dyDescent="0.2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</row>
    <row r="551" spans="1:29" ht="12.75" customHeight="1" x14ac:dyDescent="0.2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</row>
    <row r="552" spans="1:29" ht="12.75" customHeight="1" x14ac:dyDescent="0.2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</row>
    <row r="553" spans="1:29" ht="12.75" customHeight="1" x14ac:dyDescent="0.2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</row>
    <row r="554" spans="1:29" ht="12.75" customHeight="1" x14ac:dyDescent="0.2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</row>
    <row r="555" spans="1:29" ht="12.75" customHeight="1" x14ac:dyDescent="0.2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</row>
    <row r="556" spans="1:29" ht="12.75" customHeight="1" x14ac:dyDescent="0.2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</row>
    <row r="557" spans="1:29" ht="12.75" customHeight="1" x14ac:dyDescent="0.2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</row>
    <row r="558" spans="1:29" ht="12.75" customHeight="1" x14ac:dyDescent="0.2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</row>
    <row r="559" spans="1:29" ht="12.75" customHeight="1" x14ac:dyDescent="0.2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</row>
    <row r="560" spans="1:29" ht="12.75" customHeight="1" x14ac:dyDescent="0.2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</row>
    <row r="561" spans="1:29" ht="12.75" customHeight="1" x14ac:dyDescent="0.2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</row>
    <row r="562" spans="1:29" ht="12.75" customHeight="1" x14ac:dyDescent="0.2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</row>
    <row r="563" spans="1:29" ht="12.75" customHeight="1" x14ac:dyDescent="0.2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</row>
    <row r="564" spans="1:29" ht="12.75" customHeight="1" x14ac:dyDescent="0.2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</row>
    <row r="565" spans="1:29" ht="12.75" customHeight="1" x14ac:dyDescent="0.2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</row>
    <row r="566" spans="1:29" ht="12.75" customHeight="1" x14ac:dyDescent="0.2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</row>
    <row r="567" spans="1:29" ht="12.75" customHeight="1" x14ac:dyDescent="0.2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</row>
    <row r="568" spans="1:29" ht="12.75" customHeight="1" x14ac:dyDescent="0.2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</row>
    <row r="569" spans="1:29" ht="12.75" customHeight="1" x14ac:dyDescent="0.2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</row>
    <row r="570" spans="1:29" ht="12.75" customHeight="1" x14ac:dyDescent="0.2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</row>
    <row r="571" spans="1:29" ht="12.75" customHeight="1" x14ac:dyDescent="0.2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</row>
    <row r="572" spans="1:29" ht="12.75" customHeight="1" x14ac:dyDescent="0.2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</row>
    <row r="573" spans="1:29" ht="12.75" customHeight="1" x14ac:dyDescent="0.2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</row>
    <row r="574" spans="1:29" ht="12.75" customHeight="1" x14ac:dyDescent="0.2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</row>
    <row r="575" spans="1:29" ht="12.75" customHeight="1" x14ac:dyDescent="0.2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</row>
    <row r="576" spans="1:29" ht="12.75" customHeight="1" x14ac:dyDescent="0.2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</row>
    <row r="577" spans="1:29" ht="12.75" customHeight="1" x14ac:dyDescent="0.2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</row>
    <row r="578" spans="1:29" ht="12.75" customHeight="1" x14ac:dyDescent="0.2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</row>
    <row r="579" spans="1:29" ht="12.75" customHeight="1" x14ac:dyDescent="0.2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</row>
    <row r="580" spans="1:29" ht="12.75" customHeight="1" x14ac:dyDescent="0.2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</row>
    <row r="581" spans="1:29" ht="12.75" customHeight="1" x14ac:dyDescent="0.2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</row>
    <row r="582" spans="1:29" ht="12.75" customHeight="1" x14ac:dyDescent="0.2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</row>
    <row r="583" spans="1:29" ht="12.75" customHeight="1" x14ac:dyDescent="0.2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</row>
    <row r="584" spans="1:29" ht="12.75" customHeight="1" x14ac:dyDescent="0.2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</row>
    <row r="585" spans="1:29" ht="12.75" customHeight="1" x14ac:dyDescent="0.2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</row>
    <row r="586" spans="1:29" ht="12.75" customHeight="1" x14ac:dyDescent="0.2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</row>
    <row r="587" spans="1:29" ht="12.75" customHeight="1" x14ac:dyDescent="0.2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</row>
    <row r="588" spans="1:29" ht="12.75" customHeight="1" x14ac:dyDescent="0.2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</row>
    <row r="589" spans="1:29" ht="12.75" customHeight="1" x14ac:dyDescent="0.2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</row>
    <row r="590" spans="1:29" ht="12.75" customHeight="1" x14ac:dyDescent="0.2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</row>
    <row r="591" spans="1:29" ht="12.75" customHeight="1" x14ac:dyDescent="0.2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</row>
    <row r="592" spans="1:29" ht="12.75" customHeight="1" x14ac:dyDescent="0.2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</row>
    <row r="593" spans="1:29" ht="12.75" customHeight="1" x14ac:dyDescent="0.2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</row>
    <row r="594" spans="1:29" ht="12.75" customHeight="1" x14ac:dyDescent="0.2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</row>
    <row r="595" spans="1:29" ht="12.75" customHeight="1" x14ac:dyDescent="0.2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</row>
    <row r="596" spans="1:29" ht="12.75" customHeight="1" x14ac:dyDescent="0.2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</row>
    <row r="597" spans="1:29" ht="12.75" customHeight="1" x14ac:dyDescent="0.2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</row>
    <row r="598" spans="1:29" ht="12.75" customHeight="1" x14ac:dyDescent="0.2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</row>
    <row r="599" spans="1:29" ht="12.75" customHeight="1" x14ac:dyDescent="0.2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</row>
    <row r="600" spans="1:29" ht="12.75" customHeight="1" x14ac:dyDescent="0.2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</row>
    <row r="601" spans="1:29" ht="12.75" customHeight="1" x14ac:dyDescent="0.2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</row>
    <row r="602" spans="1:29" ht="12.75" customHeight="1" x14ac:dyDescent="0.2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</row>
    <row r="603" spans="1:29" ht="12.75" customHeight="1" x14ac:dyDescent="0.2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</row>
    <row r="604" spans="1:29" ht="12.75" customHeight="1" x14ac:dyDescent="0.2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</row>
    <row r="605" spans="1:29" ht="12.75" customHeight="1" x14ac:dyDescent="0.2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</row>
    <row r="606" spans="1:29" ht="12.75" customHeight="1" x14ac:dyDescent="0.2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</row>
    <row r="607" spans="1:29" ht="12.75" customHeight="1" x14ac:dyDescent="0.2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</row>
    <row r="608" spans="1:29" ht="12.75" customHeight="1" x14ac:dyDescent="0.2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</row>
    <row r="609" spans="1:29" ht="12.75" customHeight="1" x14ac:dyDescent="0.2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</row>
    <row r="610" spans="1:29" ht="12.75" customHeight="1" x14ac:dyDescent="0.2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</row>
    <row r="611" spans="1:29" ht="12.75" customHeight="1" x14ac:dyDescent="0.2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</row>
    <row r="612" spans="1:29" ht="12.75" customHeight="1" x14ac:dyDescent="0.2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</row>
    <row r="613" spans="1:29" ht="12.75" customHeight="1" x14ac:dyDescent="0.2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</row>
    <row r="614" spans="1:29" ht="12.75" customHeight="1" x14ac:dyDescent="0.2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</row>
    <row r="615" spans="1:29" ht="12.75" customHeight="1" x14ac:dyDescent="0.2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</row>
    <row r="616" spans="1:29" ht="12.75" customHeight="1" x14ac:dyDescent="0.2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</row>
    <row r="617" spans="1:29" ht="12.75" customHeight="1" x14ac:dyDescent="0.2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</row>
    <row r="618" spans="1:29" ht="12.75" customHeight="1" x14ac:dyDescent="0.2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</row>
    <row r="619" spans="1:29" ht="12.75" customHeight="1" x14ac:dyDescent="0.2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</row>
    <row r="620" spans="1:29" ht="12.75" customHeight="1" x14ac:dyDescent="0.2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</row>
    <row r="621" spans="1:29" ht="12.75" customHeight="1" x14ac:dyDescent="0.2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</row>
    <row r="622" spans="1:29" ht="12.75" customHeight="1" x14ac:dyDescent="0.2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</row>
    <row r="623" spans="1:29" ht="12.75" customHeight="1" x14ac:dyDescent="0.2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</row>
    <row r="624" spans="1:29" ht="12.75" customHeight="1" x14ac:dyDescent="0.2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</row>
    <row r="625" spans="1:29" ht="12.75" customHeight="1" x14ac:dyDescent="0.2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</row>
    <row r="626" spans="1:29" ht="12.75" customHeight="1" x14ac:dyDescent="0.2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</row>
    <row r="627" spans="1:29" ht="12.75" customHeight="1" x14ac:dyDescent="0.2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</row>
    <row r="628" spans="1:29" ht="12.75" customHeight="1" x14ac:dyDescent="0.2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</row>
    <row r="629" spans="1:29" ht="12.75" customHeight="1" x14ac:dyDescent="0.2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</row>
    <row r="630" spans="1:29" ht="12.75" customHeight="1" x14ac:dyDescent="0.2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</row>
    <row r="631" spans="1:29" ht="12.75" customHeight="1" x14ac:dyDescent="0.2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</row>
    <row r="632" spans="1:29" ht="12.75" customHeight="1" x14ac:dyDescent="0.2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</row>
    <row r="633" spans="1:29" ht="12.75" customHeight="1" x14ac:dyDescent="0.2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</row>
    <row r="634" spans="1:29" ht="12.75" customHeight="1" x14ac:dyDescent="0.2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</row>
    <row r="635" spans="1:29" ht="12.75" customHeight="1" x14ac:dyDescent="0.2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</row>
    <row r="636" spans="1:29" ht="12.75" customHeight="1" x14ac:dyDescent="0.2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</row>
    <row r="637" spans="1:29" ht="12.75" customHeight="1" x14ac:dyDescent="0.2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</row>
    <row r="638" spans="1:29" ht="12.75" customHeight="1" x14ac:dyDescent="0.2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</row>
    <row r="639" spans="1:29" ht="12.75" customHeight="1" x14ac:dyDescent="0.2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</row>
    <row r="640" spans="1:29" ht="12.75" customHeight="1" x14ac:dyDescent="0.2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</row>
    <row r="641" spans="1:29" ht="12.75" customHeight="1" x14ac:dyDescent="0.2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</row>
    <row r="642" spans="1:29" ht="12.75" customHeight="1" x14ac:dyDescent="0.2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</row>
    <row r="643" spans="1:29" ht="12.75" customHeight="1" x14ac:dyDescent="0.2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</row>
    <row r="644" spans="1:29" ht="12.75" customHeight="1" x14ac:dyDescent="0.2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</row>
    <row r="645" spans="1:29" ht="12.75" customHeight="1" x14ac:dyDescent="0.2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</row>
    <row r="646" spans="1:29" ht="12.75" customHeight="1" x14ac:dyDescent="0.2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</row>
    <row r="647" spans="1:29" ht="12.75" customHeight="1" x14ac:dyDescent="0.2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</row>
    <row r="648" spans="1:29" ht="12.75" customHeight="1" x14ac:dyDescent="0.2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</row>
    <row r="649" spans="1:29" ht="12.75" customHeight="1" x14ac:dyDescent="0.2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</row>
    <row r="650" spans="1:29" ht="12.75" customHeight="1" x14ac:dyDescent="0.2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</row>
    <row r="651" spans="1:29" ht="12.75" customHeight="1" x14ac:dyDescent="0.2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</row>
    <row r="652" spans="1:29" ht="12.75" customHeight="1" x14ac:dyDescent="0.2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</row>
    <row r="653" spans="1:29" ht="12.75" customHeight="1" x14ac:dyDescent="0.2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</row>
    <row r="654" spans="1:29" ht="12.75" customHeight="1" x14ac:dyDescent="0.2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</row>
    <row r="655" spans="1:29" ht="12.75" customHeight="1" x14ac:dyDescent="0.2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</row>
    <row r="656" spans="1:29" ht="12.75" customHeight="1" x14ac:dyDescent="0.2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</row>
    <row r="657" spans="1:29" ht="12.75" customHeight="1" x14ac:dyDescent="0.2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</row>
    <row r="658" spans="1:29" ht="12.75" customHeight="1" x14ac:dyDescent="0.2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</row>
    <row r="659" spans="1:29" ht="12.75" customHeight="1" x14ac:dyDescent="0.2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</row>
    <row r="660" spans="1:29" ht="12.75" customHeight="1" x14ac:dyDescent="0.2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</row>
    <row r="661" spans="1:29" ht="12.75" customHeight="1" x14ac:dyDescent="0.2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</row>
    <row r="662" spans="1:29" ht="12.75" customHeight="1" x14ac:dyDescent="0.2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</row>
    <row r="663" spans="1:29" ht="12.75" customHeight="1" x14ac:dyDescent="0.2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</row>
    <row r="664" spans="1:29" ht="12.75" customHeight="1" x14ac:dyDescent="0.2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</row>
    <row r="665" spans="1:29" ht="12.75" customHeight="1" x14ac:dyDescent="0.2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</row>
    <row r="666" spans="1:29" ht="12.75" customHeight="1" x14ac:dyDescent="0.2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</row>
    <row r="667" spans="1:29" ht="12.75" customHeight="1" x14ac:dyDescent="0.2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</row>
    <row r="668" spans="1:29" ht="12.75" customHeight="1" x14ac:dyDescent="0.2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</row>
    <row r="669" spans="1:29" ht="12.75" customHeight="1" x14ac:dyDescent="0.2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</row>
    <row r="670" spans="1:29" ht="12.75" customHeight="1" x14ac:dyDescent="0.2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</row>
    <row r="671" spans="1:29" ht="12.75" customHeight="1" x14ac:dyDescent="0.2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</row>
    <row r="672" spans="1:29" ht="12.75" customHeight="1" x14ac:dyDescent="0.2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</row>
    <row r="673" spans="1:29" ht="12.75" customHeight="1" x14ac:dyDescent="0.2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</row>
    <row r="674" spans="1:29" ht="12.75" customHeight="1" x14ac:dyDescent="0.2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</row>
    <row r="675" spans="1:29" ht="12.75" customHeight="1" x14ac:dyDescent="0.2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</row>
    <row r="676" spans="1:29" ht="12.75" customHeight="1" x14ac:dyDescent="0.2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</row>
    <row r="677" spans="1:29" ht="12.75" customHeight="1" x14ac:dyDescent="0.2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</row>
    <row r="678" spans="1:29" ht="12.75" customHeight="1" x14ac:dyDescent="0.2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</row>
    <row r="679" spans="1:29" ht="12.75" customHeight="1" x14ac:dyDescent="0.2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</row>
    <row r="680" spans="1:29" ht="12.75" customHeight="1" x14ac:dyDescent="0.2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</row>
    <row r="681" spans="1:29" ht="12.75" customHeight="1" x14ac:dyDescent="0.2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</row>
    <row r="682" spans="1:29" ht="12.75" customHeight="1" x14ac:dyDescent="0.2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</row>
    <row r="683" spans="1:29" ht="12.75" customHeight="1" x14ac:dyDescent="0.2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</row>
    <row r="684" spans="1:29" ht="12.75" customHeight="1" x14ac:dyDescent="0.2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</row>
    <row r="685" spans="1:29" ht="12.75" customHeight="1" x14ac:dyDescent="0.2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</row>
    <row r="686" spans="1:29" ht="12.75" customHeight="1" x14ac:dyDescent="0.2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</row>
    <row r="687" spans="1:29" ht="12.75" customHeight="1" x14ac:dyDescent="0.2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</row>
    <row r="688" spans="1:29" ht="12.75" customHeight="1" x14ac:dyDescent="0.2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</row>
    <row r="689" spans="1:29" ht="12.75" customHeight="1" x14ac:dyDescent="0.2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</row>
    <row r="690" spans="1:29" ht="12.75" customHeight="1" x14ac:dyDescent="0.2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</row>
    <row r="691" spans="1:29" ht="12.75" customHeight="1" x14ac:dyDescent="0.2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</row>
    <row r="692" spans="1:29" ht="12.75" customHeight="1" x14ac:dyDescent="0.2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</row>
    <row r="693" spans="1:29" ht="12.75" customHeight="1" x14ac:dyDescent="0.2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</row>
    <row r="694" spans="1:29" ht="12.75" customHeight="1" x14ac:dyDescent="0.2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</row>
    <row r="695" spans="1:29" ht="12.75" customHeight="1" x14ac:dyDescent="0.2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</row>
    <row r="696" spans="1:29" ht="12.75" customHeight="1" x14ac:dyDescent="0.2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</row>
    <row r="697" spans="1:29" ht="12.75" customHeight="1" x14ac:dyDescent="0.2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</row>
    <row r="698" spans="1:29" ht="12.75" customHeight="1" x14ac:dyDescent="0.2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</row>
    <row r="699" spans="1:29" ht="12.75" customHeight="1" x14ac:dyDescent="0.2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</row>
    <row r="700" spans="1:29" ht="12.75" customHeight="1" x14ac:dyDescent="0.2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</row>
    <row r="701" spans="1:29" ht="12.75" customHeight="1" x14ac:dyDescent="0.2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</row>
    <row r="702" spans="1:29" ht="12.75" customHeight="1" x14ac:dyDescent="0.2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</row>
    <row r="703" spans="1:29" ht="12.75" customHeight="1" x14ac:dyDescent="0.2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</row>
    <row r="704" spans="1:29" ht="12.75" customHeight="1" x14ac:dyDescent="0.2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</row>
    <row r="705" spans="1:29" ht="12.75" customHeight="1" x14ac:dyDescent="0.2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</row>
    <row r="706" spans="1:29" ht="12.75" customHeight="1" x14ac:dyDescent="0.2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</row>
    <row r="707" spans="1:29" ht="12.75" customHeight="1" x14ac:dyDescent="0.2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</row>
    <row r="708" spans="1:29" ht="12.75" customHeight="1" x14ac:dyDescent="0.2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</row>
    <row r="709" spans="1:29" ht="12.75" customHeight="1" x14ac:dyDescent="0.2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</row>
    <row r="710" spans="1:29" ht="12.75" customHeight="1" x14ac:dyDescent="0.2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</row>
    <row r="711" spans="1:29" ht="12.75" customHeight="1" x14ac:dyDescent="0.2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</row>
    <row r="712" spans="1:29" ht="12.75" customHeight="1" x14ac:dyDescent="0.2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</row>
    <row r="713" spans="1:29" ht="12.75" customHeight="1" x14ac:dyDescent="0.2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</row>
    <row r="714" spans="1:29" ht="12.75" customHeight="1" x14ac:dyDescent="0.2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</row>
    <row r="715" spans="1:29" ht="12.75" customHeight="1" x14ac:dyDescent="0.2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</row>
    <row r="716" spans="1:29" ht="12.75" customHeight="1" x14ac:dyDescent="0.2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</row>
    <row r="717" spans="1:29" ht="12.75" customHeight="1" x14ac:dyDescent="0.2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</row>
    <row r="718" spans="1:29" ht="12.75" customHeight="1" x14ac:dyDescent="0.2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</row>
    <row r="719" spans="1:29" ht="12.75" customHeight="1" x14ac:dyDescent="0.2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</row>
    <row r="720" spans="1:29" ht="12.75" customHeight="1" x14ac:dyDescent="0.2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</row>
    <row r="721" spans="1:29" ht="12.75" customHeight="1" x14ac:dyDescent="0.2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</row>
    <row r="722" spans="1:29" ht="12.75" customHeight="1" x14ac:dyDescent="0.2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</row>
    <row r="723" spans="1:29" ht="12.75" customHeight="1" x14ac:dyDescent="0.2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</row>
    <row r="724" spans="1:29" ht="12.75" customHeight="1" x14ac:dyDescent="0.2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</row>
    <row r="725" spans="1:29" ht="12.75" customHeight="1" x14ac:dyDescent="0.2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</row>
    <row r="726" spans="1:29" ht="12.75" customHeight="1" x14ac:dyDescent="0.2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</row>
    <row r="727" spans="1:29" ht="12.75" customHeight="1" x14ac:dyDescent="0.2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</row>
    <row r="728" spans="1:29" ht="12.75" customHeight="1" x14ac:dyDescent="0.2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</row>
    <row r="729" spans="1:29" ht="12.75" customHeight="1" x14ac:dyDescent="0.2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</row>
    <row r="730" spans="1:29" ht="12.75" customHeight="1" x14ac:dyDescent="0.2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</row>
    <row r="731" spans="1:29" ht="12.75" customHeight="1" x14ac:dyDescent="0.2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</row>
    <row r="732" spans="1:29" ht="12.75" customHeight="1" x14ac:dyDescent="0.2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</row>
    <row r="733" spans="1:29" ht="12.75" customHeight="1" x14ac:dyDescent="0.2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</row>
    <row r="734" spans="1:29" ht="12.75" customHeight="1" x14ac:dyDescent="0.2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</row>
    <row r="735" spans="1:29" ht="12.75" customHeight="1" x14ac:dyDescent="0.2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</row>
    <row r="736" spans="1:29" ht="12.75" customHeight="1" x14ac:dyDescent="0.2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</row>
    <row r="737" spans="1:29" ht="12.75" customHeight="1" x14ac:dyDescent="0.2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</row>
    <row r="738" spans="1:29" ht="12.75" customHeight="1" x14ac:dyDescent="0.2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</row>
    <row r="739" spans="1:29" ht="12.75" customHeight="1" x14ac:dyDescent="0.2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</row>
    <row r="740" spans="1:29" ht="12.75" customHeight="1" x14ac:dyDescent="0.2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</row>
    <row r="741" spans="1:29" ht="12.75" customHeight="1" x14ac:dyDescent="0.2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</row>
    <row r="742" spans="1:29" ht="12.75" customHeight="1" x14ac:dyDescent="0.2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</row>
    <row r="743" spans="1:29" ht="12.75" customHeight="1" x14ac:dyDescent="0.2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</row>
    <row r="744" spans="1:29" ht="12.75" customHeight="1" x14ac:dyDescent="0.2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</row>
    <row r="745" spans="1:29" ht="12.75" customHeight="1" x14ac:dyDescent="0.2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</row>
    <row r="746" spans="1:29" ht="12.75" customHeight="1" x14ac:dyDescent="0.2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</row>
    <row r="747" spans="1:29" ht="12.75" customHeight="1" x14ac:dyDescent="0.2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</row>
    <row r="748" spans="1:29" ht="12.75" customHeight="1" x14ac:dyDescent="0.2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</row>
    <row r="749" spans="1:29" ht="12.75" customHeight="1" x14ac:dyDescent="0.2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</row>
    <row r="750" spans="1:29" ht="12.75" customHeight="1" x14ac:dyDescent="0.2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</row>
    <row r="751" spans="1:29" ht="12.75" customHeight="1" x14ac:dyDescent="0.2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</row>
    <row r="752" spans="1:29" ht="12.75" customHeight="1" x14ac:dyDescent="0.2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</row>
    <row r="753" spans="1:29" ht="12.75" customHeight="1" x14ac:dyDescent="0.2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</row>
    <row r="754" spans="1:29" ht="12.75" customHeight="1" x14ac:dyDescent="0.2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</row>
    <row r="755" spans="1:29" ht="12.75" customHeight="1" x14ac:dyDescent="0.2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</row>
    <row r="756" spans="1:29" ht="12.75" customHeight="1" x14ac:dyDescent="0.2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</row>
    <row r="757" spans="1:29" ht="12.75" customHeight="1" x14ac:dyDescent="0.2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</row>
    <row r="758" spans="1:29" ht="12.75" customHeight="1" x14ac:dyDescent="0.2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</row>
    <row r="759" spans="1:29" ht="12.75" customHeight="1" x14ac:dyDescent="0.2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</row>
    <row r="760" spans="1:29" ht="12.75" customHeight="1" x14ac:dyDescent="0.2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</row>
    <row r="761" spans="1:29" ht="12.75" customHeight="1" x14ac:dyDescent="0.2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</row>
    <row r="762" spans="1:29" ht="12.75" customHeight="1" x14ac:dyDescent="0.2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</row>
    <row r="763" spans="1:29" ht="12.75" customHeight="1" x14ac:dyDescent="0.2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</row>
    <row r="764" spans="1:29" ht="12.75" customHeight="1" x14ac:dyDescent="0.2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</row>
    <row r="765" spans="1:29" ht="12.75" customHeight="1" x14ac:dyDescent="0.2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</row>
    <row r="766" spans="1:29" ht="12.75" customHeight="1" x14ac:dyDescent="0.2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</row>
    <row r="767" spans="1:29" ht="12.75" customHeight="1" x14ac:dyDescent="0.2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</row>
    <row r="768" spans="1:29" ht="12.75" customHeight="1" x14ac:dyDescent="0.2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</row>
    <row r="769" spans="1:29" ht="12.75" customHeight="1" x14ac:dyDescent="0.2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</row>
    <row r="770" spans="1:29" ht="12.75" customHeight="1" x14ac:dyDescent="0.2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</row>
    <row r="771" spans="1:29" ht="12.75" customHeight="1" x14ac:dyDescent="0.2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</row>
    <row r="772" spans="1:29" ht="12.75" customHeight="1" x14ac:dyDescent="0.2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</row>
    <row r="773" spans="1:29" ht="12.75" customHeight="1" x14ac:dyDescent="0.2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</row>
    <row r="774" spans="1:29" ht="12.75" customHeight="1" x14ac:dyDescent="0.2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</row>
    <row r="775" spans="1:29" ht="12.75" customHeight="1" x14ac:dyDescent="0.2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</row>
    <row r="776" spans="1:29" ht="12.75" customHeight="1" x14ac:dyDescent="0.2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</row>
    <row r="777" spans="1:29" ht="12.75" customHeight="1" x14ac:dyDescent="0.2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</row>
    <row r="778" spans="1:29" ht="12.75" customHeight="1" x14ac:dyDescent="0.2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</row>
    <row r="779" spans="1:29" ht="12.75" customHeight="1" x14ac:dyDescent="0.2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</row>
    <row r="780" spans="1:29" ht="12.75" customHeight="1" x14ac:dyDescent="0.2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</row>
    <row r="781" spans="1:29" ht="12.75" customHeight="1" x14ac:dyDescent="0.2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</row>
    <row r="782" spans="1:29" ht="12.75" customHeight="1" x14ac:dyDescent="0.2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</row>
    <row r="783" spans="1:29" ht="12.75" customHeight="1" x14ac:dyDescent="0.2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</row>
    <row r="784" spans="1:29" ht="12.75" customHeight="1" x14ac:dyDescent="0.2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</row>
    <row r="785" spans="1:29" ht="12.75" customHeight="1" x14ac:dyDescent="0.2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</row>
    <row r="786" spans="1:29" ht="12.75" customHeight="1" x14ac:dyDescent="0.2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</row>
    <row r="787" spans="1:29" ht="12.75" customHeight="1" x14ac:dyDescent="0.2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</row>
    <row r="788" spans="1:29" ht="12.75" customHeight="1" x14ac:dyDescent="0.2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</row>
    <row r="789" spans="1:29" ht="12.75" customHeight="1" x14ac:dyDescent="0.2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</row>
    <row r="790" spans="1:29" ht="12.75" customHeight="1" x14ac:dyDescent="0.2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</row>
    <row r="791" spans="1:29" ht="12.75" customHeight="1" x14ac:dyDescent="0.2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</row>
    <row r="792" spans="1:29" ht="12.75" customHeight="1" x14ac:dyDescent="0.2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</row>
    <row r="793" spans="1:29" ht="12.75" customHeight="1" x14ac:dyDescent="0.2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</row>
    <row r="794" spans="1:29" ht="12.75" customHeight="1" x14ac:dyDescent="0.2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</row>
    <row r="795" spans="1:29" ht="12.75" customHeight="1" x14ac:dyDescent="0.2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</row>
    <row r="796" spans="1:29" ht="12.75" customHeight="1" x14ac:dyDescent="0.2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</row>
    <row r="797" spans="1:29" ht="12.75" customHeight="1" x14ac:dyDescent="0.2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</row>
    <row r="798" spans="1:29" ht="12.75" customHeight="1" x14ac:dyDescent="0.2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</row>
    <row r="799" spans="1:29" ht="12.75" customHeight="1" x14ac:dyDescent="0.2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</row>
    <row r="800" spans="1:29" ht="12.75" customHeight="1" x14ac:dyDescent="0.2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</row>
    <row r="801" spans="1:29" ht="12.75" customHeight="1" x14ac:dyDescent="0.2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</row>
    <row r="802" spans="1:29" ht="12.75" customHeight="1" x14ac:dyDescent="0.2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</row>
    <row r="803" spans="1:29" ht="12.75" customHeight="1" x14ac:dyDescent="0.2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</row>
    <row r="804" spans="1:29" ht="12.75" customHeight="1" x14ac:dyDescent="0.2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</row>
    <row r="805" spans="1:29" ht="12.75" customHeight="1" x14ac:dyDescent="0.2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</row>
    <row r="806" spans="1:29" ht="12.75" customHeight="1" x14ac:dyDescent="0.2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</row>
    <row r="807" spans="1:29" ht="12.75" customHeight="1" x14ac:dyDescent="0.2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</row>
    <row r="808" spans="1:29" ht="12.75" customHeight="1" x14ac:dyDescent="0.2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</row>
    <row r="809" spans="1:29" ht="12.75" customHeight="1" x14ac:dyDescent="0.2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</row>
    <row r="810" spans="1:29" ht="12.75" customHeight="1" x14ac:dyDescent="0.2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</row>
    <row r="811" spans="1:29" ht="12.75" customHeight="1" x14ac:dyDescent="0.2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</row>
    <row r="812" spans="1:29" ht="12.75" customHeight="1" x14ac:dyDescent="0.2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</row>
    <row r="813" spans="1:29" ht="12.75" customHeight="1" x14ac:dyDescent="0.2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</row>
    <row r="814" spans="1:29" ht="12.75" customHeight="1" x14ac:dyDescent="0.2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</row>
    <row r="815" spans="1:29" ht="12.75" customHeight="1" x14ac:dyDescent="0.2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</row>
    <row r="816" spans="1:29" ht="12.75" customHeight="1" x14ac:dyDescent="0.2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</row>
    <row r="817" spans="1:29" ht="12.75" customHeight="1" x14ac:dyDescent="0.2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</row>
    <row r="818" spans="1:29" ht="12.75" customHeight="1" x14ac:dyDescent="0.2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</row>
    <row r="819" spans="1:29" ht="12.75" customHeight="1" x14ac:dyDescent="0.2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</row>
    <row r="820" spans="1:29" ht="12.75" customHeight="1" x14ac:dyDescent="0.2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</row>
    <row r="821" spans="1:29" ht="12.75" customHeight="1" x14ac:dyDescent="0.2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</row>
    <row r="822" spans="1:29" ht="12.75" customHeight="1" x14ac:dyDescent="0.2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</row>
    <row r="823" spans="1:29" ht="12.75" customHeight="1" x14ac:dyDescent="0.2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</row>
    <row r="824" spans="1:29" ht="12.75" customHeight="1" x14ac:dyDescent="0.2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</row>
    <row r="825" spans="1:29" ht="12.75" customHeight="1" x14ac:dyDescent="0.2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</row>
    <row r="826" spans="1:29" ht="12.75" customHeight="1" x14ac:dyDescent="0.2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</row>
    <row r="827" spans="1:29" ht="12.75" customHeight="1" x14ac:dyDescent="0.2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</row>
    <row r="828" spans="1:29" ht="12.75" customHeight="1" x14ac:dyDescent="0.2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</row>
    <row r="829" spans="1:29" ht="12.75" customHeight="1" x14ac:dyDescent="0.2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</row>
    <row r="830" spans="1:29" ht="12.75" customHeight="1" x14ac:dyDescent="0.2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</row>
    <row r="831" spans="1:29" ht="12.75" customHeight="1" x14ac:dyDescent="0.2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</row>
    <row r="832" spans="1:29" ht="12.75" customHeight="1" x14ac:dyDescent="0.2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</row>
    <row r="833" spans="1:29" ht="12.75" customHeight="1" x14ac:dyDescent="0.2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</row>
    <row r="834" spans="1:29" ht="12.75" customHeight="1" x14ac:dyDescent="0.2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</row>
    <row r="835" spans="1:29" ht="12.75" customHeight="1" x14ac:dyDescent="0.2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</row>
    <row r="836" spans="1:29" ht="12.75" customHeight="1" x14ac:dyDescent="0.2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</row>
    <row r="837" spans="1:29" ht="12.75" customHeight="1" x14ac:dyDescent="0.2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</row>
    <row r="838" spans="1:29" ht="12.75" customHeight="1" x14ac:dyDescent="0.2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</row>
    <row r="839" spans="1:29" ht="12.75" customHeight="1" x14ac:dyDescent="0.2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</row>
    <row r="840" spans="1:29" ht="12.75" customHeight="1" x14ac:dyDescent="0.2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</row>
    <row r="841" spans="1:29" ht="12.75" customHeight="1" x14ac:dyDescent="0.2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</row>
    <row r="842" spans="1:29" ht="12.75" customHeight="1" x14ac:dyDescent="0.2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</row>
    <row r="843" spans="1:29" ht="12.75" customHeight="1" x14ac:dyDescent="0.2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</row>
    <row r="844" spans="1:29" ht="12.75" customHeight="1" x14ac:dyDescent="0.2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</row>
    <row r="845" spans="1:29" ht="12.75" customHeight="1" x14ac:dyDescent="0.2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</row>
    <row r="846" spans="1:29" ht="12.75" customHeight="1" x14ac:dyDescent="0.2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</row>
    <row r="847" spans="1:29" ht="12.75" customHeight="1" x14ac:dyDescent="0.2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</row>
    <row r="848" spans="1:29" ht="12.75" customHeight="1" x14ac:dyDescent="0.2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</row>
    <row r="849" spans="1:29" ht="12.75" customHeight="1" x14ac:dyDescent="0.2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</row>
    <row r="850" spans="1:29" ht="12.75" customHeight="1" x14ac:dyDescent="0.2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</row>
    <row r="851" spans="1:29" ht="12.75" customHeight="1" x14ac:dyDescent="0.2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</row>
    <row r="852" spans="1:29" ht="12.75" customHeight="1" x14ac:dyDescent="0.2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</row>
    <row r="853" spans="1:29" ht="12.75" customHeight="1" x14ac:dyDescent="0.2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</row>
    <row r="854" spans="1:29" ht="12.75" customHeight="1" x14ac:dyDescent="0.2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</row>
    <row r="855" spans="1:29" ht="12.75" customHeight="1" x14ac:dyDescent="0.2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</row>
    <row r="856" spans="1:29" ht="12.75" customHeight="1" x14ac:dyDescent="0.2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</row>
    <row r="857" spans="1:29" ht="12.75" customHeight="1" x14ac:dyDescent="0.2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</row>
    <row r="858" spans="1:29" ht="12.75" customHeight="1" x14ac:dyDescent="0.2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</row>
    <row r="859" spans="1:29" ht="12.75" customHeight="1" x14ac:dyDescent="0.2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</row>
    <row r="860" spans="1:29" ht="12.75" customHeight="1" x14ac:dyDescent="0.2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</row>
    <row r="861" spans="1:29" ht="12.75" customHeight="1" x14ac:dyDescent="0.2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</row>
    <row r="862" spans="1:29" ht="12.75" customHeight="1" x14ac:dyDescent="0.2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</row>
    <row r="863" spans="1:29" ht="12.75" customHeight="1" x14ac:dyDescent="0.2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</row>
    <row r="864" spans="1:29" ht="12.75" customHeight="1" x14ac:dyDescent="0.2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</row>
    <row r="865" spans="1:29" ht="12.75" customHeight="1" x14ac:dyDescent="0.2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</row>
    <row r="866" spans="1:29" ht="12.75" customHeight="1" x14ac:dyDescent="0.2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</row>
    <row r="867" spans="1:29" ht="12.75" customHeight="1" x14ac:dyDescent="0.2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</row>
    <row r="868" spans="1:29" ht="12.75" customHeight="1" x14ac:dyDescent="0.2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</row>
    <row r="869" spans="1:29" ht="12.75" customHeight="1" x14ac:dyDescent="0.2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</row>
    <row r="870" spans="1:29" ht="12.75" customHeight="1" x14ac:dyDescent="0.2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</row>
    <row r="871" spans="1:29" ht="12.75" customHeight="1" x14ac:dyDescent="0.2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</row>
    <row r="872" spans="1:29" ht="12.75" customHeight="1" x14ac:dyDescent="0.2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</row>
    <row r="873" spans="1:29" ht="12.75" customHeight="1" x14ac:dyDescent="0.2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</row>
    <row r="874" spans="1:29" ht="12.75" customHeight="1" x14ac:dyDescent="0.2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</row>
    <row r="875" spans="1:29" ht="12.75" customHeight="1" x14ac:dyDescent="0.2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</row>
    <row r="876" spans="1:29" ht="12.75" customHeight="1" x14ac:dyDescent="0.2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</row>
    <row r="877" spans="1:29" ht="12.75" customHeight="1" x14ac:dyDescent="0.2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</row>
    <row r="878" spans="1:29" ht="12.75" customHeight="1" x14ac:dyDescent="0.2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</row>
    <row r="879" spans="1:29" ht="12.75" customHeight="1" x14ac:dyDescent="0.2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</row>
    <row r="880" spans="1:29" ht="12.75" customHeight="1" x14ac:dyDescent="0.2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</row>
    <row r="881" spans="1:29" ht="12.75" customHeight="1" x14ac:dyDescent="0.2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</row>
    <row r="882" spans="1:29" ht="12.75" customHeight="1" x14ac:dyDescent="0.2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</row>
    <row r="883" spans="1:29" ht="12.75" customHeight="1" x14ac:dyDescent="0.2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</row>
    <row r="884" spans="1:29" ht="12.75" customHeight="1" x14ac:dyDescent="0.2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</row>
    <row r="885" spans="1:29" ht="12.75" customHeight="1" x14ac:dyDescent="0.2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</row>
    <row r="886" spans="1:29" ht="12.75" customHeight="1" x14ac:dyDescent="0.2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</row>
    <row r="887" spans="1:29" ht="12.75" customHeight="1" x14ac:dyDescent="0.2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</row>
    <row r="888" spans="1:29" ht="12.75" customHeight="1" x14ac:dyDescent="0.2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</row>
    <row r="889" spans="1:29" ht="12.75" customHeight="1" x14ac:dyDescent="0.2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</row>
    <row r="890" spans="1:29" ht="12.75" customHeight="1" x14ac:dyDescent="0.2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</row>
    <row r="891" spans="1:29" ht="12.75" customHeight="1" x14ac:dyDescent="0.2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</row>
    <row r="892" spans="1:29" ht="12.75" customHeight="1" x14ac:dyDescent="0.2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</row>
    <row r="893" spans="1:29" ht="12.75" customHeight="1" x14ac:dyDescent="0.2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</row>
    <row r="894" spans="1:29" ht="12.75" customHeight="1" x14ac:dyDescent="0.2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</row>
    <row r="895" spans="1:29" ht="12.75" customHeight="1" x14ac:dyDescent="0.2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</row>
    <row r="896" spans="1:29" ht="12.75" customHeight="1" x14ac:dyDescent="0.2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</row>
    <row r="897" spans="1:29" ht="12.75" customHeight="1" x14ac:dyDescent="0.2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</row>
    <row r="898" spans="1:29" ht="12.75" customHeight="1" x14ac:dyDescent="0.2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</row>
    <row r="899" spans="1:29" ht="12.75" customHeight="1" x14ac:dyDescent="0.2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</row>
    <row r="900" spans="1:29" ht="12.75" customHeight="1" x14ac:dyDescent="0.2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</row>
    <row r="901" spans="1:29" ht="12.75" customHeight="1" x14ac:dyDescent="0.2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</row>
    <row r="902" spans="1:29" ht="12.75" customHeight="1" x14ac:dyDescent="0.2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</row>
    <row r="903" spans="1:29" ht="12.75" customHeight="1" x14ac:dyDescent="0.2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</row>
    <row r="904" spans="1:29" ht="12.75" customHeight="1" x14ac:dyDescent="0.2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</row>
    <row r="905" spans="1:29" ht="12.75" customHeight="1" x14ac:dyDescent="0.2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</row>
    <row r="906" spans="1:29" ht="12.75" customHeight="1" x14ac:dyDescent="0.2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</row>
    <row r="907" spans="1:29" ht="12.75" customHeight="1" x14ac:dyDescent="0.2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</row>
    <row r="908" spans="1:29" ht="12.75" customHeight="1" x14ac:dyDescent="0.2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</row>
    <row r="909" spans="1:29" ht="12.75" customHeight="1" x14ac:dyDescent="0.2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</row>
    <row r="910" spans="1:29" ht="12.75" customHeight="1" x14ac:dyDescent="0.2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</row>
    <row r="911" spans="1:29" ht="12.75" customHeight="1" x14ac:dyDescent="0.2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</row>
    <row r="912" spans="1:29" ht="12.75" customHeight="1" x14ac:dyDescent="0.2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</row>
    <row r="913" spans="1:29" ht="12.75" customHeight="1" x14ac:dyDescent="0.2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</row>
    <row r="914" spans="1:29" ht="12.75" customHeight="1" x14ac:dyDescent="0.2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</row>
    <row r="915" spans="1:29" ht="12.75" customHeight="1" x14ac:dyDescent="0.2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</row>
    <row r="916" spans="1:29" ht="12.75" customHeight="1" x14ac:dyDescent="0.2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</row>
    <row r="917" spans="1:29" ht="12.75" customHeight="1" x14ac:dyDescent="0.2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</row>
    <row r="918" spans="1:29" ht="12.75" customHeight="1" x14ac:dyDescent="0.2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</row>
    <row r="919" spans="1:29" ht="12.75" customHeight="1" x14ac:dyDescent="0.2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</row>
    <row r="920" spans="1:29" ht="12.75" customHeight="1" x14ac:dyDescent="0.2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</row>
    <row r="921" spans="1:29" ht="12.75" customHeight="1" x14ac:dyDescent="0.2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</row>
    <row r="922" spans="1:29" ht="12.75" customHeight="1" x14ac:dyDescent="0.2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</row>
    <row r="923" spans="1:29" ht="12.75" customHeight="1" x14ac:dyDescent="0.2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</row>
    <row r="924" spans="1:29" ht="12.75" customHeight="1" x14ac:dyDescent="0.2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</row>
    <row r="925" spans="1:29" ht="12.75" customHeight="1" x14ac:dyDescent="0.2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</row>
    <row r="926" spans="1:29" ht="12.75" customHeight="1" x14ac:dyDescent="0.2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</row>
    <row r="927" spans="1:29" ht="12.75" customHeight="1" x14ac:dyDescent="0.2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</row>
    <row r="928" spans="1:29" ht="12.75" customHeight="1" x14ac:dyDescent="0.2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</row>
    <row r="929" spans="1:29" ht="12.75" customHeight="1" x14ac:dyDescent="0.2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</row>
    <row r="930" spans="1:29" ht="12.75" customHeight="1" x14ac:dyDescent="0.2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</row>
    <row r="931" spans="1:29" ht="12.75" customHeight="1" x14ac:dyDescent="0.2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</row>
    <row r="932" spans="1:29" ht="12.75" customHeight="1" x14ac:dyDescent="0.2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</row>
    <row r="933" spans="1:29" ht="12.75" customHeight="1" x14ac:dyDescent="0.2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2"/>
    </row>
    <row r="934" spans="1:29" ht="12.75" customHeight="1" x14ac:dyDescent="0.2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2"/>
    </row>
    <row r="935" spans="1:29" ht="12.75" customHeight="1" x14ac:dyDescent="0.2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2"/>
    </row>
    <row r="936" spans="1:29" ht="12.75" customHeight="1" x14ac:dyDescent="0.2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2"/>
    </row>
    <row r="937" spans="1:29" ht="12.75" customHeight="1" x14ac:dyDescent="0.2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2"/>
    </row>
    <row r="938" spans="1:29" ht="12.75" customHeight="1" x14ac:dyDescent="0.2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2"/>
    </row>
    <row r="939" spans="1:29" ht="12.75" customHeight="1" x14ac:dyDescent="0.2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2"/>
    </row>
    <row r="940" spans="1:29" ht="12.75" customHeight="1" x14ac:dyDescent="0.2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2"/>
    </row>
    <row r="941" spans="1:29" ht="12.75" customHeight="1" x14ac:dyDescent="0.2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2"/>
    </row>
    <row r="942" spans="1:29" ht="12.75" customHeight="1" x14ac:dyDescent="0.2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2"/>
    </row>
    <row r="943" spans="1:29" ht="12.75" customHeight="1" x14ac:dyDescent="0.2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2"/>
    </row>
    <row r="944" spans="1:29" ht="12.75" customHeight="1" x14ac:dyDescent="0.2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2"/>
    </row>
    <row r="945" spans="1:29" ht="12.75" customHeight="1" x14ac:dyDescent="0.2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2"/>
    </row>
    <row r="946" spans="1:29" ht="12.75" customHeight="1" x14ac:dyDescent="0.2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2"/>
    </row>
    <row r="947" spans="1:29" ht="12.75" customHeight="1" x14ac:dyDescent="0.2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2"/>
    </row>
    <row r="948" spans="1:29" ht="12.75" customHeight="1" x14ac:dyDescent="0.2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2"/>
    </row>
    <row r="949" spans="1:29" ht="12.75" customHeight="1" x14ac:dyDescent="0.2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2"/>
    </row>
    <row r="950" spans="1:29" ht="12.75" customHeight="1" x14ac:dyDescent="0.2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2"/>
    </row>
    <row r="951" spans="1:29" ht="12.75" customHeight="1" x14ac:dyDescent="0.2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2"/>
    </row>
    <row r="952" spans="1:29" ht="12.75" customHeight="1" x14ac:dyDescent="0.2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2"/>
    </row>
    <row r="953" spans="1:29" ht="12.75" customHeight="1" x14ac:dyDescent="0.2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2"/>
    </row>
    <row r="954" spans="1:29" ht="12.75" customHeight="1" x14ac:dyDescent="0.2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2"/>
    </row>
    <row r="955" spans="1:29" ht="12.75" customHeight="1" x14ac:dyDescent="0.2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2"/>
    </row>
    <row r="956" spans="1:29" ht="12.75" customHeight="1" x14ac:dyDescent="0.2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2"/>
    </row>
    <row r="957" spans="1:29" ht="12.75" customHeight="1" x14ac:dyDescent="0.2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2"/>
    </row>
    <row r="958" spans="1:29" ht="12.75" customHeight="1" x14ac:dyDescent="0.2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2"/>
    </row>
    <row r="959" spans="1:29" ht="12.75" customHeight="1" x14ac:dyDescent="0.2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2"/>
    </row>
    <row r="960" spans="1:29" ht="12.75" customHeight="1" x14ac:dyDescent="0.2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2"/>
    </row>
    <row r="961" spans="1:29" ht="12.75" customHeight="1" x14ac:dyDescent="0.2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2"/>
    </row>
    <row r="962" spans="1:29" ht="12.75" customHeight="1" x14ac:dyDescent="0.2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2"/>
    </row>
    <row r="963" spans="1:29" ht="12.75" customHeight="1" x14ac:dyDescent="0.2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2"/>
    </row>
    <row r="964" spans="1:29" ht="12.75" customHeight="1" x14ac:dyDescent="0.2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2"/>
    </row>
    <row r="965" spans="1:29" ht="12.75" customHeight="1" x14ac:dyDescent="0.2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2"/>
    </row>
    <row r="966" spans="1:29" ht="12.75" customHeight="1" x14ac:dyDescent="0.2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2"/>
    </row>
    <row r="967" spans="1:29" ht="12.75" customHeight="1" x14ac:dyDescent="0.2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"/>
    </row>
    <row r="968" spans="1:29" ht="12.75" customHeight="1" x14ac:dyDescent="0.2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"/>
    </row>
    <row r="969" spans="1:29" ht="12.75" customHeight="1" x14ac:dyDescent="0.2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"/>
    </row>
    <row r="970" spans="1:29" ht="12.75" customHeight="1" x14ac:dyDescent="0.2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"/>
    </row>
    <row r="971" spans="1:29" ht="12.75" customHeight="1" x14ac:dyDescent="0.2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"/>
    </row>
    <row r="972" spans="1:29" ht="12.75" customHeight="1" x14ac:dyDescent="0.2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"/>
    </row>
    <row r="973" spans="1:29" ht="12.75" customHeight="1" x14ac:dyDescent="0.2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"/>
    </row>
    <row r="974" spans="1:29" ht="12.75" customHeight="1" x14ac:dyDescent="0.2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"/>
    </row>
    <row r="975" spans="1:29" ht="12.75" customHeight="1" x14ac:dyDescent="0.2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"/>
    </row>
    <row r="976" spans="1:29" ht="12.75" customHeight="1" x14ac:dyDescent="0.2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"/>
    </row>
    <row r="977" spans="1:29" ht="12.75" customHeight="1" x14ac:dyDescent="0.2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"/>
    </row>
    <row r="978" spans="1:29" ht="12.75" customHeight="1" x14ac:dyDescent="0.2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"/>
    </row>
    <row r="979" spans="1:29" ht="12.75" customHeight="1" x14ac:dyDescent="0.2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"/>
    </row>
    <row r="980" spans="1:29" ht="12.75" customHeight="1" x14ac:dyDescent="0.2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"/>
    </row>
    <row r="981" spans="1:29" ht="12.75" customHeight="1" x14ac:dyDescent="0.2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"/>
    </row>
    <row r="982" spans="1:29" ht="12.75" customHeight="1" x14ac:dyDescent="0.2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"/>
    </row>
    <row r="983" spans="1:29" ht="12.75" customHeight="1" x14ac:dyDescent="0.2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"/>
    </row>
    <row r="984" spans="1:29" ht="12.75" customHeight="1" x14ac:dyDescent="0.2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"/>
    </row>
    <row r="985" spans="1:29" ht="12.75" customHeight="1" x14ac:dyDescent="0.2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"/>
    </row>
    <row r="986" spans="1:29" ht="12.75" customHeight="1" x14ac:dyDescent="0.2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"/>
    </row>
    <row r="987" spans="1:29" ht="12.75" customHeight="1" x14ac:dyDescent="0.2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"/>
    </row>
    <row r="988" spans="1:29" ht="12.75" customHeight="1" x14ac:dyDescent="0.2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"/>
    </row>
    <row r="989" spans="1:29" ht="12.75" customHeight="1" x14ac:dyDescent="0.2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"/>
    </row>
    <row r="990" spans="1:29" ht="12.75" customHeight="1" x14ac:dyDescent="0.2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"/>
    </row>
    <row r="991" spans="1:29" ht="12.75" customHeight="1" x14ac:dyDescent="0.2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"/>
    </row>
    <row r="992" spans="1:29" ht="12.75" customHeight="1" x14ac:dyDescent="0.2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"/>
    </row>
    <row r="993" spans="1:29" ht="12.75" customHeight="1" x14ac:dyDescent="0.2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"/>
    </row>
    <row r="994" spans="1:29" ht="12.75" customHeight="1" x14ac:dyDescent="0.2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"/>
    </row>
    <row r="995" spans="1:29" ht="12.75" customHeight="1" x14ac:dyDescent="0.2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"/>
    </row>
    <row r="996" spans="1:29" ht="12.75" customHeight="1" x14ac:dyDescent="0.2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"/>
    </row>
    <row r="997" spans="1:29" ht="12.75" customHeight="1" x14ac:dyDescent="0.2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"/>
    </row>
    <row r="998" spans="1:29" ht="12.75" customHeight="1" x14ac:dyDescent="0.2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"/>
    </row>
    <row r="999" spans="1:29" ht="12.75" customHeight="1" x14ac:dyDescent="0.2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"/>
    </row>
  </sheetData>
  <autoFilter ref="A8:AC71"/>
  <mergeCells count="21"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  <mergeCell ref="N74:P74"/>
    <mergeCell ref="Q74:U74"/>
    <mergeCell ref="V74:X74"/>
    <mergeCell ref="C6:H6"/>
    <mergeCell ref="N6:U6"/>
    <mergeCell ref="C7:G7"/>
    <mergeCell ref="F73:P73"/>
    <mergeCell ref="C74:E74"/>
    <mergeCell ref="F74:I74"/>
    <mergeCell ref="J74:M7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34"/>
      <c r="B1" s="211">
        <v>45210</v>
      </c>
      <c r="C1" s="270" t="s">
        <v>210</v>
      </c>
      <c r="D1" s="248"/>
      <c r="E1" s="248"/>
      <c r="F1" s="248"/>
      <c r="G1" s="248"/>
      <c r="H1" s="248"/>
      <c r="I1" s="248"/>
      <c r="J1" s="248"/>
      <c r="K1" s="248"/>
      <c r="L1" s="248"/>
      <c r="M1" s="249"/>
      <c r="N1" s="271"/>
      <c r="O1" s="248"/>
      <c r="P1" s="248"/>
      <c r="Q1" s="248"/>
      <c r="R1" s="248"/>
      <c r="S1" s="248"/>
      <c r="T1" s="248"/>
      <c r="U1" s="249"/>
      <c r="V1" s="3"/>
      <c r="W1" s="3"/>
      <c r="X1" s="3"/>
      <c r="Y1" s="3"/>
      <c r="Z1" s="3"/>
      <c r="AA1" s="3"/>
      <c r="AB1" s="3"/>
      <c r="AC1" s="2"/>
      <c r="AD1" s="2"/>
    </row>
    <row r="2" spans="1:30" ht="13.5" customHeight="1" x14ac:dyDescent="0.2">
      <c r="A2" s="136" t="s">
        <v>10</v>
      </c>
      <c r="B2" s="9" t="s">
        <v>11</v>
      </c>
      <c r="C2" s="278" t="s">
        <v>12</v>
      </c>
      <c r="D2" s="279"/>
      <c r="E2" s="279"/>
      <c r="F2" s="279"/>
      <c r="G2" s="279"/>
      <c r="H2" s="279"/>
      <c r="I2" s="279"/>
      <c r="J2" s="279"/>
      <c r="K2" s="279"/>
      <c r="L2" s="279"/>
      <c r="M2" s="280"/>
      <c r="N2" s="278" t="s">
        <v>173</v>
      </c>
      <c r="O2" s="279"/>
      <c r="P2" s="279"/>
      <c r="Q2" s="279"/>
      <c r="R2" s="279"/>
      <c r="S2" s="279"/>
      <c r="T2" s="279"/>
      <c r="U2" s="280"/>
      <c r="V2" s="247" t="s">
        <v>13</v>
      </c>
      <c r="W2" s="248"/>
      <c r="X2" s="248"/>
      <c r="Y2" s="248"/>
      <c r="Z2" s="248"/>
      <c r="AA2" s="248"/>
      <c r="AB2" s="249"/>
      <c r="AC2" s="276" t="s">
        <v>14</v>
      </c>
      <c r="AD2" s="2"/>
    </row>
    <row r="3" spans="1:30" ht="13.5" customHeight="1" x14ac:dyDescent="0.2">
      <c r="A3" s="137"/>
      <c r="B3" s="15" t="s">
        <v>15</v>
      </c>
      <c r="C3" s="138" t="s">
        <v>16</v>
      </c>
      <c r="D3" s="101" t="s">
        <v>17</v>
      </c>
      <c r="E3" s="101" t="s">
        <v>18</v>
      </c>
      <c r="F3" s="101" t="s">
        <v>19</v>
      </c>
      <c r="G3" s="101" t="s">
        <v>20</v>
      </c>
      <c r="H3" s="101" t="s">
        <v>174</v>
      </c>
      <c r="I3" s="101" t="s">
        <v>175</v>
      </c>
      <c r="J3" s="101" t="s">
        <v>21</v>
      </c>
      <c r="K3" s="101" t="s">
        <v>176</v>
      </c>
      <c r="L3" s="101" t="s">
        <v>177</v>
      </c>
      <c r="M3" s="101" t="s">
        <v>178</v>
      </c>
      <c r="N3" s="101" t="s">
        <v>16</v>
      </c>
      <c r="O3" s="101" t="s">
        <v>17</v>
      </c>
      <c r="P3" s="101" t="s">
        <v>155</v>
      </c>
      <c r="Q3" s="101" t="s">
        <v>19</v>
      </c>
      <c r="R3" s="101" t="s">
        <v>29</v>
      </c>
      <c r="S3" s="139" t="s">
        <v>179</v>
      </c>
      <c r="T3" s="139" t="s">
        <v>180</v>
      </c>
      <c r="U3" s="106" t="s">
        <v>181</v>
      </c>
      <c r="V3" s="140" t="s">
        <v>35</v>
      </c>
      <c r="W3" s="140" t="s">
        <v>36</v>
      </c>
      <c r="X3" s="140" t="s">
        <v>37</v>
      </c>
      <c r="Y3" s="140" t="s">
        <v>38</v>
      </c>
      <c r="Z3" s="140" t="s">
        <v>39</v>
      </c>
      <c r="AA3" s="140" t="s">
        <v>40</v>
      </c>
      <c r="AB3" s="140" t="s">
        <v>182</v>
      </c>
      <c r="AC3" s="277"/>
      <c r="AD3" s="2"/>
    </row>
    <row r="4" spans="1:30" ht="15.75" customHeight="1" x14ac:dyDescent="0.25">
      <c r="A4" s="212"/>
      <c r="B4" s="213" t="s">
        <v>211</v>
      </c>
      <c r="C4" s="143"/>
      <c r="D4" s="28"/>
      <c r="E4" s="28"/>
      <c r="F4" s="28"/>
      <c r="G4" s="28"/>
      <c r="H4" s="28"/>
      <c r="I4" s="144"/>
      <c r="J4" s="144">
        <v>1</v>
      </c>
      <c r="K4" s="144"/>
      <c r="L4" s="144"/>
      <c r="M4" s="145" t="s">
        <v>212</v>
      </c>
      <c r="N4" s="146"/>
      <c r="O4" s="28"/>
      <c r="P4" s="28"/>
      <c r="Q4" s="28"/>
      <c r="R4" s="28"/>
      <c r="S4" s="144"/>
      <c r="T4" s="144"/>
      <c r="U4" s="144"/>
      <c r="V4" s="48">
        <v>1</v>
      </c>
      <c r="W4" s="48">
        <v>1</v>
      </c>
      <c r="X4" s="48">
        <v>1</v>
      </c>
      <c r="Y4" s="48"/>
      <c r="Z4" s="48"/>
      <c r="AA4" s="48"/>
      <c r="AB4" s="48"/>
      <c r="AC4" s="118">
        <v>26760</v>
      </c>
      <c r="AD4" s="2"/>
    </row>
    <row r="5" spans="1:30" ht="15.75" customHeight="1" x14ac:dyDescent="0.25">
      <c r="A5" s="147"/>
      <c r="B5" s="214" t="s">
        <v>213</v>
      </c>
      <c r="C5" s="146"/>
      <c r="D5" s="28" t="s">
        <v>214</v>
      </c>
      <c r="E5" s="28">
        <v>1</v>
      </c>
      <c r="F5" s="28">
        <v>1</v>
      </c>
      <c r="G5" s="28"/>
      <c r="H5" s="28"/>
      <c r="I5" s="144"/>
      <c r="J5" s="144">
        <v>1</v>
      </c>
      <c r="K5" s="144"/>
      <c r="L5" s="144"/>
      <c r="M5" s="145"/>
      <c r="N5" s="146"/>
      <c r="O5" s="28"/>
      <c r="P5" s="28"/>
      <c r="Q5" s="28"/>
      <c r="R5" s="28"/>
      <c r="S5" s="144"/>
      <c r="T5" s="144"/>
      <c r="U5" s="144"/>
      <c r="V5" s="48"/>
      <c r="W5" s="48"/>
      <c r="X5" s="48"/>
      <c r="Y5" s="48"/>
      <c r="Z5" s="48"/>
      <c r="AA5" s="48"/>
      <c r="AB5" s="48"/>
      <c r="AC5" s="121"/>
      <c r="AD5" s="2"/>
    </row>
    <row r="6" spans="1:30" ht="15.75" customHeight="1" x14ac:dyDescent="0.25">
      <c r="A6" s="147" t="s">
        <v>215</v>
      </c>
      <c r="B6" s="213" t="s">
        <v>216</v>
      </c>
      <c r="C6" s="143"/>
      <c r="D6" s="28"/>
      <c r="E6" s="28" t="s">
        <v>217</v>
      </c>
      <c r="F6" s="28"/>
      <c r="G6" s="28"/>
      <c r="H6" s="28"/>
      <c r="I6" s="144"/>
      <c r="J6" s="144">
        <v>2</v>
      </c>
      <c r="K6" s="144"/>
      <c r="L6" s="144"/>
      <c r="M6" s="145" t="s">
        <v>218</v>
      </c>
      <c r="N6" s="146"/>
      <c r="O6" s="28"/>
      <c r="P6" s="28"/>
      <c r="Q6" s="28"/>
      <c r="R6" s="28"/>
      <c r="S6" s="144"/>
      <c r="T6" s="144"/>
      <c r="U6" s="144"/>
      <c r="V6" s="48">
        <v>1</v>
      </c>
      <c r="W6" s="48"/>
      <c r="X6" s="48"/>
      <c r="Y6" s="48"/>
      <c r="Z6" s="48"/>
      <c r="AA6" s="48"/>
      <c r="AB6" s="48"/>
      <c r="AC6" s="121"/>
      <c r="AD6" s="2"/>
    </row>
    <row r="7" spans="1:30" ht="15.75" customHeight="1" x14ac:dyDescent="0.25">
      <c r="A7" s="147"/>
      <c r="B7" s="215" t="s">
        <v>219</v>
      </c>
      <c r="C7" s="64"/>
      <c r="D7" s="64"/>
      <c r="E7" s="64"/>
      <c r="F7" s="65" t="s">
        <v>220</v>
      </c>
      <c r="G7" s="64"/>
      <c r="H7" s="64"/>
      <c r="I7" s="216"/>
      <c r="J7" s="217" t="s">
        <v>221</v>
      </c>
      <c r="K7" s="218"/>
      <c r="L7" s="218"/>
      <c r="M7" s="219"/>
      <c r="N7" s="64"/>
      <c r="O7" s="64"/>
      <c r="P7" s="64"/>
      <c r="Q7" s="64"/>
      <c r="R7" s="65" t="s">
        <v>222</v>
      </c>
      <c r="S7" s="220" t="s">
        <v>61</v>
      </c>
      <c r="T7" s="144"/>
      <c r="U7" s="144"/>
      <c r="V7" s="48"/>
      <c r="W7" s="48"/>
      <c r="X7" s="48"/>
      <c r="Y7" s="48"/>
      <c r="Z7" s="221"/>
      <c r="AA7" s="48"/>
      <c r="AB7" s="48"/>
      <c r="AC7" s="118">
        <v>42024</v>
      </c>
      <c r="AD7" s="2"/>
    </row>
    <row r="8" spans="1:30" ht="15.75" customHeight="1" x14ac:dyDescent="0.25">
      <c r="A8" s="147"/>
      <c r="B8" s="222" t="s">
        <v>223</v>
      </c>
      <c r="C8" s="223">
        <v>40</v>
      </c>
      <c r="D8" s="224"/>
      <c r="E8" s="224"/>
      <c r="F8" s="224">
        <f>5*13.6</f>
        <v>68</v>
      </c>
      <c r="G8" s="224"/>
      <c r="H8" s="224"/>
      <c r="I8" s="225"/>
      <c r="J8" s="226" t="s">
        <v>224</v>
      </c>
      <c r="K8" s="224"/>
      <c r="L8" s="224"/>
      <c r="M8" s="227" t="s">
        <v>225</v>
      </c>
      <c r="N8" s="223"/>
      <c r="O8" s="224"/>
      <c r="P8" s="28"/>
      <c r="Q8" s="28"/>
      <c r="R8" s="28"/>
      <c r="S8" s="144"/>
      <c r="T8" s="144"/>
      <c r="U8" s="144"/>
      <c r="V8" s="48"/>
      <c r="W8" s="48"/>
      <c r="X8" s="48"/>
      <c r="Y8" s="48"/>
      <c r="Z8" s="221"/>
      <c r="AA8" s="48"/>
      <c r="AB8" s="48"/>
      <c r="AC8" s="118">
        <v>26762</v>
      </c>
      <c r="AD8" s="2"/>
    </row>
    <row r="9" spans="1:30" ht="15.75" customHeight="1" x14ac:dyDescent="0.25">
      <c r="A9" s="147"/>
      <c r="B9" s="228" t="s">
        <v>226</v>
      </c>
      <c r="C9" s="150"/>
      <c r="D9" s="151"/>
      <c r="E9" s="151"/>
      <c r="F9" s="229" t="s">
        <v>227</v>
      </c>
      <c r="G9" s="151"/>
      <c r="H9" s="151"/>
      <c r="I9" s="152"/>
      <c r="J9" s="152"/>
      <c r="K9" s="152"/>
      <c r="L9" s="152"/>
      <c r="M9" s="153"/>
      <c r="N9" s="154"/>
      <c r="O9" s="151"/>
      <c r="P9" s="151"/>
      <c r="Q9" s="151"/>
      <c r="R9" s="151"/>
      <c r="S9" s="152"/>
      <c r="T9" s="152"/>
      <c r="U9" s="152"/>
      <c r="V9" s="155"/>
      <c r="W9" s="155"/>
      <c r="X9" s="48"/>
      <c r="Y9" s="48"/>
      <c r="Z9" s="48"/>
      <c r="AA9" s="48"/>
      <c r="AB9" s="48"/>
      <c r="AC9" s="121"/>
      <c r="AD9" s="2"/>
    </row>
    <row r="10" spans="1:30" ht="15.75" customHeight="1" x14ac:dyDescent="0.25">
      <c r="A10" s="149"/>
      <c r="B10" s="230"/>
      <c r="C10" s="143"/>
      <c r="D10" s="28"/>
      <c r="E10" s="28"/>
      <c r="F10" s="28"/>
      <c r="G10" s="28"/>
      <c r="H10" s="151"/>
      <c r="I10" s="152"/>
      <c r="J10" s="152"/>
      <c r="K10" s="152"/>
      <c r="L10" s="152"/>
      <c r="M10" s="153"/>
      <c r="N10" s="154"/>
      <c r="O10" s="151"/>
      <c r="P10" s="151"/>
      <c r="Q10" s="151"/>
      <c r="R10" s="151"/>
      <c r="S10" s="152"/>
      <c r="T10" s="152"/>
      <c r="U10" s="152"/>
      <c r="V10" s="155"/>
      <c r="W10" s="155"/>
      <c r="X10" s="155"/>
      <c r="Y10" s="155"/>
      <c r="Z10" s="155"/>
      <c r="AA10" s="155"/>
      <c r="AB10" s="155"/>
      <c r="AC10" s="123"/>
      <c r="AD10" s="2"/>
    </row>
    <row r="11" spans="1:30" ht="15.75" customHeight="1" x14ac:dyDescent="0.25">
      <c r="A11" s="149"/>
      <c r="B11" s="142"/>
      <c r="C11" s="150"/>
      <c r="D11" s="151"/>
      <c r="E11" s="151"/>
      <c r="F11" s="151"/>
      <c r="G11" s="151"/>
      <c r="H11" s="151"/>
      <c r="I11" s="152"/>
      <c r="J11" s="152"/>
      <c r="K11" s="152"/>
      <c r="L11" s="152"/>
      <c r="M11" s="153"/>
      <c r="N11" s="154"/>
      <c r="O11" s="151"/>
      <c r="P11" s="151"/>
      <c r="Q11" s="151"/>
      <c r="R11" s="151"/>
      <c r="S11" s="152"/>
      <c r="T11" s="152"/>
      <c r="U11" s="152"/>
      <c r="V11" s="155"/>
      <c r="W11" s="155"/>
      <c r="X11" s="155"/>
      <c r="Y11" s="155"/>
      <c r="Z11" s="155"/>
      <c r="AA11" s="155"/>
      <c r="AB11" s="155"/>
      <c r="AC11" s="123"/>
      <c r="AD11" s="2"/>
    </row>
    <row r="12" spans="1:30" ht="15.75" customHeight="1" x14ac:dyDescent="0.25">
      <c r="A12" s="156"/>
      <c r="B12" s="142"/>
      <c r="C12" s="143"/>
      <c r="D12" s="28"/>
      <c r="E12" s="28"/>
      <c r="F12" s="28"/>
      <c r="G12" s="28"/>
      <c r="H12" s="28"/>
      <c r="I12" s="144"/>
      <c r="J12" s="144"/>
      <c r="K12" s="144"/>
      <c r="L12" s="144"/>
      <c r="M12" s="145"/>
      <c r="N12" s="146"/>
      <c r="O12" s="28"/>
      <c r="P12" s="28"/>
      <c r="Q12" s="28"/>
      <c r="R12" s="28"/>
      <c r="S12" s="144"/>
      <c r="T12" s="144"/>
      <c r="U12" s="144"/>
      <c r="V12" s="48"/>
      <c r="W12" s="48"/>
      <c r="X12" s="48"/>
      <c r="Y12" s="48"/>
      <c r="Z12" s="48"/>
      <c r="AA12" s="48"/>
      <c r="AB12" s="48"/>
      <c r="AC12" s="121"/>
      <c r="AD12" s="2"/>
    </row>
    <row r="13" spans="1:30" ht="15.75" customHeight="1" x14ac:dyDescent="0.25">
      <c r="A13" s="231"/>
      <c r="B13" s="142"/>
      <c r="C13" s="150"/>
      <c r="D13" s="151"/>
      <c r="E13" s="151"/>
      <c r="F13" s="151"/>
      <c r="G13" s="151"/>
      <c r="H13" s="151"/>
      <c r="I13" s="152"/>
      <c r="J13" s="152"/>
      <c r="K13" s="152"/>
      <c r="L13" s="152"/>
      <c r="M13" s="153"/>
      <c r="N13" s="154"/>
      <c r="O13" s="151"/>
      <c r="P13" s="151"/>
      <c r="Q13" s="151"/>
      <c r="R13" s="151"/>
      <c r="S13" s="152"/>
      <c r="T13" s="152"/>
      <c r="U13" s="152"/>
      <c r="V13" s="155"/>
      <c r="W13" s="155"/>
      <c r="X13" s="155"/>
      <c r="Y13" s="155"/>
      <c r="Z13" s="155"/>
      <c r="AA13" s="155"/>
      <c r="AB13" s="155"/>
      <c r="AC13" s="123"/>
      <c r="AD13" s="2"/>
    </row>
    <row r="14" spans="1:30" ht="15.75" customHeight="1" x14ac:dyDescent="0.25">
      <c r="A14" s="231"/>
      <c r="B14" s="142"/>
      <c r="C14" s="150"/>
      <c r="D14" s="151"/>
      <c r="E14" s="151"/>
      <c r="F14" s="151"/>
      <c r="G14" s="151"/>
      <c r="H14" s="151"/>
      <c r="I14" s="152"/>
      <c r="J14" s="152"/>
      <c r="K14" s="152"/>
      <c r="L14" s="152"/>
      <c r="M14" s="153"/>
      <c r="N14" s="154"/>
      <c r="O14" s="151"/>
      <c r="P14" s="151"/>
      <c r="Q14" s="151"/>
      <c r="R14" s="151"/>
      <c r="S14" s="152"/>
      <c r="T14" s="152"/>
      <c r="U14" s="152"/>
      <c r="V14" s="155"/>
      <c r="W14" s="155"/>
      <c r="X14" s="155"/>
      <c r="Y14" s="155"/>
      <c r="Z14" s="155"/>
      <c r="AA14" s="155"/>
      <c r="AB14" s="155"/>
      <c r="AC14" s="123"/>
      <c r="AD14" s="2"/>
    </row>
    <row r="15" spans="1:30" ht="15.75" customHeight="1" x14ac:dyDescent="0.25">
      <c r="A15" s="147"/>
      <c r="B15" s="230"/>
      <c r="C15" s="143"/>
      <c r="D15" s="28"/>
      <c r="E15" s="28"/>
      <c r="F15" s="28"/>
      <c r="G15" s="28"/>
      <c r="H15" s="28"/>
      <c r="I15" s="144"/>
      <c r="J15" s="144"/>
      <c r="K15" s="144"/>
      <c r="L15" s="144"/>
      <c r="M15" s="145"/>
      <c r="N15" s="146"/>
      <c r="O15" s="28"/>
      <c r="P15" s="28"/>
      <c r="Q15" s="28"/>
      <c r="R15" s="28"/>
      <c r="S15" s="144"/>
      <c r="T15" s="144"/>
      <c r="U15" s="144"/>
      <c r="V15" s="48"/>
      <c r="W15" s="48"/>
      <c r="X15" s="48"/>
      <c r="Y15" s="48"/>
      <c r="Z15" s="221"/>
      <c r="AA15" s="48"/>
      <c r="AB15" s="48"/>
      <c r="AC15" s="121"/>
      <c r="AD15" s="2"/>
    </row>
    <row r="16" spans="1:30" ht="15.75" customHeight="1" x14ac:dyDescent="0.25">
      <c r="A16" s="231"/>
      <c r="B16" s="142"/>
      <c r="C16" s="150"/>
      <c r="D16" s="151"/>
      <c r="E16" s="151"/>
      <c r="F16" s="151"/>
      <c r="G16" s="151"/>
      <c r="H16" s="151"/>
      <c r="I16" s="152"/>
      <c r="J16" s="152"/>
      <c r="K16" s="152"/>
      <c r="L16" s="152"/>
      <c r="M16" s="153"/>
      <c r="N16" s="154"/>
      <c r="O16" s="151"/>
      <c r="P16" s="151"/>
      <c r="Q16" s="151"/>
      <c r="R16" s="151"/>
      <c r="S16" s="152"/>
      <c r="T16" s="152"/>
      <c r="U16" s="152"/>
      <c r="V16" s="155"/>
      <c r="W16" s="155"/>
      <c r="X16" s="155"/>
      <c r="Y16" s="155"/>
      <c r="Z16" s="155"/>
      <c r="AA16" s="155"/>
      <c r="AB16" s="155"/>
      <c r="AC16" s="123"/>
      <c r="AD16" s="2"/>
    </row>
    <row r="17" spans="1:30" ht="15.75" customHeight="1" x14ac:dyDescent="0.25">
      <c r="A17" s="231"/>
      <c r="B17" s="142"/>
      <c r="C17" s="150"/>
      <c r="D17" s="151"/>
      <c r="E17" s="151"/>
      <c r="F17" s="151"/>
      <c r="G17" s="151"/>
      <c r="H17" s="151"/>
      <c r="I17" s="152"/>
      <c r="J17" s="152"/>
      <c r="K17" s="152"/>
      <c r="L17" s="152"/>
      <c r="M17" s="153"/>
      <c r="N17" s="154"/>
      <c r="O17" s="151"/>
      <c r="P17" s="151"/>
      <c r="Q17" s="151"/>
      <c r="R17" s="151"/>
      <c r="S17" s="152"/>
      <c r="T17" s="152"/>
      <c r="U17" s="152"/>
      <c r="V17" s="155"/>
      <c r="W17" s="155"/>
      <c r="X17" s="155"/>
      <c r="Y17" s="155"/>
      <c r="Z17" s="155"/>
      <c r="AA17" s="155"/>
      <c r="AB17" s="155"/>
      <c r="AC17" s="123"/>
      <c r="AD17" s="2"/>
    </row>
    <row r="18" spans="1:30" ht="15.75" customHeight="1" x14ac:dyDescent="0.25">
      <c r="A18" s="231"/>
      <c r="B18" s="142"/>
      <c r="C18" s="150"/>
      <c r="D18" s="151"/>
      <c r="E18" s="151"/>
      <c r="F18" s="151"/>
      <c r="G18" s="151"/>
      <c r="H18" s="151"/>
      <c r="I18" s="152"/>
      <c r="J18" s="152"/>
      <c r="K18" s="152"/>
      <c r="L18" s="152"/>
      <c r="M18" s="153"/>
      <c r="N18" s="154"/>
      <c r="O18" s="151"/>
      <c r="P18" s="151"/>
      <c r="Q18" s="151"/>
      <c r="R18" s="151"/>
      <c r="S18" s="152"/>
      <c r="T18" s="152"/>
      <c r="U18" s="152"/>
      <c r="V18" s="155"/>
      <c r="W18" s="155"/>
      <c r="X18" s="155"/>
      <c r="Y18" s="155"/>
      <c r="Z18" s="155"/>
      <c r="AA18" s="155"/>
      <c r="AB18" s="155"/>
      <c r="AC18" s="123"/>
      <c r="AD18" s="2"/>
    </row>
    <row r="19" spans="1:30" ht="15.75" customHeight="1" x14ac:dyDescent="0.25">
      <c r="A19" s="231"/>
      <c r="B19" s="142"/>
      <c r="C19" s="150"/>
      <c r="D19" s="151"/>
      <c r="E19" s="151"/>
      <c r="F19" s="151"/>
      <c r="G19" s="151"/>
      <c r="H19" s="151"/>
      <c r="I19" s="152"/>
      <c r="J19" s="152"/>
      <c r="K19" s="152"/>
      <c r="L19" s="152"/>
      <c r="M19" s="153"/>
      <c r="N19" s="154"/>
      <c r="O19" s="151"/>
      <c r="P19" s="151"/>
      <c r="Q19" s="151"/>
      <c r="R19" s="232"/>
      <c r="S19" s="152"/>
      <c r="T19" s="152"/>
      <c r="U19" s="233"/>
      <c r="V19" s="234"/>
      <c r="W19" s="155"/>
      <c r="X19" s="155"/>
      <c r="Y19" s="155"/>
      <c r="Z19" s="155"/>
      <c r="AA19" s="155"/>
      <c r="AB19" s="155"/>
      <c r="AC19" s="123"/>
      <c r="AD19" s="2"/>
    </row>
    <row r="20" spans="1:30" ht="15.75" customHeight="1" x14ac:dyDescent="0.25">
      <c r="A20" s="231"/>
      <c r="B20" s="142"/>
      <c r="C20" s="150"/>
      <c r="D20" s="151"/>
      <c r="E20" s="151"/>
      <c r="F20" s="151"/>
      <c r="G20" s="151"/>
      <c r="H20" s="151"/>
      <c r="I20" s="152"/>
      <c r="J20" s="152"/>
      <c r="K20" s="152"/>
      <c r="L20" s="152"/>
      <c r="M20" s="153"/>
      <c r="N20" s="154"/>
      <c r="O20" s="151"/>
      <c r="P20" s="151"/>
      <c r="Q20" s="151"/>
      <c r="R20" s="151"/>
      <c r="S20" s="152"/>
      <c r="T20" s="152"/>
      <c r="U20" s="152"/>
      <c r="V20" s="155"/>
      <c r="W20" s="155"/>
      <c r="X20" s="155"/>
      <c r="Y20" s="155"/>
      <c r="Z20" s="155"/>
      <c r="AA20" s="155"/>
      <c r="AB20" s="155"/>
      <c r="AC20" s="123"/>
      <c r="AD20" s="2"/>
    </row>
    <row r="21" spans="1:30" ht="15.75" customHeight="1" x14ac:dyDescent="0.25">
      <c r="A21" s="231"/>
      <c r="B21" s="142"/>
      <c r="C21" s="150"/>
      <c r="D21" s="151"/>
      <c r="E21" s="151"/>
      <c r="F21" s="151"/>
      <c r="G21" s="151"/>
      <c r="H21" s="151"/>
      <c r="I21" s="152"/>
      <c r="J21" s="152"/>
      <c r="K21" s="152"/>
      <c r="L21" s="152"/>
      <c r="M21" s="153"/>
      <c r="N21" s="154"/>
      <c r="O21" s="151"/>
      <c r="P21" s="151"/>
      <c r="Q21" s="151"/>
      <c r="R21" s="151"/>
      <c r="S21" s="152"/>
      <c r="T21" s="152"/>
      <c r="U21" s="152"/>
      <c r="V21" s="155"/>
      <c r="W21" s="155"/>
      <c r="X21" s="155"/>
      <c r="Y21" s="155"/>
      <c r="Z21" s="155"/>
      <c r="AA21" s="155"/>
      <c r="AB21" s="155"/>
      <c r="AC21" s="123"/>
      <c r="AD21" s="2"/>
    </row>
    <row r="22" spans="1:30" ht="15.75" customHeight="1" x14ac:dyDescent="0.25">
      <c r="A22" s="231"/>
      <c r="B22" s="142"/>
      <c r="C22" s="150"/>
      <c r="D22" s="151"/>
      <c r="E22" s="151"/>
      <c r="F22" s="151"/>
      <c r="G22" s="151"/>
      <c r="H22" s="151"/>
      <c r="I22" s="152"/>
      <c r="J22" s="152"/>
      <c r="K22" s="152"/>
      <c r="L22" s="152"/>
      <c r="M22" s="153"/>
      <c r="N22" s="154"/>
      <c r="O22" s="151"/>
      <c r="P22" s="151"/>
      <c r="Q22" s="151"/>
      <c r="R22" s="151"/>
      <c r="S22" s="152"/>
      <c r="T22" s="152"/>
      <c r="U22" s="152"/>
      <c r="V22" s="155"/>
      <c r="W22" s="155"/>
      <c r="X22" s="155"/>
      <c r="Y22" s="155"/>
      <c r="Z22" s="155"/>
      <c r="AA22" s="155"/>
      <c r="AB22" s="155"/>
      <c r="AC22" s="123"/>
      <c r="AD22" s="2"/>
    </row>
    <row r="23" spans="1:30" ht="15.75" customHeight="1" x14ac:dyDescent="0.25">
      <c r="A23" s="231"/>
      <c r="B23" s="142"/>
      <c r="C23" s="150"/>
      <c r="D23" s="151"/>
      <c r="E23" s="151"/>
      <c r="F23" s="151"/>
      <c r="G23" s="151"/>
      <c r="H23" s="151"/>
      <c r="I23" s="152"/>
      <c r="J23" s="152"/>
      <c r="K23" s="152"/>
      <c r="L23" s="152"/>
      <c r="M23" s="153"/>
      <c r="N23" s="154"/>
      <c r="O23" s="151"/>
      <c r="P23" s="151"/>
      <c r="Q23" s="151"/>
      <c r="R23" s="151"/>
      <c r="S23" s="152"/>
      <c r="T23" s="152"/>
      <c r="U23" s="152"/>
      <c r="V23" s="155"/>
      <c r="W23" s="155"/>
      <c r="X23" s="155"/>
      <c r="Y23" s="155"/>
      <c r="Z23" s="155"/>
      <c r="AA23" s="155"/>
      <c r="AB23" s="155"/>
      <c r="AC23" s="123"/>
      <c r="AD23" s="2"/>
    </row>
    <row r="24" spans="1:30" ht="15.75" customHeight="1" x14ac:dyDescent="0.25">
      <c r="A24" s="231"/>
      <c r="B24" s="142"/>
      <c r="C24" s="150"/>
      <c r="D24" s="151"/>
      <c r="E24" s="151"/>
      <c r="F24" s="151"/>
      <c r="G24" s="151"/>
      <c r="H24" s="151"/>
      <c r="I24" s="152"/>
      <c r="J24" s="152"/>
      <c r="K24" s="152"/>
      <c r="L24" s="152"/>
      <c r="M24" s="153"/>
      <c r="N24" s="154"/>
      <c r="O24" s="151"/>
      <c r="P24" s="151"/>
      <c r="Q24" s="151"/>
      <c r="R24" s="151"/>
      <c r="S24" s="152"/>
      <c r="T24" s="152"/>
      <c r="U24" s="152"/>
      <c r="V24" s="155"/>
      <c r="W24" s="155"/>
      <c r="X24" s="155"/>
      <c r="Y24" s="155"/>
      <c r="Z24" s="155"/>
      <c r="AA24" s="155"/>
      <c r="AB24" s="155"/>
      <c r="AC24" s="123"/>
      <c r="AD24" s="2"/>
    </row>
    <row r="25" spans="1:30" ht="15.75" customHeight="1" x14ac:dyDescent="0.25">
      <c r="A25" s="231"/>
      <c r="B25" s="142"/>
      <c r="C25" s="150"/>
      <c r="D25" s="151"/>
      <c r="E25" s="151"/>
      <c r="F25" s="151"/>
      <c r="G25" s="151"/>
      <c r="H25" s="151"/>
      <c r="I25" s="152"/>
      <c r="J25" s="152"/>
      <c r="K25" s="152"/>
      <c r="L25" s="152"/>
      <c r="M25" s="153"/>
      <c r="N25" s="154"/>
      <c r="O25" s="151"/>
      <c r="P25" s="151"/>
      <c r="Q25" s="151"/>
      <c r="R25" s="151"/>
      <c r="S25" s="152"/>
      <c r="T25" s="152"/>
      <c r="U25" s="152"/>
      <c r="V25" s="155"/>
      <c r="W25" s="155"/>
      <c r="X25" s="155"/>
      <c r="Y25" s="155"/>
      <c r="Z25" s="155"/>
      <c r="AA25" s="155"/>
      <c r="AB25" s="155"/>
      <c r="AC25" s="123"/>
      <c r="AD25" s="2"/>
    </row>
    <row r="26" spans="1:30" ht="16.5" customHeight="1" x14ac:dyDescent="0.25">
      <c r="A26" s="157"/>
      <c r="B26" s="142"/>
      <c r="C26" s="150"/>
      <c r="D26" s="151"/>
      <c r="E26" s="151"/>
      <c r="F26" s="151"/>
      <c r="G26" s="151"/>
      <c r="H26" s="151"/>
      <c r="I26" s="152"/>
      <c r="J26" s="152"/>
      <c r="K26" s="152"/>
      <c r="L26" s="152"/>
      <c r="M26" s="153"/>
      <c r="N26" s="154"/>
      <c r="O26" s="151"/>
      <c r="P26" s="151"/>
      <c r="Q26" s="151"/>
      <c r="R26" s="151"/>
      <c r="S26" s="152"/>
      <c r="T26" s="152"/>
      <c r="U26" s="152"/>
      <c r="V26" s="155"/>
      <c r="W26" s="155"/>
      <c r="X26" s="155"/>
      <c r="Y26" s="155"/>
      <c r="Z26" s="155"/>
      <c r="AA26" s="155"/>
      <c r="AB26" s="155"/>
      <c r="AC26" s="123"/>
      <c r="AD26" s="2"/>
    </row>
    <row r="27" spans="1:30" ht="16.5" customHeight="1" x14ac:dyDescent="0.25">
      <c r="A27" s="158"/>
      <c r="B27" s="159" t="s">
        <v>144</v>
      </c>
      <c r="C27" s="93">
        <f t="shared" ref="C27:AB27" si="0">SUM(C4:C26)</f>
        <v>40</v>
      </c>
      <c r="D27" s="160">
        <f t="shared" si="0"/>
        <v>0</v>
      </c>
      <c r="E27" s="160">
        <f t="shared" si="0"/>
        <v>1</v>
      </c>
      <c r="F27" s="160">
        <f t="shared" si="0"/>
        <v>69</v>
      </c>
      <c r="G27" s="160">
        <f t="shared" si="0"/>
        <v>0</v>
      </c>
      <c r="H27" s="160">
        <f t="shared" si="0"/>
        <v>0</v>
      </c>
      <c r="I27" s="160">
        <f t="shared" si="0"/>
        <v>0</v>
      </c>
      <c r="J27" s="160">
        <f t="shared" si="0"/>
        <v>4</v>
      </c>
      <c r="K27" s="160">
        <f t="shared" si="0"/>
        <v>0</v>
      </c>
      <c r="L27" s="160">
        <f t="shared" si="0"/>
        <v>0</v>
      </c>
      <c r="M27" s="161">
        <f t="shared" si="0"/>
        <v>0</v>
      </c>
      <c r="N27" s="93">
        <f t="shared" si="0"/>
        <v>0</v>
      </c>
      <c r="O27" s="160">
        <f t="shared" si="0"/>
        <v>0</v>
      </c>
      <c r="P27" s="160">
        <f t="shared" si="0"/>
        <v>0</v>
      </c>
      <c r="Q27" s="160">
        <f t="shared" si="0"/>
        <v>0</v>
      </c>
      <c r="R27" s="160">
        <f t="shared" si="0"/>
        <v>0</v>
      </c>
      <c r="S27" s="160">
        <f t="shared" si="0"/>
        <v>0</v>
      </c>
      <c r="T27" s="160">
        <f t="shared" si="0"/>
        <v>0</v>
      </c>
      <c r="U27" s="161">
        <f t="shared" si="0"/>
        <v>0</v>
      </c>
      <c r="V27" s="93">
        <f t="shared" si="0"/>
        <v>2</v>
      </c>
      <c r="W27" s="160">
        <f t="shared" si="0"/>
        <v>1</v>
      </c>
      <c r="X27" s="160">
        <f t="shared" si="0"/>
        <v>1</v>
      </c>
      <c r="Y27" s="160">
        <f t="shared" si="0"/>
        <v>0</v>
      </c>
      <c r="Z27" s="160">
        <f t="shared" si="0"/>
        <v>0</v>
      </c>
      <c r="AA27" s="160">
        <f t="shared" si="0"/>
        <v>0</v>
      </c>
      <c r="AB27" s="161">
        <f t="shared" si="0"/>
        <v>0</v>
      </c>
      <c r="AC27" s="162">
        <f>SUM(C27:AB27)</f>
        <v>118</v>
      </c>
      <c r="AD27" s="158"/>
    </row>
    <row r="28" spans="1:30" ht="13.5" customHeight="1" x14ac:dyDescent="0.2">
      <c r="A28" s="2"/>
      <c r="B28" s="1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3"/>
      <c r="W28" s="3"/>
      <c r="X28" s="3"/>
      <c r="Y28" s="3"/>
      <c r="Z28" s="3"/>
      <c r="AA28" s="3"/>
      <c r="AB28" s="3"/>
      <c r="AC28" s="2"/>
      <c r="AD28" s="2"/>
    </row>
    <row r="29" spans="1:30" ht="13.5" customHeight="1" x14ac:dyDescent="0.2">
      <c r="A29" s="2"/>
      <c r="B29" s="1"/>
      <c r="C29" s="94"/>
      <c r="D29" s="94"/>
      <c r="E29" s="94"/>
      <c r="F29" s="247" t="s">
        <v>190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9"/>
      <c r="Q29" s="94"/>
      <c r="R29" s="94"/>
      <c r="S29" s="94"/>
      <c r="T29" s="94"/>
      <c r="U29" s="94"/>
      <c r="V29" s="3"/>
      <c r="W29" s="3"/>
      <c r="X29" s="3"/>
      <c r="Y29" s="3"/>
      <c r="Z29" s="3"/>
      <c r="AA29" s="3"/>
      <c r="AB29" s="2"/>
      <c r="AC29" s="2"/>
      <c r="AD29" s="2"/>
    </row>
    <row r="30" spans="1:30" ht="13.5" customHeight="1" x14ac:dyDescent="0.2">
      <c r="A30" s="2"/>
      <c r="B30" s="95"/>
      <c r="C30" s="247" t="s">
        <v>191</v>
      </c>
      <c r="D30" s="248"/>
      <c r="E30" s="249"/>
      <c r="F30" s="250" t="s">
        <v>147</v>
      </c>
      <c r="G30" s="248"/>
      <c r="H30" s="248"/>
      <c r="I30" s="249"/>
      <c r="J30" s="250" t="s">
        <v>192</v>
      </c>
      <c r="K30" s="248"/>
      <c r="L30" s="248"/>
      <c r="M30" s="249"/>
      <c r="N30" s="250" t="s">
        <v>149</v>
      </c>
      <c r="O30" s="248"/>
      <c r="P30" s="249"/>
      <c r="Q30" s="247" t="s">
        <v>194</v>
      </c>
      <c r="R30" s="248"/>
      <c r="S30" s="248"/>
      <c r="T30" s="248"/>
      <c r="U30" s="249"/>
      <c r="V30" s="250" t="s">
        <v>195</v>
      </c>
      <c r="W30" s="248"/>
      <c r="X30" s="248"/>
      <c r="Y30" s="248"/>
      <c r="Z30" s="249"/>
      <c r="AA30" s="98" t="s">
        <v>14</v>
      </c>
      <c r="AB30" s="2"/>
      <c r="AC30" s="2"/>
      <c r="AD30" s="2"/>
    </row>
    <row r="31" spans="1:30" ht="13.5" customHeight="1" x14ac:dyDescent="0.2">
      <c r="A31" s="2"/>
      <c r="B31" s="163" t="s">
        <v>15</v>
      </c>
      <c r="C31" s="100" t="s">
        <v>16</v>
      </c>
      <c r="D31" s="101" t="s">
        <v>17</v>
      </c>
      <c r="E31" s="101" t="s">
        <v>18</v>
      </c>
      <c r="F31" s="102" t="s">
        <v>155</v>
      </c>
      <c r="G31" s="103" t="s">
        <v>156</v>
      </c>
      <c r="H31" s="103" t="s">
        <v>157</v>
      </c>
      <c r="I31" s="104" t="s">
        <v>158</v>
      </c>
      <c r="J31" s="102" t="s">
        <v>155</v>
      </c>
      <c r="K31" s="103" t="s">
        <v>156</v>
      </c>
      <c r="L31" s="103" t="s">
        <v>157</v>
      </c>
      <c r="M31" s="104" t="s">
        <v>158</v>
      </c>
      <c r="N31" s="105" t="s">
        <v>159</v>
      </c>
      <c r="O31" s="105" t="s">
        <v>160</v>
      </c>
      <c r="P31" s="105" t="s">
        <v>161</v>
      </c>
      <c r="Q31" s="100" t="s">
        <v>16</v>
      </c>
      <c r="R31" s="101" t="s">
        <v>17</v>
      </c>
      <c r="S31" s="101" t="s">
        <v>18</v>
      </c>
      <c r="T31" s="101" t="s">
        <v>19</v>
      </c>
      <c r="U31" s="106" t="s">
        <v>157</v>
      </c>
      <c r="V31" s="19" t="s">
        <v>16</v>
      </c>
      <c r="W31" s="17" t="s">
        <v>17</v>
      </c>
      <c r="X31" s="17" t="s">
        <v>18</v>
      </c>
      <c r="Y31" s="17" t="s">
        <v>19</v>
      </c>
      <c r="Z31" s="17" t="s">
        <v>157</v>
      </c>
      <c r="AA31" s="108"/>
      <c r="AB31" s="2"/>
      <c r="AC31" s="2"/>
      <c r="AD31" s="2"/>
    </row>
    <row r="32" spans="1:30" ht="15.75" customHeight="1" x14ac:dyDescent="0.25">
      <c r="A32" s="2"/>
      <c r="B32" s="142"/>
      <c r="C32" s="114"/>
      <c r="D32" s="115"/>
      <c r="E32" s="115"/>
      <c r="F32" s="114"/>
      <c r="G32" s="115"/>
      <c r="H32" s="115"/>
      <c r="I32" s="113"/>
      <c r="J32" s="114"/>
      <c r="K32" s="115"/>
      <c r="L32" s="165"/>
      <c r="M32" s="113"/>
      <c r="N32" s="114"/>
      <c r="O32" s="115"/>
      <c r="P32" s="116"/>
      <c r="Q32" s="114"/>
      <c r="R32" s="115"/>
      <c r="S32" s="115"/>
      <c r="T32" s="115"/>
      <c r="U32" s="116"/>
      <c r="V32" s="166"/>
      <c r="W32" s="166"/>
      <c r="X32" s="166"/>
      <c r="Y32" s="166"/>
      <c r="Z32" s="166"/>
      <c r="AA32" s="167"/>
      <c r="AB32" s="2"/>
      <c r="AC32" s="2"/>
      <c r="AD32" s="2"/>
    </row>
    <row r="33" spans="1:30" ht="15.75" customHeight="1" x14ac:dyDescent="0.25">
      <c r="A33" s="2"/>
      <c r="B33" s="121"/>
      <c r="C33" s="111"/>
      <c r="D33" s="54"/>
      <c r="E33" s="54"/>
      <c r="F33" s="111"/>
      <c r="G33" s="54"/>
      <c r="H33" s="54"/>
      <c r="I33" s="117"/>
      <c r="J33" s="111"/>
      <c r="K33" s="54"/>
      <c r="L33" s="110"/>
      <c r="M33" s="113"/>
      <c r="N33" s="114"/>
      <c r="O33" s="115"/>
      <c r="P33" s="116"/>
      <c r="Q33" s="111"/>
      <c r="R33" s="54"/>
      <c r="S33" s="54"/>
      <c r="T33" s="54"/>
      <c r="U33" s="120"/>
      <c r="V33" s="54"/>
      <c r="W33" s="54"/>
      <c r="X33" s="54"/>
      <c r="Y33" s="54"/>
      <c r="Z33" s="54"/>
      <c r="AA33" s="121"/>
      <c r="AB33" s="2"/>
      <c r="AC33" s="2"/>
      <c r="AD33" s="2"/>
    </row>
    <row r="34" spans="1:30" ht="15.75" customHeight="1" x14ac:dyDescent="0.25">
      <c r="A34" s="2"/>
      <c r="B34" s="121"/>
      <c r="C34" s="111"/>
      <c r="D34" s="54"/>
      <c r="E34" s="54"/>
      <c r="F34" s="111"/>
      <c r="G34" s="54"/>
      <c r="H34" s="54"/>
      <c r="I34" s="117"/>
      <c r="J34" s="111"/>
      <c r="K34" s="54"/>
      <c r="L34" s="119"/>
      <c r="M34" s="117"/>
      <c r="N34" s="111"/>
      <c r="O34" s="54"/>
      <c r="P34" s="120"/>
      <c r="Q34" s="111"/>
      <c r="R34" s="54"/>
      <c r="S34" s="54"/>
      <c r="T34" s="54"/>
      <c r="U34" s="120"/>
      <c r="V34" s="54"/>
      <c r="W34" s="54"/>
      <c r="X34" s="54"/>
      <c r="Y34" s="54"/>
      <c r="Z34" s="54"/>
      <c r="AA34" s="121"/>
      <c r="AB34" s="2"/>
      <c r="AC34" s="2"/>
      <c r="AD34" s="2"/>
    </row>
    <row r="35" spans="1:30" ht="15.75" customHeight="1" x14ac:dyDescent="0.25">
      <c r="A35" s="2"/>
      <c r="B35" s="168"/>
      <c r="C35" s="111"/>
      <c r="D35" s="54"/>
      <c r="E35" s="54"/>
      <c r="F35" s="111"/>
      <c r="G35" s="54"/>
      <c r="H35" s="54"/>
      <c r="I35" s="117"/>
      <c r="J35" s="111"/>
      <c r="K35" s="54"/>
      <c r="L35" s="119"/>
      <c r="M35" s="117"/>
      <c r="N35" s="111"/>
      <c r="O35" s="54"/>
      <c r="P35" s="120"/>
      <c r="Q35" s="111"/>
      <c r="R35" s="54"/>
      <c r="S35" s="54"/>
      <c r="T35" s="54"/>
      <c r="U35" s="120"/>
      <c r="V35" s="54"/>
      <c r="W35" s="54"/>
      <c r="X35" s="54"/>
      <c r="Y35" s="54"/>
      <c r="Z35" s="54"/>
      <c r="AA35" s="121"/>
      <c r="AB35" s="2"/>
      <c r="AC35" s="2"/>
      <c r="AD35" s="2"/>
    </row>
    <row r="36" spans="1:30" ht="16.5" customHeight="1" x14ac:dyDescent="0.25">
      <c r="A36" s="2"/>
      <c r="B36" s="169"/>
      <c r="C36" s="170"/>
      <c r="D36" s="171"/>
      <c r="E36" s="171"/>
      <c r="F36" s="170"/>
      <c r="G36" s="171"/>
      <c r="H36" s="171"/>
      <c r="I36" s="172"/>
      <c r="J36" s="170"/>
      <c r="K36" s="171"/>
      <c r="L36" s="173"/>
      <c r="M36" s="172"/>
      <c r="N36" s="170"/>
      <c r="O36" s="171"/>
      <c r="P36" s="174"/>
      <c r="Q36" s="170"/>
      <c r="R36" s="171"/>
      <c r="S36" s="171"/>
      <c r="T36" s="171"/>
      <c r="U36" s="174"/>
      <c r="V36" s="171"/>
      <c r="W36" s="171"/>
      <c r="X36" s="171"/>
      <c r="Y36" s="171"/>
      <c r="Z36" s="171"/>
      <c r="AA36" s="175"/>
      <c r="AB36" s="2"/>
      <c r="AC36" s="2"/>
      <c r="AD36" s="2"/>
    </row>
    <row r="37" spans="1:30" ht="13.5" customHeight="1" x14ac:dyDescent="0.2">
      <c r="A37" s="2"/>
      <c r="B37" s="130" t="s">
        <v>144</v>
      </c>
      <c r="C37" s="131">
        <f t="shared" ref="C37:Z37" si="1">SUM(C32:C36)</f>
        <v>0</v>
      </c>
      <c r="D37" s="131">
        <f t="shared" si="1"/>
        <v>0</v>
      </c>
      <c r="E37" s="131">
        <f t="shared" si="1"/>
        <v>0</v>
      </c>
      <c r="F37" s="131">
        <f t="shared" si="1"/>
        <v>0</v>
      </c>
      <c r="G37" s="131">
        <f t="shared" si="1"/>
        <v>0</v>
      </c>
      <c r="H37" s="131">
        <f t="shared" si="1"/>
        <v>0</v>
      </c>
      <c r="I37" s="131">
        <f t="shared" si="1"/>
        <v>0</v>
      </c>
      <c r="J37" s="131">
        <f t="shared" si="1"/>
        <v>0</v>
      </c>
      <c r="K37" s="132">
        <f t="shared" si="1"/>
        <v>0</v>
      </c>
      <c r="L37" s="132">
        <f t="shared" si="1"/>
        <v>0</v>
      </c>
      <c r="M37" s="176">
        <f t="shared" si="1"/>
        <v>0</v>
      </c>
      <c r="N37" s="176">
        <f t="shared" si="1"/>
        <v>0</v>
      </c>
      <c r="O37" s="176">
        <f t="shared" si="1"/>
        <v>0</v>
      </c>
      <c r="P37" s="176">
        <f t="shared" si="1"/>
        <v>0</v>
      </c>
      <c r="Q37" s="131">
        <f t="shared" si="1"/>
        <v>0</v>
      </c>
      <c r="R37" s="131">
        <f t="shared" si="1"/>
        <v>0</v>
      </c>
      <c r="S37" s="131">
        <f t="shared" si="1"/>
        <v>0</v>
      </c>
      <c r="T37" s="131">
        <f t="shared" si="1"/>
        <v>0</v>
      </c>
      <c r="U37" s="176">
        <f t="shared" si="1"/>
        <v>0</v>
      </c>
      <c r="V37" s="176">
        <f t="shared" si="1"/>
        <v>0</v>
      </c>
      <c r="W37" s="176">
        <f t="shared" si="1"/>
        <v>0</v>
      </c>
      <c r="X37" s="176">
        <f t="shared" si="1"/>
        <v>0</v>
      </c>
      <c r="Y37" s="176">
        <f t="shared" si="1"/>
        <v>0</v>
      </c>
      <c r="Z37" s="176">
        <f t="shared" si="1"/>
        <v>0</v>
      </c>
      <c r="AA37" s="133"/>
      <c r="AB37" s="2"/>
      <c r="AC37" s="2"/>
      <c r="AD37" s="2"/>
    </row>
    <row r="38" spans="1:30" ht="12.75" customHeight="1" x14ac:dyDescent="0.2">
      <c r="A38" s="2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"/>
      <c r="AD38" s="2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35"/>
      <c r="B1" s="281" t="s">
        <v>0</v>
      </c>
      <c r="C1" s="257"/>
      <c r="D1" s="257"/>
      <c r="E1" s="257"/>
      <c r="F1" s="257"/>
      <c r="G1" s="282"/>
      <c r="H1" s="236" t="s">
        <v>1</v>
      </c>
      <c r="I1" s="286" t="s">
        <v>228</v>
      </c>
      <c r="J1" s="287"/>
    </row>
    <row r="2" spans="1:10" ht="12.75" customHeight="1" x14ac:dyDescent="0.2">
      <c r="B2" s="283"/>
      <c r="C2" s="284"/>
      <c r="D2" s="284"/>
      <c r="E2" s="284"/>
      <c r="F2" s="284"/>
      <c r="G2" s="285"/>
      <c r="H2" s="236" t="s">
        <v>229</v>
      </c>
      <c r="I2" s="288">
        <v>43742</v>
      </c>
      <c r="J2" s="287"/>
    </row>
    <row r="3" spans="1:10" ht="12.75" customHeight="1" x14ac:dyDescent="0.2">
      <c r="A3" s="281" t="s">
        <v>230</v>
      </c>
      <c r="B3" s="257"/>
      <c r="C3" s="257"/>
      <c r="D3" s="257"/>
      <c r="E3" s="257"/>
      <c r="F3" s="257"/>
      <c r="G3" s="258"/>
      <c r="H3" s="236" t="s">
        <v>231</v>
      </c>
      <c r="I3" s="290" t="s">
        <v>232</v>
      </c>
      <c r="J3" s="287"/>
    </row>
    <row r="4" spans="1:10" ht="12.75" customHeight="1" x14ac:dyDescent="0.2">
      <c r="A4" s="283"/>
      <c r="B4" s="284"/>
      <c r="C4" s="284"/>
      <c r="D4" s="284"/>
      <c r="E4" s="284"/>
      <c r="F4" s="284"/>
      <c r="G4" s="289"/>
      <c r="H4" s="236" t="s">
        <v>233</v>
      </c>
      <c r="I4" s="286" t="s">
        <v>8</v>
      </c>
      <c r="J4" s="287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37" t="s">
        <v>234</v>
      </c>
    </row>
    <row r="12" spans="1:10" ht="12.75" customHeight="1" x14ac:dyDescent="0.2">
      <c r="A12" s="237" t="s">
        <v>235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178" t="s">
        <v>236</v>
      </c>
      <c r="B19" s="179" t="s">
        <v>237</v>
      </c>
      <c r="C19" s="238" t="s">
        <v>238</v>
      </c>
      <c r="D19" s="179" t="s">
        <v>239</v>
      </c>
      <c r="E19" s="179" t="s">
        <v>240</v>
      </c>
      <c r="F19" s="179" t="s">
        <v>241</v>
      </c>
      <c r="G19" s="239" t="s">
        <v>242</v>
      </c>
      <c r="H19" s="180" t="s">
        <v>243</v>
      </c>
      <c r="I19" s="240" t="s">
        <v>244</v>
      </c>
    </row>
    <row r="20" spans="1:9" ht="12.75" customHeight="1" x14ac:dyDescent="0.2">
      <c r="A20" s="184"/>
      <c r="B20" s="184" t="s">
        <v>245</v>
      </c>
      <c r="C20" s="241">
        <f>IF(ISTEXT(Pedido!F77),0,Pedido!F77)</f>
        <v>0</v>
      </c>
      <c r="D20" s="241">
        <f t="shared" ref="D20:D30" si="0">IF(MOD(C20,12)=0,C20/12,"INCOMPLETO")</f>
        <v>0</v>
      </c>
      <c r="E20" s="184">
        <f>IF(ISTEXT(Pedido!F77),Pedido!F77,0)</f>
        <v>0</v>
      </c>
      <c r="F20" s="184" t="str">
        <f t="shared" ref="F20:F334" si="1">IF((IF(C20=0,0,1)+IF(E20=0,0,1))&gt;0,"SI","NO")</f>
        <v>NO</v>
      </c>
      <c r="G20" s="184"/>
      <c r="H20" s="184" t="str">
        <f>Pedido!$B$77</f>
        <v>Laura Dure</v>
      </c>
      <c r="I20" s="184" t="str">
        <f>Pedido!$A$77</f>
        <v>part 3</v>
      </c>
    </row>
    <row r="21" spans="1:9" ht="12.75" customHeight="1" x14ac:dyDescent="0.2">
      <c r="A21" s="89"/>
      <c r="B21" s="89" t="s">
        <v>246</v>
      </c>
      <c r="C21" s="242">
        <f>IF(ISTEXT(Pedido!H77),0,Pedido!H77)</f>
        <v>0</v>
      </c>
      <c r="D21" s="241">
        <f t="shared" si="0"/>
        <v>0</v>
      </c>
      <c r="E21" s="184">
        <f>IF(ISTEXT(Pedido!H77),Pedido!H77,0)</f>
        <v>0</v>
      </c>
      <c r="F21" s="184" t="str">
        <f t="shared" si="1"/>
        <v>NO</v>
      </c>
      <c r="G21" s="89"/>
      <c r="H21" s="184" t="str">
        <f>Pedido!$B$77</f>
        <v>Laura Dure</v>
      </c>
      <c r="I21" s="184" t="str">
        <f>Pedido!$A$77</f>
        <v>part 3</v>
      </c>
    </row>
    <row r="22" spans="1:9" ht="12.75" customHeight="1" x14ac:dyDescent="0.2">
      <c r="A22" s="89"/>
      <c r="B22" s="89" t="s">
        <v>247</v>
      </c>
      <c r="C22" s="242">
        <f>IF(ISTEXT(Pedido!I77),0,Pedido!I77)</f>
        <v>0</v>
      </c>
      <c r="D22" s="241">
        <f t="shared" si="0"/>
        <v>0</v>
      </c>
      <c r="E22" s="89">
        <f>IF(ISTEXT(Pedido!I77),Pedido!I77,0)</f>
        <v>0</v>
      </c>
      <c r="F22" s="184" t="str">
        <f t="shared" si="1"/>
        <v>NO</v>
      </c>
      <c r="G22" s="89"/>
      <c r="H22" s="184" t="str">
        <f>Pedido!$B$77</f>
        <v>Laura Dure</v>
      </c>
      <c r="I22" s="184" t="str">
        <f>Pedido!$A$77</f>
        <v>part 3</v>
      </c>
    </row>
    <row r="23" spans="1:9" ht="12.75" customHeight="1" x14ac:dyDescent="0.2">
      <c r="A23" s="89"/>
      <c r="B23" s="89" t="s">
        <v>248</v>
      </c>
      <c r="C23" s="242">
        <f>IF(ISTEXT(Pedido!G77),0,Pedido!G77)</f>
        <v>0</v>
      </c>
      <c r="D23" s="241">
        <f t="shared" si="0"/>
        <v>0</v>
      </c>
      <c r="E23" s="89">
        <f>IF(ISTEXT(Pedido!G77),Pedido!G77,0)</f>
        <v>0</v>
      </c>
      <c r="F23" s="184" t="str">
        <f t="shared" si="1"/>
        <v>NO</v>
      </c>
      <c r="G23" s="89"/>
      <c r="H23" s="184" t="str">
        <f>Pedido!$B$77</f>
        <v>Laura Dure</v>
      </c>
      <c r="I23" s="184" t="str">
        <f>Pedido!$A$77</f>
        <v>part 3</v>
      </c>
    </row>
    <row r="24" spans="1:9" ht="12.75" customHeight="1" x14ac:dyDescent="0.2">
      <c r="A24" s="89"/>
      <c r="B24" s="89" t="s">
        <v>249</v>
      </c>
      <c r="C24" s="242">
        <f>IF(ISTEXT(Pedido!P77),0,Pedido!P77)</f>
        <v>0</v>
      </c>
      <c r="D24" s="241">
        <f t="shared" si="0"/>
        <v>0</v>
      </c>
      <c r="E24" s="89">
        <f>IF(ISTEXT(Pedido!P77),Pedido!P77,0)</f>
        <v>0</v>
      </c>
      <c r="F24" s="184" t="str">
        <f t="shared" si="1"/>
        <v>NO</v>
      </c>
      <c r="G24" s="89"/>
      <c r="H24" s="184" t="str">
        <f>Pedido!$B$77</f>
        <v>Laura Dure</v>
      </c>
      <c r="I24" s="184" t="str">
        <f>Pedido!$A$77</f>
        <v>part 3</v>
      </c>
    </row>
    <row r="25" spans="1:9" ht="12.75" customHeight="1" x14ac:dyDescent="0.2">
      <c r="A25" s="89"/>
      <c r="B25" s="89" t="s">
        <v>250</v>
      </c>
      <c r="C25" s="242">
        <f>IF(ISTEXT(Pedido!O77),0,Pedido!O77)</f>
        <v>0</v>
      </c>
      <c r="D25" s="241">
        <f t="shared" si="0"/>
        <v>0</v>
      </c>
      <c r="E25" s="89">
        <f>IF(ISTEXT(Pedido!O77),Pedido!O77,0)</f>
        <v>0</v>
      </c>
      <c r="F25" s="184" t="str">
        <f t="shared" si="1"/>
        <v>NO</v>
      </c>
      <c r="G25" s="89"/>
      <c r="H25" s="184" t="str">
        <f>Pedido!$B$77</f>
        <v>Laura Dure</v>
      </c>
      <c r="I25" s="184" t="str">
        <f>Pedido!$A$77</f>
        <v>part 3</v>
      </c>
    </row>
    <row r="26" spans="1:9" ht="12.75" customHeight="1" x14ac:dyDescent="0.2">
      <c r="A26" s="89"/>
      <c r="B26" s="89" t="s">
        <v>251</v>
      </c>
      <c r="C26" s="242">
        <f>IF(ISTEXT(Pedido!N77),0,Pedido!N77)</f>
        <v>0</v>
      </c>
      <c r="D26" s="241">
        <f t="shared" si="0"/>
        <v>0</v>
      </c>
      <c r="E26" s="89">
        <f>IF(ISTEXT(Pedido!N77),Pedido!N77,0)</f>
        <v>0</v>
      </c>
      <c r="F26" s="184" t="str">
        <f t="shared" si="1"/>
        <v>NO</v>
      </c>
      <c r="G26" s="89"/>
      <c r="H26" s="184" t="str">
        <f>Pedido!$B$77</f>
        <v>Laura Dure</v>
      </c>
      <c r="I26" s="184" t="str">
        <f>Pedido!$A$77</f>
        <v>part 3</v>
      </c>
    </row>
    <row r="27" spans="1:9" ht="12.75" customHeight="1" x14ac:dyDescent="0.2">
      <c r="A27" s="89"/>
      <c r="B27" s="89" t="s">
        <v>252</v>
      </c>
      <c r="C27" s="242">
        <f>IF(ISTEXT(Pedido!J77),0,Pedido!J77)</f>
        <v>0</v>
      </c>
      <c r="D27" s="241">
        <f t="shared" si="0"/>
        <v>0</v>
      </c>
      <c r="E27" s="89">
        <f>IF(ISTEXT(Pedido!J77),Pedido!J77,0)</f>
        <v>0</v>
      </c>
      <c r="F27" s="184" t="str">
        <f t="shared" si="1"/>
        <v>NO</v>
      </c>
      <c r="G27" s="89"/>
      <c r="H27" s="184" t="str">
        <f>Pedido!$B$77</f>
        <v>Laura Dure</v>
      </c>
      <c r="I27" s="184" t="str">
        <f>Pedido!$A$77</f>
        <v>part 3</v>
      </c>
    </row>
    <row r="28" spans="1:9" ht="12.75" customHeight="1" x14ac:dyDescent="0.2">
      <c r="A28" s="89"/>
      <c r="B28" s="89" t="s">
        <v>253</v>
      </c>
      <c r="C28" s="242">
        <f>IF(ISTEXT(Pedido!L77),0,Pedido!L77)</f>
        <v>0</v>
      </c>
      <c r="D28" s="241">
        <f t="shared" si="0"/>
        <v>0</v>
      </c>
      <c r="E28" s="89">
        <f>IF(ISTEXT(Pedido!L77),Pedido!L77,0)</f>
        <v>0</v>
      </c>
      <c r="F28" s="184" t="str">
        <f t="shared" si="1"/>
        <v>NO</v>
      </c>
      <c r="G28" s="89"/>
      <c r="H28" s="184" t="str">
        <f>Pedido!$B$77</f>
        <v>Laura Dure</v>
      </c>
      <c r="I28" s="184" t="str">
        <f>Pedido!$A$77</f>
        <v>part 3</v>
      </c>
    </row>
    <row r="29" spans="1:9" ht="12.75" customHeight="1" x14ac:dyDescent="0.2">
      <c r="A29" s="89"/>
      <c r="B29" s="89" t="s">
        <v>254</v>
      </c>
      <c r="C29" s="242">
        <f>IF(ISTEXT(Pedido!M77),0,Pedido!M77)</f>
        <v>0</v>
      </c>
      <c r="D29" s="241">
        <f t="shared" si="0"/>
        <v>0</v>
      </c>
      <c r="E29" s="89">
        <f>IF(ISTEXT(Pedido!M77),Pedido!M77,0)</f>
        <v>0</v>
      </c>
      <c r="F29" s="184" t="str">
        <f t="shared" si="1"/>
        <v>NO</v>
      </c>
      <c r="G29" s="89"/>
      <c r="H29" s="184" t="str">
        <f>Pedido!$B$77</f>
        <v>Laura Dure</v>
      </c>
      <c r="I29" s="184" t="str">
        <f>Pedido!$A$77</f>
        <v>part 3</v>
      </c>
    </row>
    <row r="30" spans="1:9" ht="12.75" customHeight="1" x14ac:dyDescent="0.2">
      <c r="A30" s="89"/>
      <c r="B30" s="89" t="s">
        <v>255</v>
      </c>
      <c r="C30" s="242">
        <f>IF(ISTEXT(Pedido!K77),0,Pedido!K77)</f>
        <v>0</v>
      </c>
      <c r="D30" s="241">
        <f t="shared" si="0"/>
        <v>0</v>
      </c>
      <c r="E30" s="89">
        <f>IF(ISTEXT(Pedido!K77),Pedido!K77,0)</f>
        <v>0</v>
      </c>
      <c r="F30" s="184" t="str">
        <f t="shared" si="1"/>
        <v>NO</v>
      </c>
      <c r="G30" s="89"/>
      <c r="H30" s="184" t="str">
        <f>Pedido!$B$77</f>
        <v>Laura Dure</v>
      </c>
      <c r="I30" s="184" t="str">
        <f>Pedido!$A$77</f>
        <v>part 3</v>
      </c>
    </row>
    <row r="31" spans="1:9" ht="12.75" customHeight="1" x14ac:dyDescent="0.2">
      <c r="A31" s="89"/>
      <c r="B31" s="89" t="s">
        <v>256</v>
      </c>
      <c r="C31" s="242">
        <f>Pedido!Y77</f>
        <v>0</v>
      </c>
      <c r="D31" s="241"/>
      <c r="E31" s="89"/>
      <c r="F31" s="184" t="str">
        <f t="shared" si="1"/>
        <v>NO</v>
      </c>
      <c r="G31" s="89"/>
      <c r="H31" s="184" t="str">
        <f>Pedido!$B$77</f>
        <v>Laura Dure</v>
      </c>
      <c r="I31" s="184" t="str">
        <f>Pedido!$A$77</f>
        <v>part 3</v>
      </c>
    </row>
    <row r="32" spans="1:9" ht="12.75" customHeight="1" x14ac:dyDescent="0.2">
      <c r="A32" s="89"/>
      <c r="B32" s="89" t="s">
        <v>257</v>
      </c>
      <c r="C32" s="242">
        <f>Pedido!Z77</f>
        <v>0</v>
      </c>
      <c r="D32" s="241"/>
      <c r="E32" s="89"/>
      <c r="F32" s="184" t="str">
        <f t="shared" si="1"/>
        <v>NO</v>
      </c>
      <c r="G32" s="89"/>
      <c r="H32" s="184" t="str">
        <f>Pedido!$B$77</f>
        <v>Laura Dure</v>
      </c>
      <c r="I32" s="184" t="str">
        <f>Pedido!$A$77</f>
        <v>part 3</v>
      </c>
    </row>
    <row r="33" spans="1:9" ht="12.75" customHeight="1" x14ac:dyDescent="0.2">
      <c r="A33" s="89"/>
      <c r="B33" s="89" t="s">
        <v>258</v>
      </c>
      <c r="C33" s="242">
        <f>Pedido!AA77</f>
        <v>0</v>
      </c>
      <c r="D33" s="241"/>
      <c r="E33" s="89"/>
      <c r="F33" s="184" t="str">
        <f t="shared" si="1"/>
        <v>NO</v>
      </c>
      <c r="G33" s="89"/>
      <c r="H33" s="184" t="str">
        <f>Pedido!$B$77</f>
        <v>Laura Dure</v>
      </c>
      <c r="I33" s="184" t="str">
        <f>Pedido!$A$77</f>
        <v>part 3</v>
      </c>
    </row>
    <row r="34" spans="1:9" ht="12.75" customHeight="1" x14ac:dyDescent="0.2">
      <c r="A34" s="89"/>
      <c r="B34" s="89" t="s">
        <v>240</v>
      </c>
      <c r="C34" s="241"/>
      <c r="D34" s="241"/>
      <c r="E34" s="241">
        <f>+Pedido!Q77</f>
        <v>0</v>
      </c>
      <c r="F34" s="184" t="str">
        <f t="shared" si="1"/>
        <v>NO</v>
      </c>
      <c r="G34" s="89"/>
      <c r="H34" s="184" t="str">
        <f>+Pedido!B77</f>
        <v>Laura Dure</v>
      </c>
      <c r="I34" s="184" t="str">
        <f>+Pedido!A77</f>
        <v>part 3</v>
      </c>
    </row>
    <row r="35" spans="1:9" ht="12.75" customHeight="1" x14ac:dyDescent="0.2">
      <c r="A35" s="89"/>
      <c r="B35" s="89" t="s">
        <v>259</v>
      </c>
      <c r="C35" s="241">
        <f>IF(ISTEXT(Pedido!R77),0,Pedido!R77)</f>
        <v>0</v>
      </c>
      <c r="D35" s="241">
        <f t="shared" ref="D35:D36" si="2">IF(MOD(C35,12)=0,C35/12,"INCOMPLETO")</f>
        <v>0</v>
      </c>
      <c r="E35" s="241">
        <f>IF(ISTEXT(Pedido!R77),Pedido!R77,0)</f>
        <v>0</v>
      </c>
      <c r="F35" s="184" t="str">
        <f t="shared" si="1"/>
        <v>NO</v>
      </c>
      <c r="G35" s="89"/>
      <c r="H35" s="184" t="str">
        <f>Pedido!$B$77</f>
        <v>Laura Dure</v>
      </c>
      <c r="I35" s="184" t="str">
        <f>Pedido!$A$77</f>
        <v>part 3</v>
      </c>
    </row>
    <row r="36" spans="1:9" ht="12.75" customHeight="1" x14ac:dyDescent="0.2">
      <c r="A36" s="89"/>
      <c r="B36" s="89" t="s">
        <v>260</v>
      </c>
      <c r="C36" s="241">
        <f>IF(ISTEXT(Pedido!S77),0,Pedido!S77)</f>
        <v>0</v>
      </c>
      <c r="D36" s="241">
        <f t="shared" si="2"/>
        <v>0</v>
      </c>
      <c r="E36" s="241">
        <f>IF(ISTEXT(Pedido!S77),Pedido!S77,0)</f>
        <v>0</v>
      </c>
      <c r="F36" s="184" t="str">
        <f t="shared" si="1"/>
        <v>NO</v>
      </c>
      <c r="G36" s="89"/>
      <c r="H36" s="184" t="str">
        <f>Pedido!$B$77</f>
        <v>Laura Dure</v>
      </c>
      <c r="I36" s="184" t="str">
        <f>Pedido!$A$77</f>
        <v>part 3</v>
      </c>
    </row>
    <row r="37" spans="1:9" ht="12.75" customHeight="1" x14ac:dyDescent="0.2">
      <c r="A37" s="89"/>
      <c r="B37" s="89" t="s">
        <v>261</v>
      </c>
      <c r="C37" s="241">
        <f>IF(ISTEXT(Pedido!T77),0,Pedido!T77)</f>
        <v>0</v>
      </c>
      <c r="D37" s="241">
        <f>IF(MOD(C37,6)=0,C37/6,"INCOMPLETO")</f>
        <v>0</v>
      </c>
      <c r="E37" s="89">
        <f>IF(ISTEXT(Pedido!T77),Pedido!T77,0)</f>
        <v>0</v>
      </c>
      <c r="F37" s="184" t="str">
        <f t="shared" si="1"/>
        <v>NO</v>
      </c>
      <c r="G37" s="89"/>
      <c r="H37" s="184" t="str">
        <f>Pedido!$B$77</f>
        <v>Laura Dure</v>
      </c>
      <c r="I37" s="184" t="str">
        <f>Pedido!$A$77</f>
        <v>part 3</v>
      </c>
    </row>
    <row r="38" spans="1:9" ht="12.75" customHeight="1" x14ac:dyDescent="0.2">
      <c r="A38" s="89"/>
      <c r="B38" s="89" t="s">
        <v>262</v>
      </c>
      <c r="C38" s="241">
        <f>+Pedido!C77</f>
        <v>0</v>
      </c>
      <c r="D38" s="241">
        <f t="shared" ref="D38:D51" si="3">IF(MOD(C38,12)=0,C38/12,"INCOMPLETO")</f>
        <v>0</v>
      </c>
      <c r="E38" s="241"/>
      <c r="F38" s="184" t="str">
        <f t="shared" si="1"/>
        <v>NO</v>
      </c>
      <c r="G38" s="89"/>
      <c r="H38" s="184" t="str">
        <f>Pedido!$B$77</f>
        <v>Laura Dure</v>
      </c>
      <c r="I38" s="184" t="str">
        <f>+I34</f>
        <v>part 3</v>
      </c>
    </row>
    <row r="39" spans="1:9" ht="12.75" customHeight="1" x14ac:dyDescent="0.2">
      <c r="A39" s="89"/>
      <c r="B39" s="89" t="s">
        <v>263</v>
      </c>
      <c r="C39" s="241" t="str">
        <f>+Pedido!D77</f>
        <v>9 bot surtidas NMQ</v>
      </c>
      <c r="D39" s="241" t="e">
        <f t="shared" si="3"/>
        <v>#VALUE!</v>
      </c>
      <c r="E39" s="241"/>
      <c r="F39" s="184" t="str">
        <f t="shared" si="1"/>
        <v>SI</v>
      </c>
      <c r="G39" s="89"/>
      <c r="H39" s="184" t="str">
        <f>Pedido!$B$77</f>
        <v>Laura Dure</v>
      </c>
      <c r="I39" s="184" t="str">
        <f>+I32</f>
        <v>part 3</v>
      </c>
    </row>
    <row r="40" spans="1:9" ht="12.75" customHeight="1" x14ac:dyDescent="0.2">
      <c r="A40" s="89"/>
      <c r="B40" s="89" t="s">
        <v>264</v>
      </c>
      <c r="C40" s="241">
        <f>+Pedido!E77</f>
        <v>0</v>
      </c>
      <c r="D40" s="241">
        <f t="shared" si="3"/>
        <v>0</v>
      </c>
      <c r="E40" s="241"/>
      <c r="F40" s="184" t="str">
        <f t="shared" si="1"/>
        <v>NO</v>
      </c>
      <c r="G40" s="89"/>
      <c r="H40" s="184" t="str">
        <f>Pedido!$B$77</f>
        <v>Laura Dure</v>
      </c>
      <c r="I40" s="184" t="str">
        <f>+I29</f>
        <v>part 3</v>
      </c>
    </row>
    <row r="41" spans="1:9" ht="12.75" customHeight="1" x14ac:dyDescent="0.2">
      <c r="A41" s="89"/>
      <c r="B41" s="89" t="s">
        <v>245</v>
      </c>
      <c r="C41" s="241">
        <f>IF(ISTEXT(Pedido!F78),0,Pedido!F78)</f>
        <v>0</v>
      </c>
      <c r="D41" s="241">
        <f t="shared" si="3"/>
        <v>0</v>
      </c>
      <c r="E41" s="184">
        <f>IF(ISTEXT(Pedido!F78),Pedido!F78,0)</f>
        <v>0</v>
      </c>
      <c r="F41" s="184" t="str">
        <f t="shared" si="1"/>
        <v>NO</v>
      </c>
      <c r="G41" s="89"/>
      <c r="H41" s="89" t="str">
        <f>Pedido!B78</f>
        <v>Yesica Moreno</v>
      </c>
      <c r="I41" s="89" t="str">
        <f>Pedido!$A$78</f>
        <v>part 2</v>
      </c>
    </row>
    <row r="42" spans="1:9" ht="12.75" customHeight="1" x14ac:dyDescent="0.2">
      <c r="A42" s="89"/>
      <c r="B42" s="89" t="s">
        <v>246</v>
      </c>
      <c r="C42" s="242">
        <f>IF(ISTEXT(Pedido!H78),0,Pedido!H78)</f>
        <v>0</v>
      </c>
      <c r="D42" s="241">
        <f t="shared" si="3"/>
        <v>0</v>
      </c>
      <c r="E42" s="184">
        <f>IF(ISTEXT(Pedido!H78),Pedido!H78,0)</f>
        <v>0</v>
      </c>
      <c r="F42" s="184" t="str">
        <f t="shared" si="1"/>
        <v>NO</v>
      </c>
      <c r="G42" s="89"/>
      <c r="H42" s="89" t="str">
        <f t="shared" ref="H42:H54" si="4">$H$41</f>
        <v>Yesica Moreno</v>
      </c>
      <c r="I42" s="89" t="str">
        <f>Pedido!$A$78</f>
        <v>part 2</v>
      </c>
    </row>
    <row r="43" spans="1:9" ht="12.75" customHeight="1" x14ac:dyDescent="0.2">
      <c r="A43" s="89"/>
      <c r="B43" s="89" t="s">
        <v>247</v>
      </c>
      <c r="C43" s="242">
        <f>IF(ISTEXT(Pedido!I78),0,Pedido!I78)</f>
        <v>0</v>
      </c>
      <c r="D43" s="241">
        <f t="shared" si="3"/>
        <v>0</v>
      </c>
      <c r="E43" s="89">
        <f>IF(ISTEXT(Pedido!I78),Pedido!I78,0)</f>
        <v>0</v>
      </c>
      <c r="F43" s="184" t="str">
        <f t="shared" si="1"/>
        <v>NO</v>
      </c>
      <c r="G43" s="89"/>
      <c r="H43" s="89" t="str">
        <f t="shared" si="4"/>
        <v>Yesica Moreno</v>
      </c>
      <c r="I43" s="89" t="str">
        <f>Pedido!$A$78</f>
        <v>part 2</v>
      </c>
    </row>
    <row r="44" spans="1:9" ht="12.75" customHeight="1" x14ac:dyDescent="0.2">
      <c r="A44" s="89"/>
      <c r="B44" s="89" t="s">
        <v>248</v>
      </c>
      <c r="C44" s="242">
        <f>IF(ISTEXT(Pedido!G78),0,Pedido!G78)</f>
        <v>0</v>
      </c>
      <c r="D44" s="241">
        <f t="shared" si="3"/>
        <v>0</v>
      </c>
      <c r="E44" s="89">
        <f>IF(ISTEXT(Pedido!G78),Pedido!G78,0)</f>
        <v>0</v>
      </c>
      <c r="F44" s="184" t="str">
        <f t="shared" si="1"/>
        <v>NO</v>
      </c>
      <c r="G44" s="89"/>
      <c r="H44" s="89" t="str">
        <f t="shared" si="4"/>
        <v>Yesica Moreno</v>
      </c>
      <c r="I44" s="89" t="str">
        <f>Pedido!$A$78</f>
        <v>part 2</v>
      </c>
    </row>
    <row r="45" spans="1:9" ht="12.75" customHeight="1" x14ac:dyDescent="0.2">
      <c r="A45" s="89"/>
      <c r="B45" s="89" t="s">
        <v>249</v>
      </c>
      <c r="C45" s="242">
        <f>IF(ISTEXT(Pedido!P78),0,Pedido!P78)</f>
        <v>0</v>
      </c>
      <c r="D45" s="241">
        <f t="shared" si="3"/>
        <v>0</v>
      </c>
      <c r="E45" s="89">
        <f>IF(ISTEXT(Pedido!P78),Pedido!P78,0)</f>
        <v>0</v>
      </c>
      <c r="F45" s="184" t="str">
        <f t="shared" si="1"/>
        <v>NO</v>
      </c>
      <c r="G45" s="89"/>
      <c r="H45" s="89" t="str">
        <f t="shared" si="4"/>
        <v>Yesica Moreno</v>
      </c>
      <c r="I45" s="89" t="str">
        <f>Pedido!$A$78</f>
        <v>part 2</v>
      </c>
    </row>
    <row r="46" spans="1:9" ht="12.75" customHeight="1" x14ac:dyDescent="0.2">
      <c r="A46" s="89"/>
      <c r="B46" s="89" t="s">
        <v>250</v>
      </c>
      <c r="C46" s="242">
        <f>IF(ISTEXT(Pedido!O78),0,Pedido!O78)</f>
        <v>0</v>
      </c>
      <c r="D46" s="241">
        <f t="shared" si="3"/>
        <v>0</v>
      </c>
      <c r="E46" s="89">
        <f>IF(ISTEXT(Pedido!O78),Pedido!O78,0)</f>
        <v>0</v>
      </c>
      <c r="F46" s="184" t="str">
        <f t="shared" si="1"/>
        <v>NO</v>
      </c>
      <c r="G46" s="89"/>
      <c r="H46" s="89" t="str">
        <f t="shared" si="4"/>
        <v>Yesica Moreno</v>
      </c>
      <c r="I46" s="89" t="str">
        <f>Pedido!$A$78</f>
        <v>part 2</v>
      </c>
    </row>
    <row r="47" spans="1:9" ht="12.75" customHeight="1" x14ac:dyDescent="0.2">
      <c r="A47" s="89"/>
      <c r="B47" s="89" t="s">
        <v>251</v>
      </c>
      <c r="C47" s="242">
        <f>IF(ISTEXT(Pedido!N78),0,Pedido!N78)</f>
        <v>0</v>
      </c>
      <c r="D47" s="241">
        <f t="shared" si="3"/>
        <v>0</v>
      </c>
      <c r="E47" s="89">
        <f>IF(ISTEXT(Pedido!N78),Pedido!N78,0)</f>
        <v>0</v>
      </c>
      <c r="F47" s="184" t="str">
        <f t="shared" si="1"/>
        <v>NO</v>
      </c>
      <c r="G47" s="89"/>
      <c r="H47" s="89" t="str">
        <f t="shared" si="4"/>
        <v>Yesica Moreno</v>
      </c>
      <c r="I47" s="89" t="str">
        <f>Pedido!$A$78</f>
        <v>part 2</v>
      </c>
    </row>
    <row r="48" spans="1:9" ht="12.75" customHeight="1" x14ac:dyDescent="0.2">
      <c r="A48" s="89"/>
      <c r="B48" s="89" t="s">
        <v>252</v>
      </c>
      <c r="C48" s="242">
        <f>IF(ISTEXT(Pedido!J78),0,Pedido!J78)</f>
        <v>0</v>
      </c>
      <c r="D48" s="241">
        <f t="shared" si="3"/>
        <v>0</v>
      </c>
      <c r="E48" s="89">
        <f>IF(ISTEXT(Pedido!J78),Pedido!J78,0)</f>
        <v>0</v>
      </c>
      <c r="F48" s="184" t="str">
        <f t="shared" si="1"/>
        <v>NO</v>
      </c>
      <c r="G48" s="89"/>
      <c r="H48" s="89" t="str">
        <f t="shared" si="4"/>
        <v>Yesica Moreno</v>
      </c>
      <c r="I48" s="89" t="str">
        <f>Pedido!$A$78</f>
        <v>part 2</v>
      </c>
    </row>
    <row r="49" spans="1:9" ht="12.75" customHeight="1" x14ac:dyDescent="0.2">
      <c r="A49" s="89"/>
      <c r="B49" s="89" t="s">
        <v>253</v>
      </c>
      <c r="C49" s="242">
        <f>IF(ISTEXT(Pedido!L78),0,Pedido!L78)</f>
        <v>0</v>
      </c>
      <c r="D49" s="241">
        <f t="shared" si="3"/>
        <v>0</v>
      </c>
      <c r="E49" s="89">
        <f>IF(ISTEXT(Pedido!L78),Pedido!L78,0)</f>
        <v>0</v>
      </c>
      <c r="F49" s="184" t="str">
        <f t="shared" si="1"/>
        <v>NO</v>
      </c>
      <c r="G49" s="89"/>
      <c r="H49" s="89" t="str">
        <f t="shared" si="4"/>
        <v>Yesica Moreno</v>
      </c>
      <c r="I49" s="89" t="str">
        <f>Pedido!$A$78</f>
        <v>part 2</v>
      </c>
    </row>
    <row r="50" spans="1:9" ht="12.75" customHeight="1" x14ac:dyDescent="0.2">
      <c r="A50" s="89"/>
      <c r="B50" s="89" t="s">
        <v>254</v>
      </c>
      <c r="C50" s="242">
        <f>IF(ISTEXT(Pedido!M78),0,Pedido!M78)</f>
        <v>0</v>
      </c>
      <c r="D50" s="241">
        <f t="shared" si="3"/>
        <v>0</v>
      </c>
      <c r="E50" s="89">
        <f>IF(ISTEXT(Pedido!M78),Pedido!M78,0)</f>
        <v>0</v>
      </c>
      <c r="F50" s="184" t="str">
        <f t="shared" si="1"/>
        <v>NO</v>
      </c>
      <c r="G50" s="89"/>
      <c r="H50" s="89" t="str">
        <f t="shared" si="4"/>
        <v>Yesica Moreno</v>
      </c>
      <c r="I50" s="89" t="str">
        <f>Pedido!$A$78</f>
        <v>part 2</v>
      </c>
    </row>
    <row r="51" spans="1:9" ht="12.75" customHeight="1" x14ac:dyDescent="0.2">
      <c r="A51" s="89"/>
      <c r="B51" s="89" t="s">
        <v>255</v>
      </c>
      <c r="C51" s="242">
        <f>IF(ISTEXT(Pedido!K78),0,Pedido!K78)</f>
        <v>0</v>
      </c>
      <c r="D51" s="241">
        <f t="shared" si="3"/>
        <v>0</v>
      </c>
      <c r="E51" s="89">
        <f>IF(ISTEXT(Pedido!K78),Pedido!K78,0)</f>
        <v>0</v>
      </c>
      <c r="F51" s="184" t="str">
        <f t="shared" si="1"/>
        <v>NO</v>
      </c>
      <c r="G51" s="89"/>
      <c r="H51" s="89" t="str">
        <f t="shared" si="4"/>
        <v>Yesica Moreno</v>
      </c>
      <c r="I51" s="89" t="str">
        <f>Pedido!$A$78</f>
        <v>part 2</v>
      </c>
    </row>
    <row r="52" spans="1:9" ht="12.75" customHeight="1" x14ac:dyDescent="0.2">
      <c r="A52" s="89"/>
      <c r="B52" s="89" t="s">
        <v>256</v>
      </c>
      <c r="C52" s="242" t="str">
        <f>Pedido!Y78</f>
        <v>1x450</v>
      </c>
      <c r="D52" s="241"/>
      <c r="E52" s="89"/>
      <c r="F52" s="184" t="str">
        <f t="shared" si="1"/>
        <v>SI</v>
      </c>
      <c r="G52" s="89"/>
      <c r="H52" s="89" t="str">
        <f t="shared" si="4"/>
        <v>Yesica Moreno</v>
      </c>
      <c r="I52" s="89" t="str">
        <f>Pedido!$A$78</f>
        <v>part 2</v>
      </c>
    </row>
    <row r="53" spans="1:9" ht="12.75" customHeight="1" x14ac:dyDescent="0.2">
      <c r="A53" s="89"/>
      <c r="B53" s="89" t="s">
        <v>257</v>
      </c>
      <c r="C53" s="242">
        <f>Pedido!Z78</f>
        <v>0</v>
      </c>
      <c r="D53" s="241"/>
      <c r="E53" s="89"/>
      <c r="F53" s="184" t="str">
        <f t="shared" si="1"/>
        <v>NO</v>
      </c>
      <c r="G53" s="89"/>
      <c r="H53" s="89" t="str">
        <f t="shared" si="4"/>
        <v>Yesica Moreno</v>
      </c>
      <c r="I53" s="89" t="str">
        <f>Pedido!$A$78</f>
        <v>part 2</v>
      </c>
    </row>
    <row r="54" spans="1:9" ht="12.75" customHeight="1" x14ac:dyDescent="0.2">
      <c r="A54" s="89"/>
      <c r="B54" s="89" t="s">
        <v>240</v>
      </c>
      <c r="C54" s="242">
        <v>0</v>
      </c>
      <c r="D54" s="241"/>
      <c r="E54" s="242">
        <f>+Pedido!Q78</f>
        <v>0</v>
      </c>
      <c r="F54" s="184" t="str">
        <f t="shared" si="1"/>
        <v>NO</v>
      </c>
      <c r="G54" s="89"/>
      <c r="H54" s="89" t="str">
        <f t="shared" si="4"/>
        <v>Yesica Moreno</v>
      </c>
      <c r="I54" s="89" t="str">
        <f>Pedido!$A$78</f>
        <v>part 2</v>
      </c>
    </row>
    <row r="55" spans="1:9" ht="12.75" customHeight="1" x14ac:dyDescent="0.2">
      <c r="A55" s="89"/>
      <c r="B55" s="89" t="s">
        <v>259</v>
      </c>
      <c r="C55" s="241">
        <f>IF(ISTEXT(Pedido!R78),0,Pedido!R78)</f>
        <v>0</v>
      </c>
      <c r="D55" s="241">
        <f t="shared" ref="D55:D56" si="5">IF(MOD(C55,12)=0,C55/12,"INCOMPLETO")</f>
        <v>0</v>
      </c>
      <c r="E55" s="241">
        <f>IF(ISTEXT(Pedido!R78),Pedido!R78,0)</f>
        <v>0</v>
      </c>
      <c r="F55" s="184" t="str">
        <f t="shared" si="1"/>
        <v>NO</v>
      </c>
      <c r="G55" s="89"/>
      <c r="H55" s="184" t="str">
        <f>Pedido!$B$78</f>
        <v>Yesica Moreno</v>
      </c>
      <c r="I55" s="184" t="str">
        <f>Pedido!$A$78</f>
        <v>part 2</v>
      </c>
    </row>
    <row r="56" spans="1:9" ht="12.75" customHeight="1" x14ac:dyDescent="0.2">
      <c r="A56" s="89"/>
      <c r="B56" s="89" t="s">
        <v>260</v>
      </c>
      <c r="C56" s="241">
        <f>IF(ISTEXT(Pedido!S78),0,Pedido!S78)</f>
        <v>0</v>
      </c>
      <c r="D56" s="241">
        <f t="shared" si="5"/>
        <v>0</v>
      </c>
      <c r="E56" s="241">
        <f>IF(ISTEXT(Pedido!S78),Pedido!S78,0)</f>
        <v>0</v>
      </c>
      <c r="F56" s="184" t="str">
        <f t="shared" si="1"/>
        <v>NO</v>
      </c>
      <c r="G56" s="89"/>
      <c r="H56" s="184" t="str">
        <f>Pedido!$B$78</f>
        <v>Yesica Moreno</v>
      </c>
      <c r="I56" s="184" t="str">
        <f>Pedido!$A$78</f>
        <v>part 2</v>
      </c>
    </row>
    <row r="57" spans="1:9" ht="12.75" customHeight="1" x14ac:dyDescent="0.2">
      <c r="A57" s="89"/>
      <c r="B57" s="89" t="s">
        <v>261</v>
      </c>
      <c r="C57" s="241">
        <f>IF(ISTEXT(Pedido!T78),0,Pedido!T78)</f>
        <v>0</v>
      </c>
      <c r="D57" s="241">
        <f>IF(MOD(C57,6)=0,C57/6,"INCOMPLETO")</f>
        <v>0</v>
      </c>
      <c r="E57" s="89">
        <f>IF(ISTEXT(Pedido!T78),Pedido!T78,0)</f>
        <v>0</v>
      </c>
      <c r="F57" s="184" t="str">
        <f t="shared" si="1"/>
        <v>NO</v>
      </c>
      <c r="G57" s="89"/>
      <c r="H57" s="184" t="str">
        <f>Pedido!$B$78</f>
        <v>Yesica Moreno</v>
      </c>
      <c r="I57" s="184" t="str">
        <f>Pedido!$A$78</f>
        <v>part 2</v>
      </c>
    </row>
    <row r="58" spans="1:9" ht="12.75" customHeight="1" x14ac:dyDescent="0.2">
      <c r="A58" s="89"/>
      <c r="B58" s="89" t="s">
        <v>262</v>
      </c>
      <c r="C58" s="241">
        <f>+Pedido!C78</f>
        <v>0</v>
      </c>
      <c r="D58" s="241">
        <f t="shared" ref="D58:D60" si="6">IF(MOD(C58,12)=0,C58/12,"INCOMPLETO")</f>
        <v>0</v>
      </c>
      <c r="E58" s="241"/>
      <c r="F58" s="184" t="str">
        <f t="shared" si="1"/>
        <v>NO</v>
      </c>
      <c r="G58" s="89"/>
      <c r="H58" s="184" t="str">
        <f t="shared" ref="H58:I58" si="7">+H54</f>
        <v>Yesica Moreno</v>
      </c>
      <c r="I58" s="184" t="str">
        <f t="shared" si="7"/>
        <v>part 2</v>
      </c>
    </row>
    <row r="59" spans="1:9" ht="12.75" customHeight="1" x14ac:dyDescent="0.2">
      <c r="A59" s="89"/>
      <c r="B59" s="89" t="s">
        <v>263</v>
      </c>
      <c r="C59" s="241">
        <f>+Pedido!D78</f>
        <v>0</v>
      </c>
      <c r="D59" s="241">
        <f t="shared" si="6"/>
        <v>0</v>
      </c>
      <c r="E59" s="241"/>
      <c r="F59" s="184" t="str">
        <f t="shared" si="1"/>
        <v>NO</v>
      </c>
      <c r="G59" s="89"/>
      <c r="H59" s="184" t="str">
        <f t="shared" ref="H59:H60" si="8">+H58</f>
        <v>Yesica Moreno</v>
      </c>
      <c r="I59" s="184" t="str">
        <f>+I52</f>
        <v>part 2</v>
      </c>
    </row>
    <row r="60" spans="1:9" ht="12.75" customHeight="1" x14ac:dyDescent="0.2">
      <c r="A60" s="89"/>
      <c r="B60" s="89" t="s">
        <v>264</v>
      </c>
      <c r="C60" s="241">
        <f>+Pedido!E78</f>
        <v>0</v>
      </c>
      <c r="D60" s="241">
        <f t="shared" si="6"/>
        <v>0</v>
      </c>
      <c r="E60" s="241"/>
      <c r="F60" s="184" t="str">
        <f t="shared" si="1"/>
        <v>NO</v>
      </c>
      <c r="G60" s="89"/>
      <c r="H60" s="184" t="str">
        <f t="shared" si="8"/>
        <v>Yesica Moreno</v>
      </c>
      <c r="I60" s="184" t="str">
        <f>+I49</f>
        <v>part 2</v>
      </c>
    </row>
    <row r="61" spans="1:9" ht="12.75" customHeight="1" x14ac:dyDescent="0.2">
      <c r="A61" s="89"/>
      <c r="B61" s="89" t="s">
        <v>258</v>
      </c>
      <c r="C61" s="242">
        <f>Pedido!AA78</f>
        <v>0</v>
      </c>
      <c r="D61" s="241"/>
      <c r="E61" s="89"/>
      <c r="F61" s="184" t="str">
        <f t="shared" si="1"/>
        <v>NO</v>
      </c>
      <c r="G61" s="89"/>
      <c r="H61" s="89" t="str">
        <f>$H$41</f>
        <v>Yesica Moreno</v>
      </c>
      <c r="I61" s="89" t="str">
        <f>Pedido!$A$78</f>
        <v>part 2</v>
      </c>
    </row>
    <row r="62" spans="1:9" ht="12.75" customHeight="1" x14ac:dyDescent="0.2">
      <c r="A62" s="89"/>
      <c r="B62" s="89" t="s">
        <v>245</v>
      </c>
      <c r="C62" s="241">
        <f>IF(ISTEXT(Pedido!F79),0,Pedido!F79)</f>
        <v>0</v>
      </c>
      <c r="D62" s="241">
        <f t="shared" ref="D62:D72" si="9">IF(MOD(C62,12)=0,C62/12,"INCOMPLETO")</f>
        <v>0</v>
      </c>
      <c r="E62" s="184">
        <f>IF(ISTEXT(Pedido!F79),Pedido!F79,0)</f>
        <v>0</v>
      </c>
      <c r="F62" s="184" t="str">
        <f t="shared" si="1"/>
        <v>NO</v>
      </c>
      <c r="G62" s="89"/>
      <c r="H62" s="89" t="str">
        <f>Pedido!B79</f>
        <v xml:space="preserve">Agustina Lezama </v>
      </c>
      <c r="I62" s="89">
        <f>Pedido!A79</f>
        <v>1</v>
      </c>
    </row>
    <row r="63" spans="1:9" ht="12.75" customHeight="1" x14ac:dyDescent="0.2">
      <c r="A63" s="89"/>
      <c r="B63" s="89" t="s">
        <v>246</v>
      </c>
      <c r="C63" s="242">
        <f>IF(ISTEXT(Pedido!H79),0,Pedido!H79)</f>
        <v>0</v>
      </c>
      <c r="D63" s="241">
        <f t="shared" si="9"/>
        <v>0</v>
      </c>
      <c r="E63" s="184">
        <f>IF(ISTEXT(Pedido!H79),Pedido!H79,0)</f>
        <v>0</v>
      </c>
      <c r="F63" s="184" t="str">
        <f t="shared" si="1"/>
        <v>NO</v>
      </c>
      <c r="G63" s="89"/>
      <c r="H63" s="89" t="str">
        <f t="shared" ref="H63:H75" si="10">$H$62</f>
        <v xml:space="preserve">Agustina Lezama </v>
      </c>
      <c r="I63" s="89">
        <f t="shared" ref="I63:I75" si="11">$I$62</f>
        <v>1</v>
      </c>
    </row>
    <row r="64" spans="1:9" ht="12.75" customHeight="1" x14ac:dyDescent="0.2">
      <c r="A64" s="89"/>
      <c r="B64" s="89" t="s">
        <v>247</v>
      </c>
      <c r="C64" s="242">
        <f>IF(ISTEXT(Pedido!I79),0,Pedido!I79)</f>
        <v>0</v>
      </c>
      <c r="D64" s="241">
        <f t="shared" si="9"/>
        <v>0</v>
      </c>
      <c r="E64" s="89">
        <f>IF(ISTEXT(Pedido!I79),Pedido!I79,0)</f>
        <v>0</v>
      </c>
      <c r="F64" s="184" t="str">
        <f t="shared" si="1"/>
        <v>NO</v>
      </c>
      <c r="G64" s="89"/>
      <c r="H64" s="89" t="str">
        <f t="shared" si="10"/>
        <v xml:space="preserve">Agustina Lezama </v>
      </c>
      <c r="I64" s="89">
        <f t="shared" si="11"/>
        <v>1</v>
      </c>
    </row>
    <row r="65" spans="1:9" ht="12.75" customHeight="1" x14ac:dyDescent="0.2">
      <c r="A65" s="89"/>
      <c r="B65" s="89" t="s">
        <v>248</v>
      </c>
      <c r="C65" s="242">
        <f>IF(ISTEXT(Pedido!G79),0,Pedido!G79)</f>
        <v>0</v>
      </c>
      <c r="D65" s="241">
        <f t="shared" si="9"/>
        <v>0</v>
      </c>
      <c r="E65" s="89">
        <f>IF(ISTEXT(Pedido!G79),Pedido!G79,0)</f>
        <v>0</v>
      </c>
      <c r="F65" s="184" t="str">
        <f t="shared" si="1"/>
        <v>NO</v>
      </c>
      <c r="G65" s="89"/>
      <c r="H65" s="89" t="str">
        <f t="shared" si="10"/>
        <v xml:space="preserve">Agustina Lezama </v>
      </c>
      <c r="I65" s="89">
        <f t="shared" si="11"/>
        <v>1</v>
      </c>
    </row>
    <row r="66" spans="1:9" ht="12.75" customHeight="1" x14ac:dyDescent="0.2">
      <c r="A66" s="89"/>
      <c r="B66" s="89" t="s">
        <v>249</v>
      </c>
      <c r="C66" s="242">
        <f>IF(ISTEXT(Pedido!P79),0,Pedido!P79)</f>
        <v>0</v>
      </c>
      <c r="D66" s="241">
        <f t="shared" si="9"/>
        <v>0</v>
      </c>
      <c r="E66" s="89">
        <f>IF(ISTEXT(Pedido!P79),Pedido!P79,0)</f>
        <v>0</v>
      </c>
      <c r="F66" s="184" t="str">
        <f t="shared" si="1"/>
        <v>NO</v>
      </c>
      <c r="G66" s="89"/>
      <c r="H66" s="89" t="str">
        <f t="shared" si="10"/>
        <v xml:space="preserve">Agustina Lezama </v>
      </c>
      <c r="I66" s="89">
        <f t="shared" si="11"/>
        <v>1</v>
      </c>
    </row>
    <row r="67" spans="1:9" ht="12.75" customHeight="1" x14ac:dyDescent="0.2">
      <c r="A67" s="89"/>
      <c r="B67" s="89" t="s">
        <v>250</v>
      </c>
      <c r="C67" s="242">
        <f>IF(ISTEXT(Pedido!O79),0,Pedido!O79)</f>
        <v>0</v>
      </c>
      <c r="D67" s="241">
        <f t="shared" si="9"/>
        <v>0</v>
      </c>
      <c r="E67" s="89">
        <f>IF(ISTEXT(Pedido!O79),Pedido!O79,0)</f>
        <v>0</v>
      </c>
      <c r="F67" s="184" t="str">
        <f t="shared" si="1"/>
        <v>NO</v>
      </c>
      <c r="G67" s="89"/>
      <c r="H67" s="89" t="str">
        <f t="shared" si="10"/>
        <v xml:space="preserve">Agustina Lezama </v>
      </c>
      <c r="I67" s="89">
        <f t="shared" si="11"/>
        <v>1</v>
      </c>
    </row>
    <row r="68" spans="1:9" ht="12.75" customHeight="1" x14ac:dyDescent="0.2">
      <c r="A68" s="89"/>
      <c r="B68" s="89" t="s">
        <v>251</v>
      </c>
      <c r="C68" s="242">
        <f>IF(ISTEXT(Pedido!N79),0,Pedido!N79)</f>
        <v>0</v>
      </c>
      <c r="D68" s="241">
        <f t="shared" si="9"/>
        <v>0</v>
      </c>
      <c r="E68" s="89">
        <f>IF(ISTEXT(Pedido!N79),Pedido!N79,0)</f>
        <v>0</v>
      </c>
      <c r="F68" s="184" t="str">
        <f t="shared" si="1"/>
        <v>NO</v>
      </c>
      <c r="G68" s="89"/>
      <c r="H68" s="89" t="str">
        <f t="shared" si="10"/>
        <v xml:space="preserve">Agustina Lezama </v>
      </c>
      <c r="I68" s="89">
        <f t="shared" si="11"/>
        <v>1</v>
      </c>
    </row>
    <row r="69" spans="1:9" ht="12.75" customHeight="1" x14ac:dyDescent="0.2">
      <c r="A69" s="89"/>
      <c r="B69" s="89" t="s">
        <v>252</v>
      </c>
      <c r="C69" s="242">
        <f>IF(ISTEXT(Pedido!J79),0,Pedido!J79)</f>
        <v>0</v>
      </c>
      <c r="D69" s="241">
        <f t="shared" si="9"/>
        <v>0</v>
      </c>
      <c r="E69" s="89">
        <f>IF(ISTEXT(Pedido!J79),Pedido!J79,0)</f>
        <v>0</v>
      </c>
      <c r="F69" s="184" t="str">
        <f t="shared" si="1"/>
        <v>NO</v>
      </c>
      <c r="G69" s="89"/>
      <c r="H69" s="89" t="str">
        <f t="shared" si="10"/>
        <v xml:space="preserve">Agustina Lezama </v>
      </c>
      <c r="I69" s="89">
        <f t="shared" si="11"/>
        <v>1</v>
      </c>
    </row>
    <row r="70" spans="1:9" ht="12.75" customHeight="1" x14ac:dyDescent="0.2">
      <c r="A70" s="89"/>
      <c r="B70" s="89" t="s">
        <v>253</v>
      </c>
      <c r="C70" s="242">
        <f>IF(ISTEXT(Pedido!L79),0,Pedido!L79)</f>
        <v>0</v>
      </c>
      <c r="D70" s="241">
        <f t="shared" si="9"/>
        <v>0</v>
      </c>
      <c r="E70" s="89">
        <f>IF(ISTEXT(Pedido!L79),Pedido!L79,0)</f>
        <v>0</v>
      </c>
      <c r="F70" s="184" t="str">
        <f t="shared" si="1"/>
        <v>NO</v>
      </c>
      <c r="G70" s="89"/>
      <c r="H70" s="89" t="str">
        <f t="shared" si="10"/>
        <v xml:space="preserve">Agustina Lezama </v>
      </c>
      <c r="I70" s="89">
        <f t="shared" si="11"/>
        <v>1</v>
      </c>
    </row>
    <row r="71" spans="1:9" ht="12.75" customHeight="1" x14ac:dyDescent="0.2">
      <c r="A71" s="89"/>
      <c r="B71" s="89" t="s">
        <v>254</v>
      </c>
      <c r="C71" s="242">
        <f>IF(ISTEXT(Pedido!M79),0,Pedido!M79)</f>
        <v>0</v>
      </c>
      <c r="D71" s="241">
        <f t="shared" si="9"/>
        <v>0</v>
      </c>
      <c r="E71" s="89">
        <f>IF(ISTEXT(Pedido!M79),Pedido!M79,0)</f>
        <v>0</v>
      </c>
      <c r="F71" s="184" t="str">
        <f t="shared" si="1"/>
        <v>NO</v>
      </c>
      <c r="G71" s="89"/>
      <c r="H71" s="89" t="str">
        <f t="shared" si="10"/>
        <v xml:space="preserve">Agustina Lezama </v>
      </c>
      <c r="I71" s="89">
        <f t="shared" si="11"/>
        <v>1</v>
      </c>
    </row>
    <row r="72" spans="1:9" ht="12.75" customHeight="1" x14ac:dyDescent="0.2">
      <c r="A72" s="89"/>
      <c r="B72" s="89" t="s">
        <v>255</v>
      </c>
      <c r="C72" s="242">
        <f>IF(ISTEXT(Pedido!K79),0,Pedido!K79)</f>
        <v>0</v>
      </c>
      <c r="D72" s="241">
        <f t="shared" si="9"/>
        <v>0</v>
      </c>
      <c r="E72" s="89">
        <f>IF(ISTEXT(Pedido!K79),Pedido!K79,0)</f>
        <v>0</v>
      </c>
      <c r="F72" s="184" t="str">
        <f t="shared" si="1"/>
        <v>NO</v>
      </c>
      <c r="G72" s="89"/>
      <c r="H72" s="89" t="str">
        <f t="shared" si="10"/>
        <v xml:space="preserve">Agustina Lezama </v>
      </c>
      <c r="I72" s="89">
        <f t="shared" si="11"/>
        <v>1</v>
      </c>
    </row>
    <row r="73" spans="1:9" ht="12.75" customHeight="1" x14ac:dyDescent="0.2">
      <c r="A73" s="89"/>
      <c r="B73" s="89" t="s">
        <v>256</v>
      </c>
      <c r="C73" s="242">
        <f>Pedido!Y79</f>
        <v>0</v>
      </c>
      <c r="D73" s="241"/>
      <c r="E73" s="89"/>
      <c r="F73" s="184" t="str">
        <f t="shared" si="1"/>
        <v>NO</v>
      </c>
      <c r="G73" s="89"/>
      <c r="H73" s="89" t="str">
        <f t="shared" si="10"/>
        <v xml:space="preserve">Agustina Lezama </v>
      </c>
      <c r="I73" s="89">
        <f t="shared" si="11"/>
        <v>1</v>
      </c>
    </row>
    <row r="74" spans="1:9" ht="12.75" customHeight="1" x14ac:dyDescent="0.2">
      <c r="A74" s="89"/>
      <c r="B74" s="89" t="s">
        <v>257</v>
      </c>
      <c r="C74" s="242">
        <f>Pedido!Z79</f>
        <v>0</v>
      </c>
      <c r="D74" s="241"/>
      <c r="E74" s="89"/>
      <c r="F74" s="184" t="str">
        <f t="shared" si="1"/>
        <v>NO</v>
      </c>
      <c r="G74" s="89"/>
      <c r="H74" s="89" t="str">
        <f t="shared" si="10"/>
        <v xml:space="preserve">Agustina Lezama </v>
      </c>
      <c r="I74" s="89">
        <f t="shared" si="11"/>
        <v>1</v>
      </c>
    </row>
    <row r="75" spans="1:9" ht="12.75" customHeight="1" x14ac:dyDescent="0.2">
      <c r="A75" s="89"/>
      <c r="B75" s="89" t="s">
        <v>258</v>
      </c>
      <c r="C75" s="242">
        <f>Pedido!AA79</f>
        <v>0</v>
      </c>
      <c r="D75" s="241"/>
      <c r="E75" s="89"/>
      <c r="F75" s="184" t="str">
        <f t="shared" si="1"/>
        <v>NO</v>
      </c>
      <c r="G75" s="89"/>
      <c r="H75" s="89" t="str">
        <f t="shared" si="10"/>
        <v xml:space="preserve">Agustina Lezama </v>
      </c>
      <c r="I75" s="89">
        <f t="shared" si="11"/>
        <v>1</v>
      </c>
    </row>
    <row r="76" spans="1:9" ht="12.75" customHeight="1" x14ac:dyDescent="0.2">
      <c r="A76" s="89"/>
      <c r="B76" s="89" t="s">
        <v>262</v>
      </c>
      <c r="C76" s="241">
        <f>+Pedido!C79</f>
        <v>0</v>
      </c>
      <c r="D76" s="241">
        <f t="shared" ref="D76:D78" si="12">IF(MOD(C76,12)=0,C76/12,"INCOMPLETO")</f>
        <v>0</v>
      </c>
      <c r="E76" s="241"/>
      <c r="F76" s="184" t="str">
        <f t="shared" si="1"/>
        <v>NO</v>
      </c>
      <c r="G76" s="89"/>
      <c r="H76" s="184" t="str">
        <f t="shared" ref="H76:I76" si="13">+H75</f>
        <v xml:space="preserve">Agustina Lezama </v>
      </c>
      <c r="I76" s="184">
        <f t="shared" si="13"/>
        <v>1</v>
      </c>
    </row>
    <row r="77" spans="1:9" ht="12.75" customHeight="1" x14ac:dyDescent="0.2">
      <c r="A77" s="89"/>
      <c r="B77" s="89" t="s">
        <v>263</v>
      </c>
      <c r="C77" s="241" t="str">
        <f>+Pedido!D79</f>
        <v>1 packs surtido NMQ</v>
      </c>
      <c r="D77" s="241" t="e">
        <f t="shared" si="12"/>
        <v>#VALUE!</v>
      </c>
      <c r="E77" s="241"/>
      <c r="F77" s="184" t="str">
        <f t="shared" si="1"/>
        <v>SI</v>
      </c>
      <c r="G77" s="89"/>
      <c r="H77" s="184" t="str">
        <f t="shared" ref="H77:H78" si="14">+H76</f>
        <v xml:space="preserve">Agustina Lezama </v>
      </c>
      <c r="I77" s="184">
        <f>+I73</f>
        <v>1</v>
      </c>
    </row>
    <row r="78" spans="1:9" ht="12.75" customHeight="1" x14ac:dyDescent="0.2">
      <c r="A78" s="89"/>
      <c r="B78" s="89" t="s">
        <v>264</v>
      </c>
      <c r="C78" s="241">
        <f>+Pedido!E79</f>
        <v>0</v>
      </c>
      <c r="D78" s="241">
        <f t="shared" si="12"/>
        <v>0</v>
      </c>
      <c r="E78" s="241"/>
      <c r="F78" s="184" t="str">
        <f t="shared" si="1"/>
        <v>NO</v>
      </c>
      <c r="G78" s="89"/>
      <c r="H78" s="184" t="str">
        <f t="shared" si="14"/>
        <v xml:space="preserve">Agustina Lezama </v>
      </c>
      <c r="I78" s="184">
        <f>+I70</f>
        <v>1</v>
      </c>
    </row>
    <row r="79" spans="1:9" ht="12.75" customHeight="1" x14ac:dyDescent="0.2">
      <c r="A79" s="89"/>
      <c r="B79" s="89" t="s">
        <v>240</v>
      </c>
      <c r="C79" s="242">
        <v>0</v>
      </c>
      <c r="D79" s="241"/>
      <c r="E79" s="242">
        <f>+Pedido!Q79</f>
        <v>0</v>
      </c>
      <c r="F79" s="184" t="str">
        <f t="shared" si="1"/>
        <v>NO</v>
      </c>
      <c r="G79" s="89"/>
      <c r="H79" s="89" t="str">
        <f>$H$62</f>
        <v xml:space="preserve">Agustina Lezama </v>
      </c>
      <c r="I79" s="89">
        <f>+I78</f>
        <v>1</v>
      </c>
    </row>
    <row r="80" spans="1:9" ht="12.75" customHeight="1" x14ac:dyDescent="0.2">
      <c r="A80" s="89"/>
      <c r="B80" s="89" t="s">
        <v>259</v>
      </c>
      <c r="C80" s="241">
        <f>IF(ISTEXT(Pedido!R79),0,Pedido!R79)</f>
        <v>0</v>
      </c>
      <c r="D80" s="241">
        <f t="shared" ref="D80:D81" si="15">IF(MOD(C80,12)=0,C80/12,"INCOMPLETO")</f>
        <v>0</v>
      </c>
      <c r="E80" s="241">
        <f>IF(ISTEXT(Pedido!R79),Pedido!R79,0)</f>
        <v>0</v>
      </c>
      <c r="F80" s="184" t="str">
        <f t="shared" si="1"/>
        <v>NO</v>
      </c>
      <c r="G80" s="89"/>
      <c r="H80" s="184" t="str">
        <f>Pedido!$B$79</f>
        <v xml:space="preserve">Agustina Lezama </v>
      </c>
      <c r="I80" s="184">
        <f>Pedido!$A$79</f>
        <v>1</v>
      </c>
    </row>
    <row r="81" spans="1:9" ht="12.75" customHeight="1" x14ac:dyDescent="0.2">
      <c r="A81" s="89"/>
      <c r="B81" s="89" t="s">
        <v>260</v>
      </c>
      <c r="C81" s="241">
        <f>IF(ISTEXT(Pedido!S79),0,Pedido!S79)</f>
        <v>0</v>
      </c>
      <c r="D81" s="241">
        <f t="shared" si="15"/>
        <v>0</v>
      </c>
      <c r="E81" s="241">
        <f>IF(ISTEXT(Pedido!S79),Pedido!S79,0)</f>
        <v>0</v>
      </c>
      <c r="F81" s="184" t="str">
        <f t="shared" si="1"/>
        <v>NO</v>
      </c>
      <c r="G81" s="89"/>
      <c r="H81" s="184" t="str">
        <f>Pedido!$B$79</f>
        <v xml:space="preserve">Agustina Lezama </v>
      </c>
      <c r="I81" s="184">
        <f>Pedido!$A$79</f>
        <v>1</v>
      </c>
    </row>
    <row r="82" spans="1:9" ht="12.75" customHeight="1" x14ac:dyDescent="0.2">
      <c r="A82" s="89"/>
      <c r="B82" s="89" t="s">
        <v>261</v>
      </c>
      <c r="C82" s="241">
        <f>IF(ISTEXT(Pedido!T79),0,Pedido!T79)</f>
        <v>0</v>
      </c>
      <c r="D82" s="241">
        <f>IF(MOD(C82,6)=0,C82/6,"INCOMPLETO")</f>
        <v>0</v>
      </c>
      <c r="E82" s="89">
        <f>IF(ISTEXT(Pedido!T79),Pedido!T79,0)</f>
        <v>0</v>
      </c>
      <c r="F82" s="184" t="str">
        <f t="shared" si="1"/>
        <v>NO</v>
      </c>
      <c r="G82" s="89"/>
      <c r="H82" s="184" t="str">
        <f>Pedido!$B$79</f>
        <v xml:space="preserve">Agustina Lezama </v>
      </c>
      <c r="I82" s="184">
        <f>Pedido!$A$79</f>
        <v>1</v>
      </c>
    </row>
    <row r="83" spans="1:9" ht="12.75" customHeight="1" x14ac:dyDescent="0.2">
      <c r="A83" s="89"/>
      <c r="B83" s="89" t="s">
        <v>245</v>
      </c>
      <c r="C83" s="241">
        <f>IF(ISTEXT(Pedido!F80),0,Pedido!F80)</f>
        <v>0</v>
      </c>
      <c r="D83" s="241">
        <f t="shared" ref="D83:D93" si="16">IF(MOD(C83,12)=0,C83/12,"INCOMPLETO")</f>
        <v>0</v>
      </c>
      <c r="E83" s="184">
        <f>IF(ISTEXT(Pedido!F80),Pedido!F80,0)</f>
        <v>0</v>
      </c>
      <c r="F83" s="184" t="str">
        <f t="shared" si="1"/>
        <v>NO</v>
      </c>
      <c r="G83" s="89"/>
      <c r="H83" s="89" t="str">
        <f>Pedido!$B$80</f>
        <v>Tienda nova microcentro</v>
      </c>
      <c r="I83" s="89">
        <f>Pedido!A80</f>
        <v>1</v>
      </c>
    </row>
    <row r="84" spans="1:9" ht="12.75" customHeight="1" x14ac:dyDescent="0.2">
      <c r="A84" s="89"/>
      <c r="B84" s="89" t="s">
        <v>246</v>
      </c>
      <c r="C84" s="242">
        <f>IF(ISTEXT(Pedido!H80),0,Pedido!H80)</f>
        <v>0</v>
      </c>
      <c r="D84" s="241">
        <f t="shared" si="16"/>
        <v>0</v>
      </c>
      <c r="E84" s="184">
        <f>IF(ISTEXT(Pedido!H80),Pedido!H80,0)</f>
        <v>0</v>
      </c>
      <c r="F84" s="184" t="str">
        <f t="shared" si="1"/>
        <v>NO</v>
      </c>
      <c r="G84" s="89"/>
      <c r="H84" s="89" t="str">
        <f t="shared" ref="H84:H97" si="17">$H$83</f>
        <v>Tienda nova microcentro</v>
      </c>
      <c r="I84" s="89">
        <f t="shared" ref="I84:I97" si="18">$I$83</f>
        <v>1</v>
      </c>
    </row>
    <row r="85" spans="1:9" ht="12.75" customHeight="1" x14ac:dyDescent="0.2">
      <c r="A85" s="89"/>
      <c r="B85" s="89" t="s">
        <v>247</v>
      </c>
      <c r="C85" s="242">
        <f>IF(ISTEXT(Pedido!I80),0,Pedido!I80)</f>
        <v>0</v>
      </c>
      <c r="D85" s="241">
        <f t="shared" si="16"/>
        <v>0</v>
      </c>
      <c r="E85" s="89">
        <f>IF(ISTEXT(Pedido!I80),Pedido!I80,0)</f>
        <v>0</v>
      </c>
      <c r="F85" s="184" t="str">
        <f t="shared" si="1"/>
        <v>NO</v>
      </c>
      <c r="G85" s="89"/>
      <c r="H85" s="89" t="str">
        <f t="shared" si="17"/>
        <v>Tienda nova microcentro</v>
      </c>
      <c r="I85" s="89">
        <f t="shared" si="18"/>
        <v>1</v>
      </c>
    </row>
    <row r="86" spans="1:9" ht="12.75" customHeight="1" x14ac:dyDescent="0.2">
      <c r="A86" s="89"/>
      <c r="B86" s="89" t="s">
        <v>248</v>
      </c>
      <c r="C86" s="242">
        <f>IF(ISTEXT(Pedido!G80),0,Pedido!G80)</f>
        <v>0</v>
      </c>
      <c r="D86" s="241">
        <f t="shared" si="16"/>
        <v>0</v>
      </c>
      <c r="E86" s="89">
        <f>IF(ISTEXT(Pedido!G80),Pedido!G80,0)</f>
        <v>0</v>
      </c>
      <c r="F86" s="184" t="str">
        <f t="shared" si="1"/>
        <v>NO</v>
      </c>
      <c r="G86" s="89"/>
      <c r="H86" s="89" t="str">
        <f t="shared" si="17"/>
        <v>Tienda nova microcentro</v>
      </c>
      <c r="I86" s="89">
        <f t="shared" si="18"/>
        <v>1</v>
      </c>
    </row>
    <row r="87" spans="1:9" ht="12.75" customHeight="1" x14ac:dyDescent="0.2">
      <c r="A87" s="89"/>
      <c r="B87" s="89" t="s">
        <v>249</v>
      </c>
      <c r="C87" s="242">
        <f>IF(ISTEXT(Pedido!P80),0,Pedido!P80)</f>
        <v>0</v>
      </c>
      <c r="D87" s="241">
        <f t="shared" si="16"/>
        <v>0</v>
      </c>
      <c r="E87" s="89">
        <f>IF(ISTEXT(Pedido!P80),Pedido!P80,0)</f>
        <v>0</v>
      </c>
      <c r="F87" s="184" t="str">
        <f t="shared" si="1"/>
        <v>NO</v>
      </c>
      <c r="G87" s="89"/>
      <c r="H87" s="89" t="str">
        <f t="shared" si="17"/>
        <v>Tienda nova microcentro</v>
      </c>
      <c r="I87" s="89">
        <f t="shared" si="18"/>
        <v>1</v>
      </c>
    </row>
    <row r="88" spans="1:9" ht="12.75" customHeight="1" x14ac:dyDescent="0.2">
      <c r="A88" s="89"/>
      <c r="B88" s="89" t="s">
        <v>250</v>
      </c>
      <c r="C88" s="242">
        <f>IF(ISTEXT(Pedido!O80),0,Pedido!O80)</f>
        <v>0</v>
      </c>
      <c r="D88" s="241">
        <f t="shared" si="16"/>
        <v>0</v>
      </c>
      <c r="E88" s="89">
        <f>IF(ISTEXT(Pedido!O80),Pedido!O80,0)</f>
        <v>0</v>
      </c>
      <c r="F88" s="184" t="str">
        <f t="shared" si="1"/>
        <v>NO</v>
      </c>
      <c r="G88" s="89"/>
      <c r="H88" s="89" t="str">
        <f t="shared" si="17"/>
        <v>Tienda nova microcentro</v>
      </c>
      <c r="I88" s="89">
        <f t="shared" si="18"/>
        <v>1</v>
      </c>
    </row>
    <row r="89" spans="1:9" ht="12.75" customHeight="1" x14ac:dyDescent="0.2">
      <c r="A89" s="89"/>
      <c r="B89" s="89" t="s">
        <v>251</v>
      </c>
      <c r="C89" s="242">
        <f>IF(ISTEXT(Pedido!N80),0,Pedido!N80)</f>
        <v>0</v>
      </c>
      <c r="D89" s="241">
        <f t="shared" si="16"/>
        <v>0</v>
      </c>
      <c r="E89" s="89">
        <f>IF(ISTEXT(Pedido!N80),Pedido!N80,0)</f>
        <v>0</v>
      </c>
      <c r="F89" s="184" t="str">
        <f t="shared" si="1"/>
        <v>NO</v>
      </c>
      <c r="G89" s="89"/>
      <c r="H89" s="89" t="str">
        <f t="shared" si="17"/>
        <v>Tienda nova microcentro</v>
      </c>
      <c r="I89" s="89">
        <f t="shared" si="18"/>
        <v>1</v>
      </c>
    </row>
    <row r="90" spans="1:9" ht="12.75" customHeight="1" x14ac:dyDescent="0.2">
      <c r="A90" s="89"/>
      <c r="B90" s="89" t="s">
        <v>252</v>
      </c>
      <c r="C90" s="242">
        <f>IF(ISTEXT(Pedido!J80),0,Pedido!J80)</f>
        <v>12</v>
      </c>
      <c r="D90" s="241">
        <f t="shared" si="16"/>
        <v>1</v>
      </c>
      <c r="E90" s="89">
        <f>IF(ISTEXT(Pedido!J80),Pedido!J80,0)</f>
        <v>0</v>
      </c>
      <c r="F90" s="184" t="str">
        <f t="shared" si="1"/>
        <v>SI</v>
      </c>
      <c r="G90" s="89"/>
      <c r="H90" s="89" t="str">
        <f t="shared" si="17"/>
        <v>Tienda nova microcentro</v>
      </c>
      <c r="I90" s="89">
        <f t="shared" si="18"/>
        <v>1</v>
      </c>
    </row>
    <row r="91" spans="1:9" ht="12.75" customHeight="1" x14ac:dyDescent="0.2">
      <c r="A91" s="89"/>
      <c r="B91" s="89" t="s">
        <v>253</v>
      </c>
      <c r="C91" s="242">
        <f>IF(ISTEXT(Pedido!L80),0,Pedido!L80)</f>
        <v>0</v>
      </c>
      <c r="D91" s="241">
        <f t="shared" si="16"/>
        <v>0</v>
      </c>
      <c r="E91" s="89">
        <f>IF(ISTEXT(Pedido!L80),Pedido!L80,0)</f>
        <v>0</v>
      </c>
      <c r="F91" s="184" t="str">
        <f t="shared" si="1"/>
        <v>NO</v>
      </c>
      <c r="G91" s="89"/>
      <c r="H91" s="89" t="str">
        <f t="shared" si="17"/>
        <v>Tienda nova microcentro</v>
      </c>
      <c r="I91" s="89">
        <f t="shared" si="18"/>
        <v>1</v>
      </c>
    </row>
    <row r="92" spans="1:9" ht="12.75" customHeight="1" x14ac:dyDescent="0.2">
      <c r="A92" s="89"/>
      <c r="B92" s="89" t="s">
        <v>254</v>
      </c>
      <c r="C92" s="242">
        <f>IF(ISTEXT(Pedido!M80),0,Pedido!M80)</f>
        <v>0</v>
      </c>
      <c r="D92" s="241">
        <f t="shared" si="16"/>
        <v>0</v>
      </c>
      <c r="E92" s="89">
        <f>IF(ISTEXT(Pedido!M80),Pedido!M80,0)</f>
        <v>0</v>
      </c>
      <c r="F92" s="184" t="str">
        <f t="shared" si="1"/>
        <v>NO</v>
      </c>
      <c r="G92" s="89"/>
      <c r="H92" s="89" t="str">
        <f t="shared" si="17"/>
        <v>Tienda nova microcentro</v>
      </c>
      <c r="I92" s="89">
        <f t="shared" si="18"/>
        <v>1</v>
      </c>
    </row>
    <row r="93" spans="1:9" ht="12.75" customHeight="1" x14ac:dyDescent="0.2">
      <c r="A93" s="89"/>
      <c r="B93" s="89" t="s">
        <v>255</v>
      </c>
      <c r="C93" s="242">
        <f>IF(ISTEXT(Pedido!K80),0,Pedido!K80)</f>
        <v>0</v>
      </c>
      <c r="D93" s="241">
        <f t="shared" si="16"/>
        <v>0</v>
      </c>
      <c r="E93" s="89">
        <f>IF(ISTEXT(Pedido!K80),Pedido!K80,0)</f>
        <v>0</v>
      </c>
      <c r="F93" s="184" t="str">
        <f t="shared" si="1"/>
        <v>NO</v>
      </c>
      <c r="G93" s="89"/>
      <c r="H93" s="89" t="str">
        <f t="shared" si="17"/>
        <v>Tienda nova microcentro</v>
      </c>
      <c r="I93" s="89">
        <f t="shared" si="18"/>
        <v>1</v>
      </c>
    </row>
    <row r="94" spans="1:9" ht="12.75" customHeight="1" x14ac:dyDescent="0.2">
      <c r="A94" s="89"/>
      <c r="B94" s="89" t="s">
        <v>256</v>
      </c>
      <c r="C94" s="242">
        <f>Pedido!Y80</f>
        <v>0</v>
      </c>
      <c r="D94" s="241"/>
      <c r="E94" s="89"/>
      <c r="F94" s="184" t="str">
        <f t="shared" si="1"/>
        <v>NO</v>
      </c>
      <c r="G94" s="89"/>
      <c r="H94" s="89" t="str">
        <f t="shared" si="17"/>
        <v>Tienda nova microcentro</v>
      </c>
      <c r="I94" s="89">
        <f t="shared" si="18"/>
        <v>1</v>
      </c>
    </row>
    <row r="95" spans="1:9" ht="12.75" customHeight="1" x14ac:dyDescent="0.2">
      <c r="A95" s="89"/>
      <c r="B95" s="89" t="s">
        <v>257</v>
      </c>
      <c r="C95" s="242">
        <f>Pedido!Z80</f>
        <v>0</v>
      </c>
      <c r="D95" s="241"/>
      <c r="E95" s="89"/>
      <c r="F95" s="184" t="str">
        <f t="shared" si="1"/>
        <v>NO</v>
      </c>
      <c r="G95" s="89"/>
      <c r="H95" s="89" t="str">
        <f t="shared" si="17"/>
        <v>Tienda nova microcentro</v>
      </c>
      <c r="I95" s="89">
        <f t="shared" si="18"/>
        <v>1</v>
      </c>
    </row>
    <row r="96" spans="1:9" ht="12.75" customHeight="1" x14ac:dyDescent="0.2">
      <c r="A96" s="89"/>
      <c r="B96" s="89" t="s">
        <v>258</v>
      </c>
      <c r="C96" s="242">
        <f>Pedido!AA80</f>
        <v>0</v>
      </c>
      <c r="D96" s="241"/>
      <c r="E96" s="89"/>
      <c r="F96" s="184" t="str">
        <f t="shared" si="1"/>
        <v>NO</v>
      </c>
      <c r="G96" s="89"/>
      <c r="H96" s="89" t="str">
        <f t="shared" si="17"/>
        <v>Tienda nova microcentro</v>
      </c>
      <c r="I96" s="89">
        <f t="shared" si="18"/>
        <v>1</v>
      </c>
    </row>
    <row r="97" spans="1:9" ht="12.75" customHeight="1" x14ac:dyDescent="0.2">
      <c r="A97" s="89"/>
      <c r="B97" s="89" t="s">
        <v>240</v>
      </c>
      <c r="C97" s="242">
        <v>0</v>
      </c>
      <c r="D97" s="241"/>
      <c r="E97" s="242">
        <f>+Pedido!Q80</f>
        <v>0</v>
      </c>
      <c r="F97" s="184" t="str">
        <f t="shared" si="1"/>
        <v>NO</v>
      </c>
      <c r="G97" s="89"/>
      <c r="H97" s="89" t="str">
        <f t="shared" si="17"/>
        <v>Tienda nova microcentro</v>
      </c>
      <c r="I97" s="89">
        <f t="shared" si="18"/>
        <v>1</v>
      </c>
    </row>
    <row r="98" spans="1:9" ht="12.75" customHeight="1" x14ac:dyDescent="0.2">
      <c r="A98" s="89"/>
      <c r="B98" s="89" t="s">
        <v>259</v>
      </c>
      <c r="C98" s="241">
        <f>IF(ISTEXT(Pedido!R80),0,Pedido!R80)</f>
        <v>0</v>
      </c>
      <c r="D98" s="241">
        <f t="shared" ref="D98:D99" si="19">IF(MOD(C98,12)=0,C98/12,"INCOMPLETO")</f>
        <v>0</v>
      </c>
      <c r="E98" s="241">
        <f>IF(ISTEXT(Pedido!R80),Pedido!R80,0)</f>
        <v>0</v>
      </c>
      <c r="F98" s="184" t="str">
        <f t="shared" si="1"/>
        <v>NO</v>
      </c>
      <c r="G98" s="89"/>
      <c r="H98" s="184" t="str">
        <f>Pedido!$B$80</f>
        <v>Tienda nova microcentro</v>
      </c>
      <c r="I98" s="184">
        <f>Pedido!$A$80</f>
        <v>1</v>
      </c>
    </row>
    <row r="99" spans="1:9" ht="12.75" customHeight="1" x14ac:dyDescent="0.2">
      <c r="A99" s="89"/>
      <c r="B99" s="89" t="s">
        <v>260</v>
      </c>
      <c r="C99" s="241">
        <f>IF(ISTEXT(Pedido!S80),0,Pedido!S80)</f>
        <v>0</v>
      </c>
      <c r="D99" s="241">
        <f t="shared" si="19"/>
        <v>0</v>
      </c>
      <c r="E99" s="241">
        <f>IF(ISTEXT(Pedido!S80),Pedido!S80,0)</f>
        <v>0</v>
      </c>
      <c r="F99" s="184" t="str">
        <f t="shared" si="1"/>
        <v>NO</v>
      </c>
      <c r="G99" s="89"/>
      <c r="H99" s="184" t="str">
        <f>Pedido!$B$80</f>
        <v>Tienda nova microcentro</v>
      </c>
      <c r="I99" s="184">
        <f>Pedido!$A$80</f>
        <v>1</v>
      </c>
    </row>
    <row r="100" spans="1:9" ht="12.75" customHeight="1" x14ac:dyDescent="0.2">
      <c r="A100" s="89"/>
      <c r="B100" s="89" t="s">
        <v>261</v>
      </c>
      <c r="C100" s="241">
        <f>IF(ISTEXT(Pedido!T80),0,Pedido!T80)</f>
        <v>0</v>
      </c>
      <c r="D100" s="241">
        <f>IF(MOD(C100,6)=0,C100/6,"INCOMPLETO")</f>
        <v>0</v>
      </c>
      <c r="E100" s="89">
        <f>IF(ISTEXT(Pedido!T80),Pedido!T80,0)</f>
        <v>0</v>
      </c>
      <c r="F100" s="184" t="str">
        <f t="shared" si="1"/>
        <v>NO</v>
      </c>
      <c r="G100" s="89"/>
      <c r="H100" s="184" t="str">
        <f>Pedido!$B$80</f>
        <v>Tienda nova microcentro</v>
      </c>
      <c r="I100" s="184">
        <f>Pedido!$A$80</f>
        <v>1</v>
      </c>
    </row>
    <row r="101" spans="1:9" ht="12.75" customHeight="1" x14ac:dyDescent="0.2">
      <c r="A101" s="89"/>
      <c r="B101" s="89" t="s">
        <v>262</v>
      </c>
      <c r="C101" s="241">
        <f>+Pedido!C80</f>
        <v>0</v>
      </c>
      <c r="D101" s="241">
        <f t="shared" ref="D101:D114" si="20">IF(MOD(C101,12)=0,C101/12,"INCOMPLETO")</f>
        <v>0</v>
      </c>
      <c r="E101" s="241"/>
      <c r="F101" s="184" t="str">
        <f t="shared" si="1"/>
        <v>NO</v>
      </c>
      <c r="G101" s="89"/>
      <c r="H101" s="184" t="str">
        <f t="shared" ref="H101:I101" si="21">+H97</f>
        <v>Tienda nova microcentro</v>
      </c>
      <c r="I101" s="184">
        <f t="shared" si="21"/>
        <v>1</v>
      </c>
    </row>
    <row r="102" spans="1:9" ht="12.75" customHeight="1" x14ac:dyDescent="0.2">
      <c r="A102" s="89"/>
      <c r="B102" s="89" t="s">
        <v>263</v>
      </c>
      <c r="C102" s="241">
        <f>+Pedido!D80</f>
        <v>0</v>
      </c>
      <c r="D102" s="241">
        <f t="shared" si="20"/>
        <v>0</v>
      </c>
      <c r="E102" s="241"/>
      <c r="F102" s="184" t="str">
        <f t="shared" si="1"/>
        <v>NO</v>
      </c>
      <c r="G102" s="89"/>
      <c r="H102" s="184" t="str">
        <f t="shared" ref="H102:I102" si="22">+H101</f>
        <v>Tienda nova microcentro</v>
      </c>
      <c r="I102" s="184">
        <f t="shared" si="22"/>
        <v>1</v>
      </c>
    </row>
    <row r="103" spans="1:9" ht="12.75" customHeight="1" x14ac:dyDescent="0.2">
      <c r="A103" s="89"/>
      <c r="B103" s="89" t="s">
        <v>264</v>
      </c>
      <c r="C103" s="241">
        <f>+Pedido!E80</f>
        <v>0</v>
      </c>
      <c r="D103" s="241">
        <f t="shared" si="20"/>
        <v>0</v>
      </c>
      <c r="E103" s="241"/>
      <c r="F103" s="184" t="str">
        <f t="shared" si="1"/>
        <v>NO</v>
      </c>
      <c r="G103" s="89"/>
      <c r="H103" s="184" t="str">
        <f>+H102</f>
        <v>Tienda nova microcentro</v>
      </c>
      <c r="I103" s="184">
        <f>+I92</f>
        <v>1</v>
      </c>
    </row>
    <row r="104" spans="1:9" ht="12.75" customHeight="1" x14ac:dyDescent="0.2">
      <c r="A104" s="89"/>
      <c r="B104" s="89" t="s">
        <v>245</v>
      </c>
      <c r="C104" s="241">
        <f>IF(ISTEXT(Pedido!F81),0,Pedido!F81)</f>
        <v>0</v>
      </c>
      <c r="D104" s="241">
        <f t="shared" si="20"/>
        <v>0</v>
      </c>
      <c r="E104" s="241" t="str">
        <f>IF(ISTEXT(Pedido!F81),Pedido!F81,0)</f>
        <v>2 packs NMQ(MANZ,FRUT/LIM)</v>
      </c>
      <c r="F104" s="184" t="str">
        <f t="shared" si="1"/>
        <v>SI</v>
      </c>
      <c r="G104" s="89"/>
      <c r="H104" s="89" t="str">
        <f>Pedido!B81</f>
        <v>Janelac</v>
      </c>
      <c r="I104" s="89">
        <f>Pedido!A81</f>
        <v>3</v>
      </c>
    </row>
    <row r="105" spans="1:9" ht="12.75" customHeight="1" x14ac:dyDescent="0.2">
      <c r="A105" s="89"/>
      <c r="B105" s="89" t="s">
        <v>246</v>
      </c>
      <c r="C105" s="242">
        <f>IF(ISTEXT(Pedido!H81),0,Pedido!H81)</f>
        <v>0</v>
      </c>
      <c r="D105" s="241">
        <f t="shared" si="20"/>
        <v>0</v>
      </c>
      <c r="E105" s="184">
        <f>IF(ISTEXT(Pedido!H81),Pedido!H81,0)</f>
        <v>0</v>
      </c>
      <c r="F105" s="184" t="str">
        <f t="shared" si="1"/>
        <v>NO</v>
      </c>
      <c r="G105" s="89"/>
      <c r="H105" s="89" t="str">
        <f t="shared" ref="H105:H118" si="23">$H$104</f>
        <v>Janelac</v>
      </c>
      <c r="I105" s="89">
        <f t="shared" ref="I105:I118" si="24">+$I$104</f>
        <v>3</v>
      </c>
    </row>
    <row r="106" spans="1:9" ht="12.75" customHeight="1" x14ac:dyDescent="0.2">
      <c r="A106" s="89"/>
      <c r="B106" s="89" t="s">
        <v>247</v>
      </c>
      <c r="C106" s="242">
        <f>IF(ISTEXT(Pedido!I81),0,Pedido!I81)</f>
        <v>0</v>
      </c>
      <c r="D106" s="241">
        <f t="shared" si="20"/>
        <v>0</v>
      </c>
      <c r="E106" s="89">
        <f>IF(ISTEXT(Pedido!I81),Pedido!I81,0)</f>
        <v>0</v>
      </c>
      <c r="F106" s="184" t="str">
        <f t="shared" si="1"/>
        <v>NO</v>
      </c>
      <c r="G106" s="89"/>
      <c r="H106" s="89" t="str">
        <f t="shared" si="23"/>
        <v>Janelac</v>
      </c>
      <c r="I106" s="89">
        <f t="shared" si="24"/>
        <v>3</v>
      </c>
    </row>
    <row r="107" spans="1:9" ht="12.75" customHeight="1" x14ac:dyDescent="0.2">
      <c r="A107" s="89"/>
      <c r="B107" s="89" t="s">
        <v>248</v>
      </c>
      <c r="C107" s="242">
        <f>IF(ISTEXT(Pedido!G81),0,Pedido!G81)</f>
        <v>0</v>
      </c>
      <c r="D107" s="241">
        <f t="shared" si="20"/>
        <v>0</v>
      </c>
      <c r="E107" s="89">
        <f>IF(ISTEXT(Pedido!G81),Pedido!G81,0)</f>
        <v>0</v>
      </c>
      <c r="F107" s="184" t="str">
        <f t="shared" si="1"/>
        <v>NO</v>
      </c>
      <c r="G107" s="89"/>
      <c r="H107" s="89" t="str">
        <f t="shared" si="23"/>
        <v>Janelac</v>
      </c>
      <c r="I107" s="89">
        <f t="shared" si="24"/>
        <v>3</v>
      </c>
    </row>
    <row r="108" spans="1:9" ht="12.75" customHeight="1" x14ac:dyDescent="0.2">
      <c r="A108" s="89"/>
      <c r="B108" s="89" t="s">
        <v>249</v>
      </c>
      <c r="C108" s="242">
        <f>IF(ISTEXT(Pedido!P81),0,Pedido!P81)</f>
        <v>0</v>
      </c>
      <c r="D108" s="241">
        <f t="shared" si="20"/>
        <v>0</v>
      </c>
      <c r="E108" s="89">
        <f>IF(ISTEXT(Pedido!P81),Pedido!P81,0)</f>
        <v>0</v>
      </c>
      <c r="F108" s="184" t="str">
        <f t="shared" si="1"/>
        <v>NO</v>
      </c>
      <c r="G108" s="89"/>
      <c r="H108" s="89" t="str">
        <f t="shared" si="23"/>
        <v>Janelac</v>
      </c>
      <c r="I108" s="89">
        <f t="shared" si="24"/>
        <v>3</v>
      </c>
    </row>
    <row r="109" spans="1:9" ht="12.75" customHeight="1" x14ac:dyDescent="0.2">
      <c r="A109" s="89"/>
      <c r="B109" s="89" t="s">
        <v>250</v>
      </c>
      <c r="C109" s="242">
        <f>IF(ISTEXT(Pedido!O81),0,Pedido!O81)</f>
        <v>0</v>
      </c>
      <c r="D109" s="241">
        <f t="shared" si="20"/>
        <v>0</v>
      </c>
      <c r="E109" s="89">
        <f>IF(ISTEXT(Pedido!O81),Pedido!O81,0)</f>
        <v>0</v>
      </c>
      <c r="F109" s="184" t="str">
        <f t="shared" si="1"/>
        <v>NO</v>
      </c>
      <c r="G109" s="89"/>
      <c r="H109" s="89" t="str">
        <f t="shared" si="23"/>
        <v>Janelac</v>
      </c>
      <c r="I109" s="89">
        <f t="shared" si="24"/>
        <v>3</v>
      </c>
    </row>
    <row r="110" spans="1:9" ht="12.75" customHeight="1" x14ac:dyDescent="0.2">
      <c r="A110" s="89"/>
      <c r="B110" s="89" t="s">
        <v>251</v>
      </c>
      <c r="C110" s="242">
        <f>IF(ISTEXT(Pedido!N81),0,Pedido!N81)</f>
        <v>0</v>
      </c>
      <c r="D110" s="241">
        <f t="shared" si="20"/>
        <v>0</v>
      </c>
      <c r="E110" s="89">
        <f>IF(ISTEXT(Pedido!N81),Pedido!N81,0)</f>
        <v>0</v>
      </c>
      <c r="F110" s="184" t="str">
        <f t="shared" si="1"/>
        <v>NO</v>
      </c>
      <c r="G110" s="89"/>
      <c r="H110" s="89" t="str">
        <f t="shared" si="23"/>
        <v>Janelac</v>
      </c>
      <c r="I110" s="89">
        <f t="shared" si="24"/>
        <v>3</v>
      </c>
    </row>
    <row r="111" spans="1:9" ht="12.75" customHeight="1" x14ac:dyDescent="0.2">
      <c r="A111" s="89"/>
      <c r="B111" s="89" t="s">
        <v>252</v>
      </c>
      <c r="C111" s="242">
        <f>IF(ISTEXT(Pedido!J81),0,Pedido!J81)</f>
        <v>0</v>
      </c>
      <c r="D111" s="241">
        <f t="shared" si="20"/>
        <v>0</v>
      </c>
      <c r="E111" s="89">
        <f>IF(ISTEXT(Pedido!J81),Pedido!J81,0)</f>
        <v>0</v>
      </c>
      <c r="F111" s="184" t="str">
        <f t="shared" si="1"/>
        <v>NO</v>
      </c>
      <c r="G111" s="89"/>
      <c r="H111" s="89" t="str">
        <f t="shared" si="23"/>
        <v>Janelac</v>
      </c>
      <c r="I111" s="89">
        <f t="shared" si="24"/>
        <v>3</v>
      </c>
    </row>
    <row r="112" spans="1:9" ht="12.75" customHeight="1" x14ac:dyDescent="0.2">
      <c r="A112" s="89"/>
      <c r="B112" s="89" t="s">
        <v>253</v>
      </c>
      <c r="C112" s="242">
        <f>IF(ISTEXT(Pedido!L81),0,Pedido!L81)</f>
        <v>0</v>
      </c>
      <c r="D112" s="241">
        <f t="shared" si="20"/>
        <v>0</v>
      </c>
      <c r="E112" s="89">
        <f>IF(ISTEXT(Pedido!L81),Pedido!L81,0)</f>
        <v>0</v>
      </c>
      <c r="F112" s="184" t="str">
        <f t="shared" si="1"/>
        <v>NO</v>
      </c>
      <c r="G112" s="89"/>
      <c r="H112" s="89" t="str">
        <f t="shared" si="23"/>
        <v>Janelac</v>
      </c>
      <c r="I112" s="89">
        <f t="shared" si="24"/>
        <v>3</v>
      </c>
    </row>
    <row r="113" spans="1:9" ht="12.75" customHeight="1" x14ac:dyDescent="0.2">
      <c r="A113" s="89"/>
      <c r="B113" s="89" t="s">
        <v>254</v>
      </c>
      <c r="C113" s="242">
        <f>IF(ISTEXT(Pedido!M81),0,Pedido!M81)</f>
        <v>0</v>
      </c>
      <c r="D113" s="241">
        <f t="shared" si="20"/>
        <v>0</v>
      </c>
      <c r="E113" s="89">
        <f>IF(ISTEXT(Pedido!M81),Pedido!M81,0)</f>
        <v>0</v>
      </c>
      <c r="F113" s="184" t="str">
        <f t="shared" si="1"/>
        <v>NO</v>
      </c>
      <c r="G113" s="89"/>
      <c r="H113" s="89" t="str">
        <f t="shared" si="23"/>
        <v>Janelac</v>
      </c>
      <c r="I113" s="89">
        <f t="shared" si="24"/>
        <v>3</v>
      </c>
    </row>
    <row r="114" spans="1:9" ht="12.75" customHeight="1" x14ac:dyDescent="0.2">
      <c r="A114" s="89"/>
      <c r="B114" s="89" t="s">
        <v>255</v>
      </c>
      <c r="C114" s="242">
        <f>IF(ISTEXT(Pedido!K81),0,Pedido!K81)</f>
        <v>0</v>
      </c>
      <c r="D114" s="241">
        <f t="shared" si="20"/>
        <v>0</v>
      </c>
      <c r="E114" s="89">
        <f>IF(ISTEXT(Pedido!K81),Pedido!K81,0)</f>
        <v>0</v>
      </c>
      <c r="F114" s="184" t="str">
        <f t="shared" si="1"/>
        <v>NO</v>
      </c>
      <c r="G114" s="89"/>
      <c r="H114" s="89" t="str">
        <f t="shared" si="23"/>
        <v>Janelac</v>
      </c>
      <c r="I114" s="89">
        <f t="shared" si="24"/>
        <v>3</v>
      </c>
    </row>
    <row r="115" spans="1:9" ht="12.75" customHeight="1" x14ac:dyDescent="0.2">
      <c r="A115" s="89"/>
      <c r="B115" s="89" t="s">
        <v>256</v>
      </c>
      <c r="C115" s="242">
        <f>Pedido!Y81</f>
        <v>0</v>
      </c>
      <c r="D115" s="241"/>
      <c r="E115" s="89"/>
      <c r="F115" s="184" t="str">
        <f t="shared" si="1"/>
        <v>NO</v>
      </c>
      <c r="G115" s="89"/>
      <c r="H115" s="89" t="str">
        <f t="shared" si="23"/>
        <v>Janelac</v>
      </c>
      <c r="I115" s="89">
        <f t="shared" si="24"/>
        <v>3</v>
      </c>
    </row>
    <row r="116" spans="1:9" ht="12.75" customHeight="1" x14ac:dyDescent="0.2">
      <c r="A116" s="89"/>
      <c r="B116" s="89" t="s">
        <v>257</v>
      </c>
      <c r="C116" s="242">
        <f>Pedido!Z81</f>
        <v>0</v>
      </c>
      <c r="D116" s="241"/>
      <c r="E116" s="89"/>
      <c r="F116" s="184" t="str">
        <f t="shared" si="1"/>
        <v>NO</v>
      </c>
      <c r="G116" s="89"/>
      <c r="H116" s="89" t="str">
        <f t="shared" si="23"/>
        <v>Janelac</v>
      </c>
      <c r="I116" s="89">
        <f t="shared" si="24"/>
        <v>3</v>
      </c>
    </row>
    <row r="117" spans="1:9" ht="12.75" customHeight="1" x14ac:dyDescent="0.2">
      <c r="A117" s="89"/>
      <c r="B117" s="89" t="s">
        <v>258</v>
      </c>
      <c r="C117" s="242">
        <f>Pedido!AA81</f>
        <v>0</v>
      </c>
      <c r="D117" s="241"/>
      <c r="E117" s="89"/>
      <c r="F117" s="184" t="str">
        <f t="shared" si="1"/>
        <v>NO</v>
      </c>
      <c r="G117" s="89"/>
      <c r="H117" s="89" t="str">
        <f t="shared" si="23"/>
        <v>Janelac</v>
      </c>
      <c r="I117" s="89">
        <f t="shared" si="24"/>
        <v>3</v>
      </c>
    </row>
    <row r="118" spans="1:9" ht="12.75" customHeight="1" x14ac:dyDescent="0.2">
      <c r="A118" s="89"/>
      <c r="B118" s="89" t="s">
        <v>240</v>
      </c>
      <c r="C118" s="242">
        <v>0</v>
      </c>
      <c r="D118" s="241"/>
      <c r="E118" s="242">
        <f>+Pedido!Q81</f>
        <v>0</v>
      </c>
      <c r="F118" s="184" t="str">
        <f t="shared" si="1"/>
        <v>NO</v>
      </c>
      <c r="G118" s="89"/>
      <c r="H118" s="89" t="str">
        <f t="shared" si="23"/>
        <v>Janelac</v>
      </c>
      <c r="I118" s="89">
        <f t="shared" si="24"/>
        <v>3</v>
      </c>
    </row>
    <row r="119" spans="1:9" ht="12.75" customHeight="1" x14ac:dyDescent="0.2">
      <c r="A119" s="89"/>
      <c r="B119" s="89" t="s">
        <v>259</v>
      </c>
      <c r="C119" s="241">
        <f>IF(ISTEXT(Pedido!R81),0,Pedido!R81)</f>
        <v>0</v>
      </c>
      <c r="D119" s="241">
        <f t="shared" ref="D119:D120" si="25">IF(MOD(C119,12)=0,C119/12,"INCOMPLETO")</f>
        <v>0</v>
      </c>
      <c r="E119" s="241">
        <f>IF(ISTEXT(Pedido!R81),Pedido!R81,0)</f>
        <v>0</v>
      </c>
      <c r="F119" s="184" t="str">
        <f t="shared" si="1"/>
        <v>NO</v>
      </c>
      <c r="G119" s="89"/>
      <c r="H119" s="184" t="str">
        <f>Pedido!$B$81</f>
        <v>Janelac</v>
      </c>
      <c r="I119" s="184">
        <f>Pedido!$A$81</f>
        <v>3</v>
      </c>
    </row>
    <row r="120" spans="1:9" ht="12.75" customHeight="1" x14ac:dyDescent="0.2">
      <c r="A120" s="89"/>
      <c r="B120" s="89" t="s">
        <v>260</v>
      </c>
      <c r="C120" s="241">
        <f>IF(ISTEXT(Pedido!S81),0,Pedido!S81)</f>
        <v>0</v>
      </c>
      <c r="D120" s="241">
        <f t="shared" si="25"/>
        <v>0</v>
      </c>
      <c r="E120" s="241">
        <f>IF(ISTEXT(Pedido!S81),Pedido!S81,0)</f>
        <v>0</v>
      </c>
      <c r="F120" s="184" t="str">
        <f t="shared" si="1"/>
        <v>NO</v>
      </c>
      <c r="G120" s="89"/>
      <c r="H120" s="184" t="str">
        <f>Pedido!$B$81</f>
        <v>Janelac</v>
      </c>
      <c r="I120" s="184">
        <f>Pedido!$A$81</f>
        <v>3</v>
      </c>
    </row>
    <row r="121" spans="1:9" ht="12.75" customHeight="1" x14ac:dyDescent="0.2">
      <c r="A121" s="89"/>
      <c r="B121" s="89" t="s">
        <v>261</v>
      </c>
      <c r="C121" s="241">
        <f>IF(ISTEXT(Pedido!T81),0,Pedido!T81)</f>
        <v>0</v>
      </c>
      <c r="D121" s="241">
        <f>IF(MOD(C121,6)=0,C121/6,"INCOMPLETO")</f>
        <v>0</v>
      </c>
      <c r="E121" s="89">
        <f>IF(ISTEXT(Pedido!T81),Pedido!T81,0)</f>
        <v>0</v>
      </c>
      <c r="F121" s="184" t="str">
        <f t="shared" si="1"/>
        <v>NO</v>
      </c>
      <c r="G121" s="89"/>
      <c r="H121" s="184" t="str">
        <f>Pedido!$B$81</f>
        <v>Janelac</v>
      </c>
      <c r="I121" s="184">
        <f>Pedido!$A$81</f>
        <v>3</v>
      </c>
    </row>
    <row r="122" spans="1:9" ht="12.75" customHeight="1" x14ac:dyDescent="0.2">
      <c r="A122" s="89"/>
      <c r="B122" s="89" t="s">
        <v>262</v>
      </c>
      <c r="C122" s="241">
        <f>+Pedido!C81</f>
        <v>0</v>
      </c>
      <c r="D122" s="241">
        <f t="shared" ref="D122:D135" si="26">IF(MOD(C122,12)=0,C122/12,"INCOMPLETO")</f>
        <v>0</v>
      </c>
      <c r="E122" s="241"/>
      <c r="F122" s="184" t="str">
        <f t="shared" si="1"/>
        <v>NO</v>
      </c>
      <c r="G122" s="89"/>
      <c r="H122" s="184" t="str">
        <f>+H118</f>
        <v>Janelac</v>
      </c>
      <c r="I122" s="89">
        <f t="shared" ref="I122:I124" si="27">+$I$104</f>
        <v>3</v>
      </c>
    </row>
    <row r="123" spans="1:9" ht="12.75" customHeight="1" x14ac:dyDescent="0.2">
      <c r="A123" s="89"/>
      <c r="B123" s="89" t="s">
        <v>263</v>
      </c>
      <c r="C123" s="241">
        <f>+Pedido!D81</f>
        <v>0</v>
      </c>
      <c r="D123" s="241">
        <f t="shared" si="26"/>
        <v>0</v>
      </c>
      <c r="E123" s="241"/>
      <c r="F123" s="184" t="str">
        <f t="shared" si="1"/>
        <v>NO</v>
      </c>
      <c r="G123" s="89"/>
      <c r="H123" s="184" t="str">
        <f t="shared" ref="H123:H124" si="28">+H122</f>
        <v>Janelac</v>
      </c>
      <c r="I123" s="89">
        <f t="shared" si="27"/>
        <v>3</v>
      </c>
    </row>
    <row r="124" spans="1:9" ht="12.75" customHeight="1" x14ac:dyDescent="0.2">
      <c r="A124" s="89"/>
      <c r="B124" s="89" t="s">
        <v>264</v>
      </c>
      <c r="C124" s="241">
        <f>+Pedido!E81</f>
        <v>0</v>
      </c>
      <c r="D124" s="241">
        <f t="shared" si="26"/>
        <v>0</v>
      </c>
      <c r="E124" s="241"/>
      <c r="F124" s="184" t="str">
        <f t="shared" si="1"/>
        <v>NO</v>
      </c>
      <c r="G124" s="89"/>
      <c r="H124" s="184" t="str">
        <f t="shared" si="28"/>
        <v>Janelac</v>
      </c>
      <c r="I124" s="89">
        <f t="shared" si="27"/>
        <v>3</v>
      </c>
    </row>
    <row r="125" spans="1:9" ht="12.75" customHeight="1" x14ac:dyDescent="0.2">
      <c r="A125" s="89"/>
      <c r="B125" s="89" t="s">
        <v>245</v>
      </c>
      <c r="C125" s="241">
        <f>IF(ISTEXT(Pedido!F$82),0,Pedido!F$82)</f>
        <v>12</v>
      </c>
      <c r="D125" s="241">
        <f t="shared" si="26"/>
        <v>1</v>
      </c>
      <c r="E125" s="184">
        <f>IF(ISTEXT(Pedido!F100),Pedido!F100,0)</f>
        <v>0</v>
      </c>
      <c r="F125" s="184" t="str">
        <f t="shared" si="1"/>
        <v>SI</v>
      </c>
      <c r="G125" s="89"/>
      <c r="H125" s="89" t="str">
        <f t="shared" ref="H125:H129" si="29">+H$130</f>
        <v>Open 25 local 903</v>
      </c>
      <c r="I125" s="89">
        <f>+Pedido!A$82</f>
        <v>8</v>
      </c>
    </row>
    <row r="126" spans="1:9" ht="12.75" customHeight="1" x14ac:dyDescent="0.2">
      <c r="A126" s="89"/>
      <c r="B126" s="89" t="s">
        <v>246</v>
      </c>
      <c r="C126" s="242">
        <f>IF(ISTEXT(Pedido!H82),0,Pedido!H82)</f>
        <v>12</v>
      </c>
      <c r="D126" s="241">
        <f t="shared" si="26"/>
        <v>1</v>
      </c>
      <c r="E126" s="184">
        <f>IF(ISTEXT(Pedido!H82),Pedido!H82,0)</f>
        <v>0</v>
      </c>
      <c r="F126" s="184" t="str">
        <f t="shared" si="1"/>
        <v>SI</v>
      </c>
      <c r="G126" s="89"/>
      <c r="H126" s="89" t="str">
        <f t="shared" si="29"/>
        <v>Open 25 local 903</v>
      </c>
      <c r="I126" s="89">
        <f>+Pedido!A$82</f>
        <v>8</v>
      </c>
    </row>
    <row r="127" spans="1:9" ht="12.75" customHeight="1" x14ac:dyDescent="0.2">
      <c r="A127" s="89"/>
      <c r="B127" s="89" t="s">
        <v>247</v>
      </c>
      <c r="C127" s="242">
        <f>IF(ISTEXT(Pedido!I82),0,Pedido!I82)</f>
        <v>0</v>
      </c>
      <c r="D127" s="241">
        <f t="shared" si="26"/>
        <v>0</v>
      </c>
      <c r="E127" s="89">
        <f>IF(ISTEXT(Pedido!I82),Pedido!I82,0)</f>
        <v>0</v>
      </c>
      <c r="F127" s="184" t="str">
        <f t="shared" si="1"/>
        <v>NO</v>
      </c>
      <c r="G127" s="89"/>
      <c r="H127" s="89" t="str">
        <f t="shared" si="29"/>
        <v>Open 25 local 903</v>
      </c>
      <c r="I127" s="89">
        <f>+Pedido!A$82</f>
        <v>8</v>
      </c>
    </row>
    <row r="128" spans="1:9" ht="12.75" customHeight="1" x14ac:dyDescent="0.2">
      <c r="A128" s="89"/>
      <c r="B128" s="89" t="s">
        <v>248</v>
      </c>
      <c r="C128" s="242">
        <f>IF(ISTEXT(Pedido!G82),0,Pedido!G82)</f>
        <v>0</v>
      </c>
      <c r="D128" s="241">
        <f t="shared" si="26"/>
        <v>0</v>
      </c>
      <c r="E128" s="89">
        <f>IF(ISTEXT(Pedido!G82),Pedido!G82,0)</f>
        <v>0</v>
      </c>
      <c r="F128" s="184" t="str">
        <f t="shared" si="1"/>
        <v>NO</v>
      </c>
      <c r="G128" s="89"/>
      <c r="H128" s="89" t="str">
        <f t="shared" si="29"/>
        <v>Open 25 local 903</v>
      </c>
      <c r="I128" s="89">
        <f>+Pedido!A$82</f>
        <v>8</v>
      </c>
    </row>
    <row r="129" spans="1:11" ht="12.75" customHeight="1" x14ac:dyDescent="0.2">
      <c r="A129" s="89"/>
      <c r="B129" s="89" t="s">
        <v>249</v>
      </c>
      <c r="C129" s="242">
        <f>IF(ISTEXT(Pedido!P82),0,Pedido!P82)</f>
        <v>0</v>
      </c>
      <c r="D129" s="241">
        <f t="shared" si="26"/>
        <v>0</v>
      </c>
      <c r="E129" s="89">
        <f>IF(ISTEXT(Pedido!P82),Pedido!P82,0)</f>
        <v>0</v>
      </c>
      <c r="F129" s="184" t="str">
        <f t="shared" si="1"/>
        <v>NO</v>
      </c>
      <c r="G129" s="89"/>
      <c r="H129" s="89" t="str">
        <f t="shared" si="29"/>
        <v>Open 25 local 903</v>
      </c>
      <c r="I129" s="89">
        <f>+Pedido!A$82</f>
        <v>8</v>
      </c>
    </row>
    <row r="130" spans="1:11" ht="12.75" customHeight="1" x14ac:dyDescent="0.2">
      <c r="A130" s="89"/>
      <c r="B130" s="89" t="s">
        <v>250</v>
      </c>
      <c r="C130" s="242">
        <f>IF(ISTEXT(Pedido!O82),0,Pedido!O82)</f>
        <v>0</v>
      </c>
      <c r="D130" s="241">
        <f t="shared" si="26"/>
        <v>0</v>
      </c>
      <c r="E130" s="89">
        <f>IF(ISTEXT(Pedido!O82),Pedido!O82,0)</f>
        <v>0</v>
      </c>
      <c r="F130" s="184" t="str">
        <f t="shared" si="1"/>
        <v>NO</v>
      </c>
      <c r="G130" s="89"/>
      <c r="H130" s="89" t="str">
        <f>+Pedido!B82</f>
        <v>Open 25 local 903</v>
      </c>
      <c r="I130" s="89">
        <f>+Pedido!A$82</f>
        <v>8</v>
      </c>
    </row>
    <row r="131" spans="1:11" ht="12.75" customHeight="1" x14ac:dyDescent="0.2">
      <c r="A131" s="89"/>
      <c r="B131" s="89" t="s">
        <v>251</v>
      </c>
      <c r="C131" s="242">
        <f>IF(ISTEXT(Pedido!N82),0,Pedido!N82)</f>
        <v>0</v>
      </c>
      <c r="D131" s="241">
        <f t="shared" si="26"/>
        <v>0</v>
      </c>
      <c r="E131" s="89">
        <f>IF(ISTEXT(Pedido!N82),Pedido!N82,0)</f>
        <v>0</v>
      </c>
      <c r="F131" s="184" t="str">
        <f t="shared" si="1"/>
        <v>NO</v>
      </c>
      <c r="G131" s="89"/>
      <c r="H131" s="89" t="str">
        <f t="shared" ref="H131:H142" si="30">+H$130</f>
        <v>Open 25 local 903</v>
      </c>
      <c r="I131" s="89">
        <f t="shared" ref="I131:I132" si="31">+$I$104</f>
        <v>3</v>
      </c>
    </row>
    <row r="132" spans="1:11" ht="12.75" customHeight="1" x14ac:dyDescent="0.2">
      <c r="A132" s="89"/>
      <c r="B132" s="89" t="s">
        <v>252</v>
      </c>
      <c r="C132" s="242">
        <f>IF(ISTEXT(Pedido!J82),0,Pedido!J82)</f>
        <v>12</v>
      </c>
      <c r="D132" s="241">
        <f t="shared" si="26"/>
        <v>1</v>
      </c>
      <c r="E132" s="89">
        <f>IF(ISTEXT(Pedido!J82),Pedido!J82,0)</f>
        <v>0</v>
      </c>
      <c r="F132" s="184" t="str">
        <f t="shared" si="1"/>
        <v>SI</v>
      </c>
      <c r="G132" s="89"/>
      <c r="H132" s="89" t="str">
        <f t="shared" si="30"/>
        <v>Open 25 local 903</v>
      </c>
      <c r="I132" s="89">
        <f t="shared" si="31"/>
        <v>3</v>
      </c>
    </row>
    <row r="133" spans="1:11" ht="12.75" customHeight="1" x14ac:dyDescent="0.2">
      <c r="A133" s="89"/>
      <c r="B133" s="89" t="s">
        <v>253</v>
      </c>
      <c r="C133" s="242">
        <f>IF(ISTEXT(Pedido!L82),0,Pedido!L82)</f>
        <v>0</v>
      </c>
      <c r="D133" s="241">
        <f t="shared" si="26"/>
        <v>0</v>
      </c>
      <c r="E133" s="89">
        <f>IF(ISTEXT(Pedido!L82),Pedido!L82,0)</f>
        <v>0</v>
      </c>
      <c r="F133" s="184" t="str">
        <f t="shared" si="1"/>
        <v>NO</v>
      </c>
      <c r="G133" s="89"/>
      <c r="H133" s="89" t="str">
        <f t="shared" si="30"/>
        <v>Open 25 local 903</v>
      </c>
      <c r="I133" s="89">
        <f>+Pedido!A$82</f>
        <v>8</v>
      </c>
    </row>
    <row r="134" spans="1:11" ht="12.75" customHeight="1" x14ac:dyDescent="0.2">
      <c r="A134" s="89"/>
      <c r="B134" s="89" t="s">
        <v>254</v>
      </c>
      <c r="C134" s="242">
        <f>IF(ISTEXT(Pedido!M82),0,Pedido!M82)</f>
        <v>0</v>
      </c>
      <c r="D134" s="241">
        <f t="shared" si="26"/>
        <v>0</v>
      </c>
      <c r="E134" s="89">
        <f>IF(ISTEXT(Pedido!M82),Pedido!M82,0)</f>
        <v>0</v>
      </c>
      <c r="F134" s="184" t="str">
        <f t="shared" si="1"/>
        <v>NO</v>
      </c>
      <c r="G134" s="89"/>
      <c r="H134" s="89" t="str">
        <f t="shared" si="30"/>
        <v>Open 25 local 903</v>
      </c>
      <c r="I134" s="89">
        <f>+Pedido!A$82</f>
        <v>8</v>
      </c>
    </row>
    <row r="135" spans="1:11" ht="12.75" customHeight="1" x14ac:dyDescent="0.2">
      <c r="A135" s="89"/>
      <c r="B135" s="89" t="s">
        <v>255</v>
      </c>
      <c r="C135" s="242">
        <f>IF(ISTEXT(Pedido!K82),0,Pedido!K82)</f>
        <v>0</v>
      </c>
      <c r="D135" s="241">
        <f t="shared" si="26"/>
        <v>0</v>
      </c>
      <c r="E135" s="89">
        <f>IF(ISTEXT(Pedido!K82),Pedido!K82,0)</f>
        <v>0</v>
      </c>
      <c r="F135" s="184" t="str">
        <f t="shared" si="1"/>
        <v>NO</v>
      </c>
      <c r="G135" s="89"/>
      <c r="H135" s="89" t="str">
        <f t="shared" si="30"/>
        <v>Open 25 local 903</v>
      </c>
      <c r="I135" s="89">
        <f>+Pedido!A$82</f>
        <v>8</v>
      </c>
    </row>
    <row r="136" spans="1:11" ht="12.75" customHeight="1" x14ac:dyDescent="0.2">
      <c r="A136" s="89"/>
      <c r="B136" s="89" t="s">
        <v>256</v>
      </c>
      <c r="C136" s="242">
        <f>Pedido!Y82</f>
        <v>0</v>
      </c>
      <c r="D136" s="241"/>
      <c r="E136" s="89"/>
      <c r="F136" s="184" t="str">
        <f t="shared" si="1"/>
        <v>NO</v>
      </c>
      <c r="G136" s="89"/>
      <c r="H136" s="89" t="str">
        <f t="shared" si="30"/>
        <v>Open 25 local 903</v>
      </c>
      <c r="I136" s="89">
        <f>+Pedido!A$82</f>
        <v>8</v>
      </c>
    </row>
    <row r="137" spans="1:11" ht="12.75" customHeight="1" x14ac:dyDescent="0.2">
      <c r="A137" s="89"/>
      <c r="B137" s="89" t="s">
        <v>257</v>
      </c>
      <c r="C137" s="242">
        <f>Pedido!Z82</f>
        <v>0</v>
      </c>
      <c r="D137" s="241"/>
      <c r="E137" s="89"/>
      <c r="F137" s="184" t="str">
        <f t="shared" si="1"/>
        <v>NO</v>
      </c>
      <c r="G137" s="89"/>
      <c r="H137" s="89" t="str">
        <f t="shared" si="30"/>
        <v>Open 25 local 903</v>
      </c>
      <c r="I137" s="89">
        <f>+Pedido!A$82</f>
        <v>8</v>
      </c>
    </row>
    <row r="138" spans="1:11" ht="12.75" customHeight="1" x14ac:dyDescent="0.2">
      <c r="A138" s="89"/>
      <c r="B138" s="89" t="s">
        <v>258</v>
      </c>
      <c r="C138" s="242">
        <f>Pedido!AA82</f>
        <v>0</v>
      </c>
      <c r="D138" s="241"/>
      <c r="E138" s="89"/>
      <c r="F138" s="184" t="str">
        <f t="shared" si="1"/>
        <v>NO</v>
      </c>
      <c r="G138" s="89"/>
      <c r="H138" s="89" t="str">
        <f t="shared" si="30"/>
        <v>Open 25 local 903</v>
      </c>
      <c r="I138" s="89">
        <f>+Pedido!A$82</f>
        <v>8</v>
      </c>
      <c r="J138" s="230"/>
      <c r="K138" s="230"/>
    </row>
    <row r="139" spans="1:11" ht="12.75" customHeight="1" x14ac:dyDescent="0.2">
      <c r="A139" s="89"/>
      <c r="B139" s="89" t="s">
        <v>262</v>
      </c>
      <c r="C139" s="241">
        <f>+Pedido!C82</f>
        <v>0</v>
      </c>
      <c r="D139" s="241">
        <f t="shared" ref="D139:D141" si="32">IF(MOD(C139,12)=0,C139/12,"INCOMPLETO")</f>
        <v>0</v>
      </c>
      <c r="E139" s="241"/>
      <c r="F139" s="184" t="str">
        <f t="shared" si="1"/>
        <v>NO</v>
      </c>
      <c r="G139" s="89"/>
      <c r="H139" s="89" t="str">
        <f t="shared" si="30"/>
        <v>Open 25 local 903</v>
      </c>
      <c r="I139" s="89">
        <f>+Pedido!A$82</f>
        <v>8</v>
      </c>
    </row>
    <row r="140" spans="1:11" ht="12.75" customHeight="1" x14ac:dyDescent="0.2">
      <c r="A140" s="89"/>
      <c r="B140" s="89" t="s">
        <v>263</v>
      </c>
      <c r="C140" s="241">
        <f>+Pedido!D82</f>
        <v>0</v>
      </c>
      <c r="D140" s="241">
        <f t="shared" si="32"/>
        <v>0</v>
      </c>
      <c r="E140" s="241"/>
      <c r="F140" s="184" t="str">
        <f t="shared" si="1"/>
        <v>NO</v>
      </c>
      <c r="G140" s="89"/>
      <c r="H140" s="89" t="str">
        <f t="shared" si="30"/>
        <v>Open 25 local 903</v>
      </c>
      <c r="I140" s="89">
        <f>+Pedido!A$82</f>
        <v>8</v>
      </c>
    </row>
    <row r="141" spans="1:11" ht="12.75" customHeight="1" x14ac:dyDescent="0.2">
      <c r="A141" s="89"/>
      <c r="B141" s="89" t="s">
        <v>264</v>
      </c>
      <c r="C141" s="241">
        <f>+Pedido!E82</f>
        <v>0</v>
      </c>
      <c r="D141" s="241">
        <f t="shared" si="32"/>
        <v>0</v>
      </c>
      <c r="E141" s="241"/>
      <c r="F141" s="184" t="str">
        <f t="shared" si="1"/>
        <v>NO</v>
      </c>
      <c r="G141" s="89"/>
      <c r="H141" s="89" t="str">
        <f t="shared" si="30"/>
        <v>Open 25 local 903</v>
      </c>
      <c r="I141" s="89">
        <f>+Pedido!A$82</f>
        <v>8</v>
      </c>
    </row>
    <row r="142" spans="1:11" ht="12.75" customHeight="1" x14ac:dyDescent="0.2">
      <c r="A142" s="89"/>
      <c r="B142" s="89" t="s">
        <v>240</v>
      </c>
      <c r="C142" s="242">
        <v>0</v>
      </c>
      <c r="D142" s="241"/>
      <c r="E142" s="242">
        <f>+Pedido!Q82</f>
        <v>0</v>
      </c>
      <c r="F142" s="184" t="str">
        <f t="shared" si="1"/>
        <v>NO</v>
      </c>
      <c r="G142" s="89"/>
      <c r="H142" s="89" t="str">
        <f t="shared" si="30"/>
        <v>Open 25 local 903</v>
      </c>
      <c r="I142" s="89">
        <f>+Pedido!A$82</f>
        <v>8</v>
      </c>
    </row>
    <row r="143" spans="1:11" ht="12.75" customHeight="1" x14ac:dyDescent="0.2">
      <c r="A143" s="89"/>
      <c r="B143" s="89" t="s">
        <v>259</v>
      </c>
      <c r="C143" s="241">
        <f>IF(ISTEXT(Pedido!R82),0,Pedido!R82)</f>
        <v>12</v>
      </c>
      <c r="D143" s="241">
        <f t="shared" ref="D143:D144" si="33">IF(MOD(C143,12)=0,C143/12,"INCOMPLETO")</f>
        <v>1</v>
      </c>
      <c r="E143" s="241">
        <f>IF(ISTEXT(Pedido!R82),Pedido!R82,0)</f>
        <v>0</v>
      </c>
      <c r="F143" s="184" t="str">
        <f t="shared" si="1"/>
        <v>SI</v>
      </c>
      <c r="G143" s="89"/>
      <c r="H143" s="184" t="str">
        <f>Pedido!$B$82</f>
        <v>Open 25 local 903</v>
      </c>
      <c r="I143" s="184">
        <f>Pedido!$A$82</f>
        <v>8</v>
      </c>
    </row>
    <row r="144" spans="1:11" ht="12.75" customHeight="1" x14ac:dyDescent="0.2">
      <c r="A144" s="89"/>
      <c r="B144" s="89" t="s">
        <v>260</v>
      </c>
      <c r="C144" s="241">
        <f>IF(ISTEXT(Pedido!S82),0,Pedido!S82)</f>
        <v>0</v>
      </c>
      <c r="D144" s="241">
        <f t="shared" si="33"/>
        <v>0</v>
      </c>
      <c r="E144" s="241">
        <f>IF(ISTEXT(Pedido!S82),Pedido!S82,0)</f>
        <v>0</v>
      </c>
      <c r="F144" s="184" t="str">
        <f t="shared" si="1"/>
        <v>NO</v>
      </c>
      <c r="G144" s="89"/>
      <c r="H144" s="184" t="str">
        <f>Pedido!$B$82</f>
        <v>Open 25 local 903</v>
      </c>
      <c r="I144" s="184">
        <f>Pedido!$A$81</f>
        <v>3</v>
      </c>
    </row>
    <row r="145" spans="1:9" ht="12.75" customHeight="1" x14ac:dyDescent="0.2">
      <c r="A145" s="89"/>
      <c r="B145" s="89" t="s">
        <v>261</v>
      </c>
      <c r="C145" s="241">
        <f>IF(ISTEXT(Pedido!T82),0,Pedido!T82)</f>
        <v>0</v>
      </c>
      <c r="D145" s="241">
        <f>IF(MOD(C145,6)=0,C145/6,"INCOMPLETO")</f>
        <v>0</v>
      </c>
      <c r="E145" s="89">
        <f>IF(ISTEXT(Pedido!T82),Pedido!T82,0)</f>
        <v>0</v>
      </c>
      <c r="F145" s="184" t="str">
        <f t="shared" si="1"/>
        <v>NO</v>
      </c>
      <c r="G145" s="89"/>
      <c r="H145" s="184" t="str">
        <f>Pedido!$B$82</f>
        <v>Open 25 local 903</v>
      </c>
      <c r="I145" s="184">
        <f>Pedido!$A$82</f>
        <v>8</v>
      </c>
    </row>
    <row r="146" spans="1:9" ht="12.75" customHeight="1" x14ac:dyDescent="0.2">
      <c r="A146" s="89"/>
      <c r="B146" s="89" t="s">
        <v>245</v>
      </c>
      <c r="C146" s="241">
        <f>IF(ISTEXT(Pedido!F83),0,Pedido!F83)</f>
        <v>12</v>
      </c>
      <c r="D146" s="241">
        <f t="shared" ref="D146:D156" si="34">IF(MOD(C146,12)=0,C146/12,"INCOMPLETO")</f>
        <v>1</v>
      </c>
      <c r="E146" s="184">
        <f>IF(ISTEXT(Pedido!F83),Pedido!F83,0)</f>
        <v>0</v>
      </c>
      <c r="F146" s="184" t="str">
        <f t="shared" si="1"/>
        <v>SI</v>
      </c>
      <c r="G146" s="89"/>
      <c r="H146" s="89" t="str">
        <f>Pedido!B83</f>
        <v>Open 25 local 96</v>
      </c>
      <c r="I146" s="89">
        <f>Pedido!A83</f>
        <v>8</v>
      </c>
    </row>
    <row r="147" spans="1:9" ht="12.75" customHeight="1" x14ac:dyDescent="0.2">
      <c r="A147" s="89"/>
      <c r="B147" s="89" t="s">
        <v>246</v>
      </c>
      <c r="C147" s="242">
        <f>IF(ISTEXT(Pedido!H83),0,Pedido!H83)</f>
        <v>12</v>
      </c>
      <c r="D147" s="241">
        <f t="shared" si="34"/>
        <v>1</v>
      </c>
      <c r="E147" s="184">
        <f>IF(ISTEXT(Pedido!H83),Pedido!H83,0)</f>
        <v>0</v>
      </c>
      <c r="F147" s="184" t="str">
        <f t="shared" si="1"/>
        <v>SI</v>
      </c>
      <c r="G147" s="89"/>
      <c r="H147" s="89" t="str">
        <f t="shared" ref="H147:H162" si="35">$H$146</f>
        <v>Open 25 local 96</v>
      </c>
      <c r="I147" s="89">
        <f t="shared" ref="I147:I162" si="36">+$I$146</f>
        <v>8</v>
      </c>
    </row>
    <row r="148" spans="1:9" ht="12.75" customHeight="1" x14ac:dyDescent="0.2">
      <c r="A148" s="89"/>
      <c r="B148" s="89" t="s">
        <v>247</v>
      </c>
      <c r="C148" s="242">
        <f>IF(ISTEXT(Pedido!I83),0,Pedido!I83)</f>
        <v>0</v>
      </c>
      <c r="D148" s="241">
        <f t="shared" si="34"/>
        <v>0</v>
      </c>
      <c r="E148" s="89">
        <f>IF(ISTEXT(Pedido!I83),Pedido!I83,0)</f>
        <v>0</v>
      </c>
      <c r="F148" s="184" t="str">
        <f t="shared" si="1"/>
        <v>NO</v>
      </c>
      <c r="G148" s="89"/>
      <c r="H148" s="89" t="str">
        <f t="shared" si="35"/>
        <v>Open 25 local 96</v>
      </c>
      <c r="I148" s="89">
        <f t="shared" si="36"/>
        <v>8</v>
      </c>
    </row>
    <row r="149" spans="1:9" ht="12.75" customHeight="1" x14ac:dyDescent="0.2">
      <c r="A149" s="89"/>
      <c r="B149" s="89" t="s">
        <v>248</v>
      </c>
      <c r="C149" s="242">
        <f>IF(ISTEXT(Pedido!G83),0,Pedido!G83)</f>
        <v>0</v>
      </c>
      <c r="D149" s="241">
        <f t="shared" si="34"/>
        <v>0</v>
      </c>
      <c r="E149" s="89">
        <f>IF(ISTEXT(Pedido!G83),Pedido!G83,0)</f>
        <v>0</v>
      </c>
      <c r="F149" s="184" t="str">
        <f t="shared" si="1"/>
        <v>NO</v>
      </c>
      <c r="G149" s="89"/>
      <c r="H149" s="89" t="str">
        <f t="shared" si="35"/>
        <v>Open 25 local 96</v>
      </c>
      <c r="I149" s="89">
        <f t="shared" si="36"/>
        <v>8</v>
      </c>
    </row>
    <row r="150" spans="1:9" ht="12.75" customHeight="1" x14ac:dyDescent="0.2">
      <c r="A150" s="89"/>
      <c r="B150" s="89" t="s">
        <v>249</v>
      </c>
      <c r="C150" s="242">
        <f>IF(ISTEXT(Pedido!P83),0,Pedido!P83)</f>
        <v>0</v>
      </c>
      <c r="D150" s="241">
        <f t="shared" si="34"/>
        <v>0</v>
      </c>
      <c r="E150" s="89">
        <f>IF(ISTEXT(Pedido!P83),Pedido!P83,0)</f>
        <v>0</v>
      </c>
      <c r="F150" s="184" t="str">
        <f t="shared" si="1"/>
        <v>NO</v>
      </c>
      <c r="G150" s="89"/>
      <c r="H150" s="89" t="str">
        <f t="shared" si="35"/>
        <v>Open 25 local 96</v>
      </c>
      <c r="I150" s="89">
        <f t="shared" si="36"/>
        <v>8</v>
      </c>
    </row>
    <row r="151" spans="1:9" ht="12.75" customHeight="1" x14ac:dyDescent="0.2">
      <c r="A151" s="89"/>
      <c r="B151" s="89" t="s">
        <v>250</v>
      </c>
      <c r="C151" s="242">
        <f>IF(ISTEXT(Pedido!O83),0,Pedido!O83)</f>
        <v>0</v>
      </c>
      <c r="D151" s="241">
        <f t="shared" si="34"/>
        <v>0</v>
      </c>
      <c r="E151" s="89">
        <f>IF(ISTEXT(Pedido!O83),Pedido!O83,0)</f>
        <v>0</v>
      </c>
      <c r="F151" s="184" t="str">
        <f t="shared" si="1"/>
        <v>NO</v>
      </c>
      <c r="G151" s="89"/>
      <c r="H151" s="89" t="str">
        <f t="shared" si="35"/>
        <v>Open 25 local 96</v>
      </c>
      <c r="I151" s="89">
        <f t="shared" si="36"/>
        <v>8</v>
      </c>
    </row>
    <row r="152" spans="1:9" ht="12.75" customHeight="1" x14ac:dyDescent="0.2">
      <c r="A152" s="89"/>
      <c r="B152" s="89" t="s">
        <v>251</v>
      </c>
      <c r="C152" s="242">
        <f>IF(ISTEXT(Pedido!N83),0,Pedido!N83)</f>
        <v>0</v>
      </c>
      <c r="D152" s="241">
        <f t="shared" si="34"/>
        <v>0</v>
      </c>
      <c r="E152" s="89">
        <f>IF(ISTEXT(Pedido!N83),Pedido!N83,0)</f>
        <v>0</v>
      </c>
      <c r="F152" s="184" t="str">
        <f t="shared" si="1"/>
        <v>NO</v>
      </c>
      <c r="G152" s="89"/>
      <c r="H152" s="89" t="str">
        <f t="shared" si="35"/>
        <v>Open 25 local 96</v>
      </c>
      <c r="I152" s="89">
        <f t="shared" si="36"/>
        <v>8</v>
      </c>
    </row>
    <row r="153" spans="1:9" ht="12.75" customHeight="1" x14ac:dyDescent="0.2">
      <c r="A153" s="89"/>
      <c r="B153" s="89" t="s">
        <v>252</v>
      </c>
      <c r="C153" s="242">
        <f>IF(ISTEXT(Pedido!J83),0,Pedido!J83)</f>
        <v>12</v>
      </c>
      <c r="D153" s="241">
        <f t="shared" si="34"/>
        <v>1</v>
      </c>
      <c r="E153" s="89">
        <f>IF(ISTEXT(Pedido!J83),Pedido!J83,0)</f>
        <v>0</v>
      </c>
      <c r="F153" s="184" t="str">
        <f t="shared" si="1"/>
        <v>SI</v>
      </c>
      <c r="G153" s="89"/>
      <c r="H153" s="89" t="str">
        <f t="shared" si="35"/>
        <v>Open 25 local 96</v>
      </c>
      <c r="I153" s="89">
        <f t="shared" si="36"/>
        <v>8</v>
      </c>
    </row>
    <row r="154" spans="1:9" ht="12.75" customHeight="1" x14ac:dyDescent="0.2">
      <c r="A154" s="89"/>
      <c r="B154" s="89" t="s">
        <v>253</v>
      </c>
      <c r="C154" s="242">
        <f>IF(ISTEXT(Pedido!L83),0,Pedido!L83)</f>
        <v>0</v>
      </c>
      <c r="D154" s="241">
        <f t="shared" si="34"/>
        <v>0</v>
      </c>
      <c r="E154" s="89">
        <f>IF(ISTEXT(Pedido!L83),Pedido!L83,0)</f>
        <v>0</v>
      </c>
      <c r="F154" s="184" t="str">
        <f t="shared" si="1"/>
        <v>NO</v>
      </c>
      <c r="G154" s="89"/>
      <c r="H154" s="89" t="str">
        <f t="shared" si="35"/>
        <v>Open 25 local 96</v>
      </c>
      <c r="I154" s="89">
        <f t="shared" si="36"/>
        <v>8</v>
      </c>
    </row>
    <row r="155" spans="1:9" ht="12.75" customHeight="1" x14ac:dyDescent="0.2">
      <c r="A155" s="89"/>
      <c r="B155" s="89" t="s">
        <v>254</v>
      </c>
      <c r="C155" s="242">
        <f>IF(ISTEXT(Pedido!M83),0,Pedido!M83)</f>
        <v>0</v>
      </c>
      <c r="D155" s="241">
        <f t="shared" si="34"/>
        <v>0</v>
      </c>
      <c r="E155" s="89">
        <f>IF(ISTEXT(Pedido!M83),Pedido!M83,0)</f>
        <v>0</v>
      </c>
      <c r="F155" s="184" t="str">
        <f t="shared" si="1"/>
        <v>NO</v>
      </c>
      <c r="G155" s="89"/>
      <c r="H155" s="89" t="str">
        <f t="shared" si="35"/>
        <v>Open 25 local 96</v>
      </c>
      <c r="I155" s="89">
        <f t="shared" si="36"/>
        <v>8</v>
      </c>
    </row>
    <row r="156" spans="1:9" ht="12.75" customHeight="1" x14ac:dyDescent="0.2">
      <c r="A156" s="89"/>
      <c r="B156" s="89" t="s">
        <v>255</v>
      </c>
      <c r="C156" s="242">
        <f>IF(ISTEXT(Pedido!K83),0,Pedido!K83)</f>
        <v>0</v>
      </c>
      <c r="D156" s="241">
        <f t="shared" si="34"/>
        <v>0</v>
      </c>
      <c r="E156" s="89">
        <f>IF(ISTEXT(Pedido!K83),Pedido!K83,0)</f>
        <v>0</v>
      </c>
      <c r="F156" s="184" t="str">
        <f t="shared" si="1"/>
        <v>NO</v>
      </c>
      <c r="G156" s="89"/>
      <c r="H156" s="89" t="str">
        <f t="shared" si="35"/>
        <v>Open 25 local 96</v>
      </c>
      <c r="I156" s="89">
        <f t="shared" si="36"/>
        <v>8</v>
      </c>
    </row>
    <row r="157" spans="1:9" ht="12.75" customHeight="1" x14ac:dyDescent="0.2">
      <c r="A157" s="89"/>
      <c r="B157" s="89" t="s">
        <v>256</v>
      </c>
      <c r="C157" s="242">
        <f>Pedido!Y83</f>
        <v>0</v>
      </c>
      <c r="D157" s="241"/>
      <c r="E157" s="89"/>
      <c r="F157" s="184" t="str">
        <f t="shared" si="1"/>
        <v>NO</v>
      </c>
      <c r="G157" s="89"/>
      <c r="H157" s="89" t="str">
        <f t="shared" si="35"/>
        <v>Open 25 local 96</v>
      </c>
      <c r="I157" s="89">
        <f t="shared" si="36"/>
        <v>8</v>
      </c>
    </row>
    <row r="158" spans="1:9" ht="12.75" customHeight="1" x14ac:dyDescent="0.2">
      <c r="A158" s="89"/>
      <c r="B158" s="89" t="s">
        <v>257</v>
      </c>
      <c r="C158" s="242">
        <f>Pedido!Z83</f>
        <v>0</v>
      </c>
      <c r="D158" s="241"/>
      <c r="E158" s="89"/>
      <c r="F158" s="184" t="str">
        <f t="shared" si="1"/>
        <v>NO</v>
      </c>
      <c r="G158" s="89"/>
      <c r="H158" s="89" t="str">
        <f t="shared" si="35"/>
        <v>Open 25 local 96</v>
      </c>
      <c r="I158" s="89">
        <f t="shared" si="36"/>
        <v>8</v>
      </c>
    </row>
    <row r="159" spans="1:9" ht="12.75" customHeight="1" x14ac:dyDescent="0.2">
      <c r="A159" s="89"/>
      <c r="B159" s="89" t="s">
        <v>240</v>
      </c>
      <c r="C159" s="242">
        <v>0</v>
      </c>
      <c r="D159" s="241"/>
      <c r="E159" s="242">
        <f>+Pedido!Q83</f>
        <v>0</v>
      </c>
      <c r="F159" s="184" t="str">
        <f t="shared" si="1"/>
        <v>NO</v>
      </c>
      <c r="G159" s="89"/>
      <c r="H159" s="89" t="str">
        <f t="shared" si="35"/>
        <v>Open 25 local 96</v>
      </c>
      <c r="I159" s="89">
        <f t="shared" si="36"/>
        <v>8</v>
      </c>
    </row>
    <row r="160" spans="1:9" ht="12.75" customHeight="1" x14ac:dyDescent="0.2">
      <c r="A160" s="89"/>
      <c r="B160" s="89" t="s">
        <v>259</v>
      </c>
      <c r="C160" s="241">
        <f>IF(ISTEXT(Pedido!R83),0,Pedido!R83)</f>
        <v>12</v>
      </c>
      <c r="D160" s="241">
        <f t="shared" ref="D160:D161" si="37">IF(MOD(C160,12)=0,C160/12,"INCOMPLETO")</f>
        <v>1</v>
      </c>
      <c r="E160" s="241">
        <f>IF(ISTEXT(Pedido!R83),Pedido!R83,0)</f>
        <v>0</v>
      </c>
      <c r="F160" s="184" t="str">
        <f t="shared" si="1"/>
        <v>SI</v>
      </c>
      <c r="G160" s="89"/>
      <c r="H160" s="89" t="str">
        <f t="shared" si="35"/>
        <v>Open 25 local 96</v>
      </c>
      <c r="I160" s="89">
        <f t="shared" si="36"/>
        <v>8</v>
      </c>
    </row>
    <row r="161" spans="1:11" ht="12.75" customHeight="1" x14ac:dyDescent="0.2">
      <c r="A161" s="89"/>
      <c r="B161" s="89" t="s">
        <v>260</v>
      </c>
      <c r="C161" s="241">
        <f>IF(ISTEXT(Pedido!S83),0,Pedido!S83)</f>
        <v>0</v>
      </c>
      <c r="D161" s="241">
        <f t="shared" si="37"/>
        <v>0</v>
      </c>
      <c r="E161" s="241">
        <f>IF(ISTEXT(Pedido!S83),Pedido!S83,0)</f>
        <v>0</v>
      </c>
      <c r="F161" s="184" t="str">
        <f t="shared" si="1"/>
        <v>NO</v>
      </c>
      <c r="G161" s="89"/>
      <c r="H161" s="89" t="str">
        <f t="shared" si="35"/>
        <v>Open 25 local 96</v>
      </c>
      <c r="I161" s="89">
        <f t="shared" si="36"/>
        <v>8</v>
      </c>
      <c r="J161" s="230"/>
      <c r="K161" s="230"/>
    </row>
    <row r="162" spans="1:11" ht="12.75" customHeight="1" x14ac:dyDescent="0.2">
      <c r="A162" s="89"/>
      <c r="B162" s="89" t="s">
        <v>261</v>
      </c>
      <c r="C162" s="241">
        <f>IF(ISTEXT(Pedido!T83),0,Pedido!T83)</f>
        <v>0</v>
      </c>
      <c r="D162" s="241">
        <f>IF(MOD(C162,6)=0,C162/6,"INCOMPLETO")</f>
        <v>0</v>
      </c>
      <c r="E162" s="89">
        <f>IF(ISTEXT(Pedido!T83),Pedido!T83,0)</f>
        <v>0</v>
      </c>
      <c r="F162" s="184" t="str">
        <f t="shared" si="1"/>
        <v>NO</v>
      </c>
      <c r="G162" s="89"/>
      <c r="H162" s="89" t="str">
        <f t="shared" si="35"/>
        <v>Open 25 local 96</v>
      </c>
      <c r="I162" s="89">
        <f t="shared" si="36"/>
        <v>8</v>
      </c>
      <c r="J162" s="230"/>
      <c r="K162" s="230"/>
    </row>
    <row r="163" spans="1:11" ht="12.75" customHeight="1" x14ac:dyDescent="0.2">
      <c r="A163" s="89"/>
      <c r="B163" s="89" t="s">
        <v>262</v>
      </c>
      <c r="C163" s="241">
        <f>+Pedido!C83</f>
        <v>0</v>
      </c>
      <c r="D163" s="241">
        <f t="shared" ref="D163:D165" si="38">IF(MOD(C163,12)=0,C163/12,"INCOMPLETO")</f>
        <v>0</v>
      </c>
      <c r="E163" s="241"/>
      <c r="F163" s="184" t="str">
        <f t="shared" si="1"/>
        <v>NO</v>
      </c>
      <c r="G163" s="89"/>
      <c r="H163" s="184" t="str">
        <f t="shared" ref="H163:I163" si="39">+H159</f>
        <v>Open 25 local 96</v>
      </c>
      <c r="I163" s="184">
        <f t="shared" si="39"/>
        <v>8</v>
      </c>
      <c r="J163" s="230"/>
      <c r="K163" s="230"/>
    </row>
    <row r="164" spans="1:11" ht="12.75" customHeight="1" x14ac:dyDescent="0.2">
      <c r="A164" s="89"/>
      <c r="B164" s="89" t="s">
        <v>263</v>
      </c>
      <c r="C164" s="241">
        <f>+Pedido!D83</f>
        <v>0</v>
      </c>
      <c r="D164" s="241">
        <f t="shared" si="38"/>
        <v>0</v>
      </c>
      <c r="E164" s="241"/>
      <c r="F164" s="184" t="str">
        <f t="shared" si="1"/>
        <v>NO</v>
      </c>
      <c r="G164" s="89"/>
      <c r="H164" s="184" t="str">
        <f t="shared" ref="H164:H165" si="40">+H163</f>
        <v>Open 25 local 96</v>
      </c>
      <c r="I164" s="184">
        <f>+I157</f>
        <v>8</v>
      </c>
      <c r="J164" s="230"/>
      <c r="K164" s="230"/>
    </row>
    <row r="165" spans="1:11" ht="12.75" customHeight="1" x14ac:dyDescent="0.2">
      <c r="A165" s="89"/>
      <c r="B165" s="89" t="s">
        <v>264</v>
      </c>
      <c r="C165" s="241">
        <f>+Pedido!E83</f>
        <v>0</v>
      </c>
      <c r="D165" s="241">
        <f t="shared" si="38"/>
        <v>0</v>
      </c>
      <c r="E165" s="241"/>
      <c r="F165" s="184" t="str">
        <f t="shared" si="1"/>
        <v>NO</v>
      </c>
      <c r="G165" s="89"/>
      <c r="H165" s="184" t="str">
        <f t="shared" si="40"/>
        <v>Open 25 local 96</v>
      </c>
      <c r="I165" s="184">
        <f>+I154</f>
        <v>8</v>
      </c>
      <c r="J165" s="230"/>
      <c r="K165" s="230"/>
    </row>
    <row r="166" spans="1:11" ht="12.75" customHeight="1" x14ac:dyDescent="0.2">
      <c r="A166" s="89"/>
      <c r="B166" s="89" t="s">
        <v>258</v>
      </c>
      <c r="C166" s="242">
        <f>Pedido!AA83</f>
        <v>0</v>
      </c>
      <c r="D166" s="241"/>
      <c r="E166" s="89"/>
      <c r="F166" s="184" t="str">
        <f t="shared" si="1"/>
        <v>NO</v>
      </c>
      <c r="G166" s="89"/>
      <c r="H166" s="89" t="str">
        <f>$H$146</f>
        <v>Open 25 local 96</v>
      </c>
      <c r="I166" s="89">
        <f>+$I$146</f>
        <v>8</v>
      </c>
    </row>
    <row r="167" spans="1:11" ht="12.75" customHeight="1" x14ac:dyDescent="0.2">
      <c r="A167" s="89"/>
      <c r="B167" s="184" t="s">
        <v>245</v>
      </c>
      <c r="C167" s="241">
        <f>IF(ISTEXT(Pedido!F84),0,Pedido!F84)</f>
        <v>0</v>
      </c>
      <c r="D167" s="241">
        <f t="shared" ref="D167:D177" si="41">IF(MOD(C167,12)=0,C167/12,"INCOMPLETO")</f>
        <v>0</v>
      </c>
      <c r="E167" s="184">
        <f>IF(ISTEXT(Pedido!F83),Pedido!F83,0)</f>
        <v>0</v>
      </c>
      <c r="F167" s="184" t="str">
        <f t="shared" si="1"/>
        <v>NO</v>
      </c>
      <c r="G167" s="89"/>
      <c r="H167" s="89">
        <f>+Pedido!B$84</f>
        <v>0</v>
      </c>
      <c r="I167" s="89">
        <f>+Pedido!A$84</f>
        <v>0</v>
      </c>
      <c r="J167" s="230"/>
      <c r="K167" s="230"/>
    </row>
    <row r="168" spans="1:11" ht="12.75" customHeight="1" x14ac:dyDescent="0.2">
      <c r="A168" s="89"/>
      <c r="B168" s="89" t="s">
        <v>246</v>
      </c>
      <c r="C168" s="242">
        <f>IF(ISTEXT(Pedido!H84),0,Pedido!H84)</f>
        <v>0</v>
      </c>
      <c r="D168" s="241">
        <f t="shared" si="41"/>
        <v>0</v>
      </c>
      <c r="E168" s="184">
        <f>IF(ISTEXT(Pedido!H83),Pedido!H83,0)</f>
        <v>0</v>
      </c>
      <c r="F168" s="184" t="str">
        <f t="shared" si="1"/>
        <v>NO</v>
      </c>
      <c r="G168" s="89"/>
      <c r="H168" s="89">
        <f>+Pedido!B$84</f>
        <v>0</v>
      </c>
      <c r="I168" s="89">
        <f>+Pedido!A$84</f>
        <v>0</v>
      </c>
      <c r="J168" s="230"/>
      <c r="K168" s="230"/>
    </row>
    <row r="169" spans="1:11" ht="12.75" customHeight="1" x14ac:dyDescent="0.2">
      <c r="A169" s="89"/>
      <c r="B169" s="89" t="s">
        <v>247</v>
      </c>
      <c r="C169" s="242">
        <f>IF(ISTEXT(Pedido!I84),0,Pedido!I84)</f>
        <v>0</v>
      </c>
      <c r="D169" s="241">
        <f t="shared" si="41"/>
        <v>0</v>
      </c>
      <c r="E169" s="89">
        <f>IF(ISTEXT(Pedido!I83),Pedido!I83,0)</f>
        <v>0</v>
      </c>
      <c r="F169" s="184" t="str">
        <f t="shared" si="1"/>
        <v>NO</v>
      </c>
      <c r="G169" s="89"/>
      <c r="H169" s="89">
        <f>+Pedido!B$84</f>
        <v>0</v>
      </c>
      <c r="I169" s="89">
        <f>+Pedido!A$84</f>
        <v>0</v>
      </c>
    </row>
    <row r="170" spans="1:11" ht="12.75" customHeight="1" x14ac:dyDescent="0.2">
      <c r="A170" s="89"/>
      <c r="B170" s="89" t="s">
        <v>248</v>
      </c>
      <c r="C170" s="242">
        <f>IF(ISTEXT(Pedido!G84),0,Pedido!G84)</f>
        <v>0</v>
      </c>
      <c r="D170" s="241">
        <f t="shared" si="41"/>
        <v>0</v>
      </c>
      <c r="E170" s="89">
        <f>IF(ISTEXT(Pedido!G83),Pedido!G83,0)</f>
        <v>0</v>
      </c>
      <c r="F170" s="184" t="str">
        <f t="shared" si="1"/>
        <v>NO</v>
      </c>
      <c r="G170" s="89"/>
      <c r="H170" s="89">
        <f>+Pedido!B$84</f>
        <v>0</v>
      </c>
      <c r="I170" s="89">
        <f>+Pedido!A$84</f>
        <v>0</v>
      </c>
    </row>
    <row r="171" spans="1:11" ht="12.75" customHeight="1" x14ac:dyDescent="0.2">
      <c r="A171" s="89"/>
      <c r="B171" s="89" t="s">
        <v>249</v>
      </c>
      <c r="C171" s="242">
        <f>IF(ISTEXT(Pedido!P84),0,Pedido!P84)</f>
        <v>0</v>
      </c>
      <c r="D171" s="241">
        <f t="shared" si="41"/>
        <v>0</v>
      </c>
      <c r="E171" s="89">
        <f>IF(ISTEXT(Pedido!P83),Pedido!P83,0)</f>
        <v>0</v>
      </c>
      <c r="F171" s="184" t="str">
        <f t="shared" si="1"/>
        <v>NO</v>
      </c>
      <c r="G171" s="89"/>
      <c r="H171" s="89">
        <f>+Pedido!B$84</f>
        <v>0</v>
      </c>
      <c r="I171" s="89">
        <f>+Pedido!A$84</f>
        <v>0</v>
      </c>
    </row>
    <row r="172" spans="1:11" ht="12.75" customHeight="1" x14ac:dyDescent="0.2">
      <c r="A172" s="89"/>
      <c r="B172" s="89" t="s">
        <v>250</v>
      </c>
      <c r="C172" s="242">
        <f>IF(ISTEXT(Pedido!O84),0,Pedido!O84)</f>
        <v>0</v>
      </c>
      <c r="D172" s="241">
        <f t="shared" si="41"/>
        <v>0</v>
      </c>
      <c r="E172" s="89">
        <f>IF(ISTEXT(Pedido!O83),Pedido!O83,0)</f>
        <v>0</v>
      </c>
      <c r="F172" s="184" t="str">
        <f t="shared" si="1"/>
        <v>NO</v>
      </c>
      <c r="G172" s="89"/>
      <c r="H172" s="89">
        <f>+Pedido!B$84</f>
        <v>0</v>
      </c>
      <c r="I172" s="89">
        <f>+Pedido!A$84</f>
        <v>0</v>
      </c>
    </row>
    <row r="173" spans="1:11" ht="12.75" customHeight="1" x14ac:dyDescent="0.2">
      <c r="A173" s="89"/>
      <c r="B173" s="89" t="s">
        <v>251</v>
      </c>
      <c r="C173" s="242">
        <f>IF(ISTEXT(Pedido!N84),0,Pedido!N84)</f>
        <v>0</v>
      </c>
      <c r="D173" s="241">
        <f t="shared" si="41"/>
        <v>0</v>
      </c>
      <c r="E173" s="89">
        <f>IF(ISTEXT(Pedido!N83),Pedido!N83,0)</f>
        <v>0</v>
      </c>
      <c r="F173" s="184" t="str">
        <f t="shared" si="1"/>
        <v>NO</v>
      </c>
      <c r="G173" s="89"/>
      <c r="H173" s="89">
        <f>+Pedido!B$84</f>
        <v>0</v>
      </c>
      <c r="I173" s="89">
        <f>+Pedido!A$84</f>
        <v>0</v>
      </c>
    </row>
    <row r="174" spans="1:11" ht="12.75" customHeight="1" x14ac:dyDescent="0.2">
      <c r="A174" s="89"/>
      <c r="B174" s="89" t="s">
        <v>252</v>
      </c>
      <c r="C174" s="242">
        <f>IF(ISTEXT(Pedido!J84),0,Pedido!J84)</f>
        <v>0</v>
      </c>
      <c r="D174" s="241">
        <f t="shared" si="41"/>
        <v>0</v>
      </c>
      <c r="E174" s="89">
        <f>IF(ISTEXT(Pedido!J83),Pedido!J83,0)</f>
        <v>0</v>
      </c>
      <c r="F174" s="184" t="str">
        <f t="shared" si="1"/>
        <v>NO</v>
      </c>
      <c r="G174" s="89"/>
      <c r="H174" s="89">
        <f>+Pedido!B$84</f>
        <v>0</v>
      </c>
      <c r="I174" s="89">
        <f>+Pedido!A$84</f>
        <v>0</v>
      </c>
    </row>
    <row r="175" spans="1:11" ht="12.75" customHeight="1" x14ac:dyDescent="0.2">
      <c r="A175" s="89"/>
      <c r="B175" s="89" t="s">
        <v>253</v>
      </c>
      <c r="C175" s="242">
        <f>IF(ISTEXT(Pedido!L84),0,Pedido!L84)</f>
        <v>0</v>
      </c>
      <c r="D175" s="241">
        <f t="shared" si="41"/>
        <v>0</v>
      </c>
      <c r="E175" s="89">
        <f>IF(ISTEXT(Pedido!L83),Pedido!L83,0)</f>
        <v>0</v>
      </c>
      <c r="F175" s="184" t="str">
        <f t="shared" si="1"/>
        <v>NO</v>
      </c>
      <c r="G175" s="89"/>
      <c r="H175" s="89">
        <f>+Pedido!B$84</f>
        <v>0</v>
      </c>
      <c r="I175" s="89">
        <f>+Pedido!A$84</f>
        <v>0</v>
      </c>
    </row>
    <row r="176" spans="1:11" ht="12.75" customHeight="1" x14ac:dyDescent="0.2">
      <c r="A176" s="89"/>
      <c r="B176" s="89" t="s">
        <v>254</v>
      </c>
      <c r="C176" s="242">
        <f>IF(ISTEXT(Pedido!M84),0,Pedido!M84)</f>
        <v>0</v>
      </c>
      <c r="D176" s="241">
        <f t="shared" si="41"/>
        <v>0</v>
      </c>
      <c r="E176" s="89">
        <f>IF(ISTEXT(Pedido!M83),Pedido!M83,0)</f>
        <v>0</v>
      </c>
      <c r="F176" s="184" t="str">
        <f t="shared" si="1"/>
        <v>NO</v>
      </c>
      <c r="G176" s="89"/>
      <c r="H176" s="89">
        <f>+Pedido!B$84</f>
        <v>0</v>
      </c>
      <c r="I176" s="89">
        <f>+Pedido!A$84</f>
        <v>0</v>
      </c>
    </row>
    <row r="177" spans="1:9" ht="12.75" customHeight="1" x14ac:dyDescent="0.2">
      <c r="A177" s="89"/>
      <c r="B177" s="89" t="s">
        <v>255</v>
      </c>
      <c r="C177" s="242">
        <f>IF(ISTEXT(Pedido!K84),0,Pedido!K84)</f>
        <v>0</v>
      </c>
      <c r="D177" s="241">
        <f t="shared" si="41"/>
        <v>0</v>
      </c>
      <c r="E177" s="89">
        <f>IF(ISTEXT(Pedido!K83),Pedido!K83,0)</f>
        <v>0</v>
      </c>
      <c r="F177" s="184" t="str">
        <f t="shared" si="1"/>
        <v>NO</v>
      </c>
      <c r="G177" s="89"/>
      <c r="H177" s="89">
        <f>+Pedido!B$84</f>
        <v>0</v>
      </c>
      <c r="I177" s="89">
        <f>+Pedido!A$84</f>
        <v>0</v>
      </c>
    </row>
    <row r="178" spans="1:9" ht="12.75" customHeight="1" x14ac:dyDescent="0.2">
      <c r="A178" s="89"/>
      <c r="B178" s="89" t="s">
        <v>256</v>
      </c>
      <c r="C178" s="242">
        <f>Pedido!Y84</f>
        <v>0</v>
      </c>
      <c r="D178" s="241"/>
      <c r="E178" s="89"/>
      <c r="F178" s="184" t="str">
        <f t="shared" si="1"/>
        <v>NO</v>
      </c>
      <c r="G178" s="89"/>
      <c r="H178" s="89">
        <f>+Pedido!B$84</f>
        <v>0</v>
      </c>
      <c r="I178" s="89">
        <f>+Pedido!A$84</f>
        <v>0</v>
      </c>
    </row>
    <row r="179" spans="1:9" ht="12.75" customHeight="1" x14ac:dyDescent="0.2">
      <c r="A179" s="89"/>
      <c r="B179" s="89" t="s">
        <v>257</v>
      </c>
      <c r="C179" s="242">
        <f>Pedido!Z84</f>
        <v>0</v>
      </c>
      <c r="D179" s="241"/>
      <c r="E179" s="89"/>
      <c r="F179" s="184" t="str">
        <f t="shared" si="1"/>
        <v>NO</v>
      </c>
      <c r="G179" s="89"/>
      <c r="H179" s="89">
        <f>+Pedido!B$84</f>
        <v>0</v>
      </c>
      <c r="I179" s="89">
        <f>+Pedido!A$84</f>
        <v>0</v>
      </c>
    </row>
    <row r="180" spans="1:9" ht="12.75" customHeight="1" x14ac:dyDescent="0.2">
      <c r="A180" s="89"/>
      <c r="B180" s="89" t="s">
        <v>258</v>
      </c>
      <c r="C180" s="242">
        <v>0</v>
      </c>
      <c r="D180" s="241"/>
      <c r="E180" s="89"/>
      <c r="F180" s="184" t="str">
        <f t="shared" si="1"/>
        <v>NO</v>
      </c>
      <c r="G180" s="89"/>
      <c r="H180" s="89">
        <f>+Pedido!B$84</f>
        <v>0</v>
      </c>
      <c r="I180" s="89">
        <f>+Pedido!A$84</f>
        <v>0</v>
      </c>
    </row>
    <row r="181" spans="1:9" ht="12.75" customHeight="1" x14ac:dyDescent="0.2">
      <c r="A181" s="89"/>
      <c r="B181" s="89" t="s">
        <v>240</v>
      </c>
      <c r="C181" s="241"/>
      <c r="D181" s="241"/>
      <c r="E181" s="241">
        <f>+Pedido!Q84</f>
        <v>0</v>
      </c>
      <c r="F181" s="184" t="str">
        <f t="shared" si="1"/>
        <v>NO</v>
      </c>
      <c r="G181" s="89"/>
      <c r="H181" s="89">
        <f>+Pedido!B$84</f>
        <v>0</v>
      </c>
      <c r="I181" s="89">
        <f>+Pedido!A$84</f>
        <v>0</v>
      </c>
    </row>
    <row r="182" spans="1:9" ht="12.75" customHeight="1" x14ac:dyDescent="0.2">
      <c r="A182" s="89"/>
      <c r="B182" s="89" t="s">
        <v>259</v>
      </c>
      <c r="C182" s="241">
        <f>IF(ISTEXT(Pedido!R84),0,Pedido!R84)</f>
        <v>0</v>
      </c>
      <c r="D182" s="241">
        <f t="shared" ref="D182:D183" si="42">IF(MOD(C182,12)=0,C182/12,"INCOMPLETO")</f>
        <v>0</v>
      </c>
      <c r="E182" s="241">
        <f>IF(ISTEXT(Pedido!R84),Pedido!R84,0)</f>
        <v>0</v>
      </c>
      <c r="F182" s="184" t="str">
        <f t="shared" si="1"/>
        <v>NO</v>
      </c>
      <c r="G182" s="89"/>
      <c r="H182" s="89">
        <f>+Pedido!B$84</f>
        <v>0</v>
      </c>
      <c r="I182" s="89">
        <f>+Pedido!A$84</f>
        <v>0</v>
      </c>
    </row>
    <row r="183" spans="1:9" ht="12.75" customHeight="1" x14ac:dyDescent="0.2">
      <c r="A183" s="89"/>
      <c r="B183" s="89" t="s">
        <v>260</v>
      </c>
      <c r="C183" s="241">
        <f>IF(ISTEXT(Pedido!S84),0,Pedido!S84)</f>
        <v>0</v>
      </c>
      <c r="D183" s="241">
        <f t="shared" si="42"/>
        <v>0</v>
      </c>
      <c r="E183" s="241">
        <f>IF(ISTEXT(Pedido!S84),Pedido!S84,0)</f>
        <v>0</v>
      </c>
      <c r="F183" s="184" t="str">
        <f t="shared" si="1"/>
        <v>NO</v>
      </c>
      <c r="G183" s="89"/>
      <c r="H183" s="89">
        <f>+Pedido!B$84</f>
        <v>0</v>
      </c>
      <c r="I183" s="89">
        <f>+Pedido!A$84</f>
        <v>0</v>
      </c>
    </row>
    <row r="184" spans="1:9" ht="12.75" customHeight="1" x14ac:dyDescent="0.2">
      <c r="A184" s="89"/>
      <c r="B184" s="89" t="s">
        <v>261</v>
      </c>
      <c r="C184" s="241">
        <f>IF(ISTEXT(Pedido!T84),0,Pedido!T84)</f>
        <v>0</v>
      </c>
      <c r="D184" s="241">
        <f>IF(MOD(C184,6)=0,C184/6,"INCOMPLETO")</f>
        <v>0</v>
      </c>
      <c r="E184" s="89">
        <f>IF(ISTEXT(Pedido!T84),Pedido!T84,0)</f>
        <v>0</v>
      </c>
      <c r="F184" s="184" t="str">
        <f t="shared" si="1"/>
        <v>NO</v>
      </c>
      <c r="G184" s="89"/>
      <c r="H184" s="89">
        <f>+Pedido!B$84</f>
        <v>0</v>
      </c>
      <c r="I184" s="89">
        <f>+Pedido!A$84</f>
        <v>0</v>
      </c>
    </row>
    <row r="185" spans="1:9" ht="12.75" customHeight="1" x14ac:dyDescent="0.2">
      <c r="A185" s="89"/>
      <c r="B185" s="89" t="s">
        <v>262</v>
      </c>
      <c r="C185" s="241">
        <f>+Pedido!C84</f>
        <v>0</v>
      </c>
      <c r="D185" s="241">
        <f t="shared" ref="D185:D198" si="43">IF(MOD(C185,12)=0,C185/12,"INCOMPLETO")</f>
        <v>0</v>
      </c>
      <c r="E185" s="241"/>
      <c r="F185" s="184" t="str">
        <f t="shared" si="1"/>
        <v>NO</v>
      </c>
      <c r="G185" s="89"/>
      <c r="H185" s="89">
        <f>+Pedido!B$84</f>
        <v>0</v>
      </c>
      <c r="I185" s="89">
        <f>+Pedido!A$84</f>
        <v>0</v>
      </c>
    </row>
    <row r="186" spans="1:9" ht="12.75" customHeight="1" x14ac:dyDescent="0.2">
      <c r="A186" s="89"/>
      <c r="B186" s="89" t="s">
        <v>263</v>
      </c>
      <c r="C186" s="241">
        <f>+Pedido!D84</f>
        <v>0</v>
      </c>
      <c r="D186" s="241">
        <f t="shared" si="43"/>
        <v>0</v>
      </c>
      <c r="E186" s="241"/>
      <c r="F186" s="184" t="str">
        <f t="shared" si="1"/>
        <v>NO</v>
      </c>
      <c r="G186" s="89"/>
      <c r="H186" s="89">
        <f>+Pedido!B$84</f>
        <v>0</v>
      </c>
      <c r="I186" s="89">
        <f>+Pedido!A$84</f>
        <v>0</v>
      </c>
    </row>
    <row r="187" spans="1:9" ht="12.75" customHeight="1" x14ac:dyDescent="0.2">
      <c r="A187" s="89"/>
      <c r="B187" s="89" t="s">
        <v>264</v>
      </c>
      <c r="C187" s="242">
        <f>+Pedido!E84</f>
        <v>0</v>
      </c>
      <c r="D187" s="241">
        <f t="shared" si="43"/>
        <v>0</v>
      </c>
      <c r="E187" s="241"/>
      <c r="F187" s="184" t="str">
        <f t="shared" si="1"/>
        <v>NO</v>
      </c>
      <c r="G187" s="89"/>
      <c r="H187" s="89">
        <f>+Pedido!B$84</f>
        <v>0</v>
      </c>
      <c r="I187" s="89">
        <f>+Pedido!A$84</f>
        <v>0</v>
      </c>
    </row>
    <row r="188" spans="1:9" ht="12.75" customHeight="1" x14ac:dyDescent="0.2">
      <c r="A188" s="89"/>
      <c r="B188" s="89" t="s">
        <v>245</v>
      </c>
      <c r="C188" s="241">
        <f>IF(ISTEXT(Pedido!F85),0,Pedido!F85)</f>
        <v>0</v>
      </c>
      <c r="D188" s="241">
        <f t="shared" si="43"/>
        <v>0</v>
      </c>
      <c r="E188" s="184">
        <f>IF(ISTEXT(Pedido!F85),Pedido!F85,0)</f>
        <v>0</v>
      </c>
      <c r="F188" s="184" t="str">
        <f t="shared" si="1"/>
        <v>NO</v>
      </c>
      <c r="G188" s="89"/>
      <c r="H188" s="89">
        <f>+Pedido!B85</f>
        <v>0</v>
      </c>
      <c r="I188" s="89">
        <f>+Pedido!A$85</f>
        <v>0</v>
      </c>
    </row>
    <row r="189" spans="1:9" ht="12.75" customHeight="1" x14ac:dyDescent="0.2">
      <c r="A189" s="89"/>
      <c r="B189" s="89" t="s">
        <v>246</v>
      </c>
      <c r="C189" s="242">
        <f>IF(ISTEXT(Pedido!H85),0,Pedido!H85)</f>
        <v>0</v>
      </c>
      <c r="D189" s="241">
        <f t="shared" si="43"/>
        <v>0</v>
      </c>
      <c r="E189" s="184">
        <f>IF(ISTEXT(Pedido!H85),Pedido!H85,0)</f>
        <v>0</v>
      </c>
      <c r="F189" s="184" t="str">
        <f t="shared" si="1"/>
        <v>NO</v>
      </c>
      <c r="G189" s="89"/>
      <c r="H189" s="89">
        <f t="shared" ref="H189:H205" si="44">$H$188</f>
        <v>0</v>
      </c>
      <c r="I189" s="89">
        <f>+Pedido!A$85</f>
        <v>0</v>
      </c>
    </row>
    <row r="190" spans="1:9" ht="12.75" customHeight="1" x14ac:dyDescent="0.2">
      <c r="A190" s="89"/>
      <c r="B190" s="89" t="s">
        <v>247</v>
      </c>
      <c r="C190" s="242">
        <f>IF(ISTEXT(Pedido!I85),0,Pedido!I85)</f>
        <v>0</v>
      </c>
      <c r="D190" s="241">
        <f t="shared" si="43"/>
        <v>0</v>
      </c>
      <c r="E190" s="89">
        <f>IF(ISTEXT(Pedido!I85),Pedido!I85,0)</f>
        <v>0</v>
      </c>
      <c r="F190" s="184" t="str">
        <f t="shared" si="1"/>
        <v>NO</v>
      </c>
      <c r="G190" s="89"/>
      <c r="H190" s="89">
        <f t="shared" si="44"/>
        <v>0</v>
      </c>
      <c r="I190" s="89">
        <f>+Pedido!A$85</f>
        <v>0</v>
      </c>
    </row>
    <row r="191" spans="1:9" ht="12.75" customHeight="1" x14ac:dyDescent="0.2">
      <c r="A191" s="89"/>
      <c r="B191" s="89" t="s">
        <v>248</v>
      </c>
      <c r="C191" s="242">
        <f>IF(ISTEXT(Pedido!G85),0,Pedido!G85)</f>
        <v>0</v>
      </c>
      <c r="D191" s="241">
        <f t="shared" si="43"/>
        <v>0</v>
      </c>
      <c r="E191" s="89">
        <f>IF(ISTEXT(Pedido!G85),Pedido!G85,0)</f>
        <v>0</v>
      </c>
      <c r="F191" s="184" t="str">
        <f t="shared" si="1"/>
        <v>NO</v>
      </c>
      <c r="G191" s="89"/>
      <c r="H191" s="89">
        <f t="shared" si="44"/>
        <v>0</v>
      </c>
      <c r="I191" s="89">
        <f>+Pedido!A$85</f>
        <v>0</v>
      </c>
    </row>
    <row r="192" spans="1:9" ht="12.75" customHeight="1" x14ac:dyDescent="0.2">
      <c r="A192" s="89"/>
      <c r="B192" s="89" t="s">
        <v>249</v>
      </c>
      <c r="C192" s="242">
        <f>IF(ISTEXT(Pedido!P85),0,Pedido!P85)</f>
        <v>0</v>
      </c>
      <c r="D192" s="241">
        <f t="shared" si="43"/>
        <v>0</v>
      </c>
      <c r="E192" s="89">
        <f>IF(ISTEXT(Pedido!P85),Pedido!P85,0)</f>
        <v>0</v>
      </c>
      <c r="F192" s="184" t="str">
        <f t="shared" si="1"/>
        <v>NO</v>
      </c>
      <c r="G192" s="89"/>
      <c r="H192" s="89">
        <f t="shared" si="44"/>
        <v>0</v>
      </c>
      <c r="I192" s="89">
        <f>+Pedido!A$85</f>
        <v>0</v>
      </c>
    </row>
    <row r="193" spans="1:9" ht="12.75" customHeight="1" x14ac:dyDescent="0.2">
      <c r="A193" s="89"/>
      <c r="B193" s="89" t="s">
        <v>250</v>
      </c>
      <c r="C193" s="242">
        <f>IF(ISTEXT(Pedido!O85),0,Pedido!O85)</f>
        <v>0</v>
      </c>
      <c r="D193" s="241">
        <f t="shared" si="43"/>
        <v>0</v>
      </c>
      <c r="E193" s="89">
        <f>IF(ISTEXT(Pedido!O85),Pedido!O85,0)</f>
        <v>0</v>
      </c>
      <c r="F193" s="184" t="str">
        <f t="shared" si="1"/>
        <v>NO</v>
      </c>
      <c r="G193" s="89"/>
      <c r="H193" s="89">
        <f t="shared" si="44"/>
        <v>0</v>
      </c>
      <c r="I193" s="89">
        <f>+Pedido!A$85</f>
        <v>0</v>
      </c>
    </row>
    <row r="194" spans="1:9" ht="12.75" customHeight="1" x14ac:dyDescent="0.2">
      <c r="A194" s="89"/>
      <c r="B194" s="89" t="s">
        <v>251</v>
      </c>
      <c r="C194" s="242">
        <f>IF(ISTEXT(Pedido!N85),0,Pedido!N85)</f>
        <v>0</v>
      </c>
      <c r="D194" s="241">
        <f t="shared" si="43"/>
        <v>0</v>
      </c>
      <c r="E194" s="89">
        <f>IF(ISTEXT(Pedido!N85),Pedido!N85,0)</f>
        <v>0</v>
      </c>
      <c r="F194" s="184" t="str">
        <f t="shared" si="1"/>
        <v>NO</v>
      </c>
      <c r="G194" s="89"/>
      <c r="H194" s="89">
        <f t="shared" si="44"/>
        <v>0</v>
      </c>
      <c r="I194" s="89">
        <f>+Pedido!A$85</f>
        <v>0</v>
      </c>
    </row>
    <row r="195" spans="1:9" ht="12.75" customHeight="1" x14ac:dyDescent="0.2">
      <c r="A195" s="89"/>
      <c r="B195" s="89" t="s">
        <v>252</v>
      </c>
      <c r="C195" s="242">
        <f>IF(ISTEXT(Pedido!J85),0,Pedido!J85)</f>
        <v>0</v>
      </c>
      <c r="D195" s="241">
        <f t="shared" si="43"/>
        <v>0</v>
      </c>
      <c r="E195" s="89">
        <f>IF(ISTEXT(Pedido!J85),Pedido!J85,0)</f>
        <v>0</v>
      </c>
      <c r="F195" s="184" t="str">
        <f t="shared" si="1"/>
        <v>NO</v>
      </c>
      <c r="G195" s="89"/>
      <c r="H195" s="89">
        <f t="shared" si="44"/>
        <v>0</v>
      </c>
      <c r="I195" s="89">
        <f>+Pedido!A$85</f>
        <v>0</v>
      </c>
    </row>
    <row r="196" spans="1:9" ht="12.75" customHeight="1" x14ac:dyDescent="0.2">
      <c r="A196" s="89"/>
      <c r="B196" s="89" t="s">
        <v>253</v>
      </c>
      <c r="C196" s="242">
        <f>IF(ISTEXT(Pedido!L85),0,Pedido!L85)</f>
        <v>0</v>
      </c>
      <c r="D196" s="241">
        <f t="shared" si="43"/>
        <v>0</v>
      </c>
      <c r="E196" s="89">
        <f>IF(ISTEXT(Pedido!L85),Pedido!L85,0)</f>
        <v>0</v>
      </c>
      <c r="F196" s="184" t="str">
        <f t="shared" si="1"/>
        <v>NO</v>
      </c>
      <c r="G196" s="89"/>
      <c r="H196" s="89">
        <f t="shared" si="44"/>
        <v>0</v>
      </c>
      <c r="I196" s="89">
        <f>+Pedido!A$85</f>
        <v>0</v>
      </c>
    </row>
    <row r="197" spans="1:9" ht="12.75" customHeight="1" x14ac:dyDescent="0.2">
      <c r="A197" s="89"/>
      <c r="B197" s="89" t="s">
        <v>254</v>
      </c>
      <c r="C197" s="242">
        <f>IF(ISTEXT(Pedido!M85),0,Pedido!M85)</f>
        <v>0</v>
      </c>
      <c r="D197" s="241">
        <f t="shared" si="43"/>
        <v>0</v>
      </c>
      <c r="E197" s="89">
        <f>IF(ISTEXT(Pedido!M85),Pedido!M85,0)</f>
        <v>0</v>
      </c>
      <c r="F197" s="184" t="str">
        <f t="shared" si="1"/>
        <v>NO</v>
      </c>
      <c r="G197" s="89"/>
      <c r="H197" s="89">
        <f t="shared" si="44"/>
        <v>0</v>
      </c>
      <c r="I197" s="89">
        <f>+Pedido!A$85</f>
        <v>0</v>
      </c>
    </row>
    <row r="198" spans="1:9" ht="12.75" customHeight="1" x14ac:dyDescent="0.2">
      <c r="A198" s="89"/>
      <c r="B198" s="89" t="s">
        <v>255</v>
      </c>
      <c r="C198" s="242">
        <f>IF(ISTEXT(Pedido!K85),0,Pedido!K85)</f>
        <v>0</v>
      </c>
      <c r="D198" s="241">
        <f t="shared" si="43"/>
        <v>0</v>
      </c>
      <c r="E198" s="89">
        <f>IF(ISTEXT(Pedido!K85),Pedido!K85,0)</f>
        <v>0</v>
      </c>
      <c r="F198" s="184" t="str">
        <f t="shared" si="1"/>
        <v>NO</v>
      </c>
      <c r="G198" s="89"/>
      <c r="H198" s="89">
        <f t="shared" si="44"/>
        <v>0</v>
      </c>
      <c r="I198" s="89">
        <f>+Pedido!A$85</f>
        <v>0</v>
      </c>
    </row>
    <row r="199" spans="1:9" ht="12.75" customHeight="1" x14ac:dyDescent="0.2">
      <c r="A199" s="89"/>
      <c r="B199" s="89" t="s">
        <v>256</v>
      </c>
      <c r="C199" s="242">
        <f>Pedido!Y85</f>
        <v>0</v>
      </c>
      <c r="D199" s="241"/>
      <c r="E199" s="89"/>
      <c r="F199" s="184" t="str">
        <f t="shared" si="1"/>
        <v>NO</v>
      </c>
      <c r="G199" s="89"/>
      <c r="H199" s="89">
        <f t="shared" si="44"/>
        <v>0</v>
      </c>
      <c r="I199" s="89">
        <f>+Pedido!A$85</f>
        <v>0</v>
      </c>
    </row>
    <row r="200" spans="1:9" ht="12.75" customHeight="1" x14ac:dyDescent="0.2">
      <c r="A200" s="89"/>
      <c r="B200" s="89" t="s">
        <v>257</v>
      </c>
      <c r="C200" s="242">
        <f>Pedido!Z85</f>
        <v>0</v>
      </c>
      <c r="D200" s="241"/>
      <c r="E200" s="89"/>
      <c r="F200" s="184" t="str">
        <f t="shared" si="1"/>
        <v>NO</v>
      </c>
      <c r="G200" s="89"/>
      <c r="H200" s="89">
        <f t="shared" si="44"/>
        <v>0</v>
      </c>
      <c r="I200" s="89">
        <f>+Pedido!A$85</f>
        <v>0</v>
      </c>
    </row>
    <row r="201" spans="1:9" ht="12.75" customHeight="1" x14ac:dyDescent="0.2">
      <c r="A201" s="89"/>
      <c r="B201" s="89" t="s">
        <v>258</v>
      </c>
      <c r="C201" s="242">
        <f>Pedido!AA85</f>
        <v>0</v>
      </c>
      <c r="D201" s="241"/>
      <c r="E201" s="89"/>
      <c r="F201" s="184" t="str">
        <f t="shared" si="1"/>
        <v>NO</v>
      </c>
      <c r="G201" s="89"/>
      <c r="H201" s="89">
        <f t="shared" si="44"/>
        <v>0</v>
      </c>
      <c r="I201" s="89">
        <f>+Pedido!A$85</f>
        <v>0</v>
      </c>
    </row>
    <row r="202" spans="1:9" ht="12.75" customHeight="1" x14ac:dyDescent="0.2">
      <c r="A202" s="89"/>
      <c r="B202" s="89" t="s">
        <v>240</v>
      </c>
      <c r="C202" s="242">
        <v>0</v>
      </c>
      <c r="D202" s="241"/>
      <c r="E202" s="242">
        <f>+Pedido!Q85</f>
        <v>0</v>
      </c>
      <c r="F202" s="184" t="str">
        <f t="shared" si="1"/>
        <v>NO</v>
      </c>
      <c r="G202" s="89"/>
      <c r="H202" s="89">
        <f t="shared" si="44"/>
        <v>0</v>
      </c>
      <c r="I202" s="89">
        <f>+Pedido!A$85</f>
        <v>0</v>
      </c>
    </row>
    <row r="203" spans="1:9" ht="12.75" customHeight="1" x14ac:dyDescent="0.2">
      <c r="A203" s="89"/>
      <c r="B203" s="89" t="s">
        <v>259</v>
      </c>
      <c r="C203" s="241">
        <f>IF(ISTEXT(Pedido!R85),0,Pedido!R85)</f>
        <v>0</v>
      </c>
      <c r="D203" s="241">
        <f t="shared" ref="D203:D204" si="45">IF(MOD(C203,12)=0,C203/12,"INCOMPLETO")</f>
        <v>0</v>
      </c>
      <c r="E203" s="241">
        <f>IF(ISTEXT(Pedido!R85),Pedido!R85,0)</f>
        <v>0</v>
      </c>
      <c r="F203" s="184" t="str">
        <f t="shared" si="1"/>
        <v>NO</v>
      </c>
      <c r="G203" s="89"/>
      <c r="H203" s="89">
        <f t="shared" si="44"/>
        <v>0</v>
      </c>
      <c r="I203" s="89">
        <f>+Pedido!A$85</f>
        <v>0</v>
      </c>
    </row>
    <row r="204" spans="1:9" ht="12.75" customHeight="1" x14ac:dyDescent="0.2">
      <c r="A204" s="89"/>
      <c r="B204" s="89" t="s">
        <v>260</v>
      </c>
      <c r="C204" s="241">
        <f>IF(ISTEXT(Pedido!S85),0,Pedido!S85)</f>
        <v>0</v>
      </c>
      <c r="D204" s="241">
        <f t="shared" si="45"/>
        <v>0</v>
      </c>
      <c r="E204" s="241">
        <f>IF(ISTEXT(Pedido!S85),Pedido!S85,0)</f>
        <v>0</v>
      </c>
      <c r="F204" s="184" t="str">
        <f t="shared" si="1"/>
        <v>NO</v>
      </c>
      <c r="G204" s="89"/>
      <c r="H204" s="89">
        <f t="shared" si="44"/>
        <v>0</v>
      </c>
      <c r="I204" s="89">
        <f>+Pedido!A$85</f>
        <v>0</v>
      </c>
    </row>
    <row r="205" spans="1:9" ht="12.75" customHeight="1" x14ac:dyDescent="0.2">
      <c r="A205" s="89"/>
      <c r="B205" s="89" t="s">
        <v>261</v>
      </c>
      <c r="C205" s="241">
        <f>IF(ISTEXT(Pedido!T85),0,Pedido!T85)</f>
        <v>0</v>
      </c>
      <c r="D205" s="241">
        <f>IF(MOD(C205,6)=0,C205/6,"INCOMPLETO")</f>
        <v>0</v>
      </c>
      <c r="E205" s="89">
        <f>IF(ISTEXT(Pedido!T105),Pedido!T105,0)</f>
        <v>0</v>
      </c>
      <c r="F205" s="184" t="str">
        <f t="shared" si="1"/>
        <v>NO</v>
      </c>
      <c r="G205" s="89"/>
      <c r="H205" s="89">
        <f t="shared" si="44"/>
        <v>0</v>
      </c>
      <c r="I205" s="89">
        <f>+Pedido!A$85</f>
        <v>0</v>
      </c>
    </row>
    <row r="206" spans="1:9" ht="12.75" customHeight="1" x14ac:dyDescent="0.2">
      <c r="A206" s="89"/>
      <c r="B206" s="89" t="s">
        <v>262</v>
      </c>
      <c r="C206" s="241">
        <f>+Pedido!C85</f>
        <v>0</v>
      </c>
      <c r="D206" s="241">
        <f t="shared" ref="D206:D219" si="46">IF(MOD(C206,12)=0,C206/12,"INCOMPLETO")</f>
        <v>0</v>
      </c>
      <c r="E206" s="241"/>
      <c r="F206" s="184" t="str">
        <f t="shared" si="1"/>
        <v>NO</v>
      </c>
      <c r="G206" s="89"/>
      <c r="H206" s="184">
        <f>+H202</f>
        <v>0</v>
      </c>
      <c r="I206" s="89">
        <f>+Pedido!A$85</f>
        <v>0</v>
      </c>
    </row>
    <row r="207" spans="1:9" ht="12.75" customHeight="1" x14ac:dyDescent="0.2">
      <c r="A207" s="89"/>
      <c r="B207" s="89" t="s">
        <v>263</v>
      </c>
      <c r="C207" s="241">
        <f>+Pedido!D85</f>
        <v>0</v>
      </c>
      <c r="D207" s="241">
        <f t="shared" si="46"/>
        <v>0</v>
      </c>
      <c r="E207" s="241"/>
      <c r="F207" s="184" t="str">
        <f t="shared" si="1"/>
        <v>NO</v>
      </c>
      <c r="G207" s="89"/>
      <c r="H207" s="184">
        <f t="shared" ref="H207:H208" si="47">+H206</f>
        <v>0</v>
      </c>
      <c r="I207" s="89">
        <f>+Pedido!A$85</f>
        <v>0</v>
      </c>
    </row>
    <row r="208" spans="1:9" ht="12.75" customHeight="1" x14ac:dyDescent="0.2">
      <c r="A208" s="89"/>
      <c r="B208" s="89" t="s">
        <v>264</v>
      </c>
      <c r="C208" s="241">
        <f>+Pedido!E85</f>
        <v>0</v>
      </c>
      <c r="D208" s="241">
        <f t="shared" si="46"/>
        <v>0</v>
      </c>
      <c r="E208" s="241"/>
      <c r="F208" s="184" t="str">
        <f t="shared" si="1"/>
        <v>NO</v>
      </c>
      <c r="G208" s="89"/>
      <c r="H208" s="184">
        <f t="shared" si="47"/>
        <v>0</v>
      </c>
      <c r="I208" s="89">
        <f>+Pedido!A$85</f>
        <v>0</v>
      </c>
    </row>
    <row r="209" spans="1:9" ht="12.75" customHeight="1" x14ac:dyDescent="0.2">
      <c r="A209" s="184"/>
      <c r="B209" s="184" t="s">
        <v>245</v>
      </c>
      <c r="C209" s="241">
        <f>IF(ISTEXT(Pedido!F86),0,Pedido!F86)</f>
        <v>0</v>
      </c>
      <c r="D209" s="241">
        <f t="shared" si="46"/>
        <v>0</v>
      </c>
      <c r="E209" s="184">
        <f>IF(ISTEXT(Pedido!F86),Pedido!F86,0)</f>
        <v>0</v>
      </c>
      <c r="F209" s="184" t="str">
        <f t="shared" si="1"/>
        <v>NO</v>
      </c>
      <c r="G209" s="184"/>
      <c r="H209" s="184">
        <f>+Pedido!B$86</f>
        <v>0</v>
      </c>
      <c r="I209" s="184">
        <f>+Pedido!A$86</f>
        <v>0</v>
      </c>
    </row>
    <row r="210" spans="1:9" ht="12.75" customHeight="1" x14ac:dyDescent="0.2">
      <c r="A210" s="89"/>
      <c r="B210" s="89" t="s">
        <v>246</v>
      </c>
      <c r="C210" s="242">
        <f>IF(ISTEXT(Pedido!H86),0,Pedido!H286)</f>
        <v>0</v>
      </c>
      <c r="D210" s="241">
        <f t="shared" si="46"/>
        <v>0</v>
      </c>
      <c r="E210" s="184">
        <f>IF(ISTEXT(Pedido!H86),Pedido!H86,0)</f>
        <v>0</v>
      </c>
      <c r="F210" s="184" t="str">
        <f t="shared" si="1"/>
        <v>NO</v>
      </c>
      <c r="G210" s="89"/>
      <c r="H210" s="184">
        <f>+Pedido!B$86</f>
        <v>0</v>
      </c>
      <c r="I210" s="184">
        <f>+Pedido!A$86</f>
        <v>0</v>
      </c>
    </row>
    <row r="211" spans="1:9" ht="12.75" customHeight="1" x14ac:dyDescent="0.2">
      <c r="A211" s="89"/>
      <c r="B211" s="89" t="s">
        <v>247</v>
      </c>
      <c r="C211" s="242">
        <f>IF(ISTEXT(Pedido!I86),0,Pedido!I86)</f>
        <v>0</v>
      </c>
      <c r="D211" s="241">
        <f t="shared" si="46"/>
        <v>0</v>
      </c>
      <c r="E211" s="89">
        <f>IF(ISTEXT(Pedido!I86),Pedido!I286,0)</f>
        <v>0</v>
      </c>
      <c r="F211" s="184" t="str">
        <f t="shared" si="1"/>
        <v>NO</v>
      </c>
      <c r="G211" s="89"/>
      <c r="H211" s="184">
        <f>+Pedido!B$86</f>
        <v>0</v>
      </c>
      <c r="I211" s="184">
        <f>+Pedido!A$86</f>
        <v>0</v>
      </c>
    </row>
    <row r="212" spans="1:9" ht="12.75" customHeight="1" x14ac:dyDescent="0.2">
      <c r="A212" s="89"/>
      <c r="B212" s="89" t="s">
        <v>248</v>
      </c>
      <c r="C212" s="242">
        <f>IF(ISTEXT(Pedido!G86),0,Pedido!G86)</f>
        <v>0</v>
      </c>
      <c r="D212" s="241">
        <f t="shared" si="46"/>
        <v>0</v>
      </c>
      <c r="E212" s="89">
        <f>IF(ISTEXT(Pedido!G86),Pedido!G86,0)</f>
        <v>0</v>
      </c>
      <c r="F212" s="184" t="str">
        <f t="shared" si="1"/>
        <v>NO</v>
      </c>
      <c r="G212" s="89"/>
      <c r="H212" s="184">
        <f>+Pedido!B$86</f>
        <v>0</v>
      </c>
      <c r="I212" s="184">
        <f>+Pedido!A$86</f>
        <v>0</v>
      </c>
    </row>
    <row r="213" spans="1:9" ht="12.75" customHeight="1" x14ac:dyDescent="0.2">
      <c r="A213" s="89"/>
      <c r="B213" s="89" t="s">
        <v>249</v>
      </c>
      <c r="C213" s="242">
        <f>IF(ISTEXT(Pedido!P86),0,Pedido!P86)</f>
        <v>0</v>
      </c>
      <c r="D213" s="241">
        <f t="shared" si="46"/>
        <v>0</v>
      </c>
      <c r="E213" s="89">
        <f>IF(ISTEXT(Pedido!P86),Pedido!P86,0)</f>
        <v>0</v>
      </c>
      <c r="F213" s="184" t="str">
        <f t="shared" si="1"/>
        <v>NO</v>
      </c>
      <c r="G213" s="89"/>
      <c r="H213" s="184">
        <f>+Pedido!B$86</f>
        <v>0</v>
      </c>
      <c r="I213" s="184">
        <f>+Pedido!A$86</f>
        <v>0</v>
      </c>
    </row>
    <row r="214" spans="1:9" ht="12.75" customHeight="1" x14ac:dyDescent="0.2">
      <c r="A214" s="89"/>
      <c r="B214" s="89" t="s">
        <v>250</v>
      </c>
      <c r="C214" s="242">
        <f>IF(ISTEXT(Pedido!O86),0,Pedido!O86)</f>
        <v>0</v>
      </c>
      <c r="D214" s="241">
        <f t="shared" si="46"/>
        <v>0</v>
      </c>
      <c r="E214" s="89">
        <f>IF(ISTEXT(Pedido!O86),Pedido!O86,0)</f>
        <v>0</v>
      </c>
      <c r="F214" s="184" t="str">
        <f t="shared" si="1"/>
        <v>NO</v>
      </c>
      <c r="G214" s="89"/>
      <c r="H214" s="184">
        <f>+Pedido!B$86</f>
        <v>0</v>
      </c>
      <c r="I214" s="184">
        <f>+Pedido!A$86</f>
        <v>0</v>
      </c>
    </row>
    <row r="215" spans="1:9" ht="12.75" customHeight="1" x14ac:dyDescent="0.2">
      <c r="A215" s="89"/>
      <c r="B215" s="89" t="s">
        <v>251</v>
      </c>
      <c r="C215" s="242">
        <f>IF(ISTEXT(Pedido!N86),0,Pedido!N86)</f>
        <v>0</v>
      </c>
      <c r="D215" s="241">
        <f t="shared" si="46"/>
        <v>0</v>
      </c>
      <c r="E215" s="89">
        <f>IF(ISTEXT(Pedido!N86),Pedido!N86,0)</f>
        <v>0</v>
      </c>
      <c r="F215" s="184" t="str">
        <f t="shared" si="1"/>
        <v>NO</v>
      </c>
      <c r="G215" s="89"/>
      <c r="H215" s="184">
        <f>+Pedido!B$86</f>
        <v>0</v>
      </c>
      <c r="I215" s="184">
        <f>+Pedido!A$86</f>
        <v>0</v>
      </c>
    </row>
    <row r="216" spans="1:9" ht="12.75" customHeight="1" x14ac:dyDescent="0.2">
      <c r="A216" s="89"/>
      <c r="B216" s="89" t="s">
        <v>252</v>
      </c>
      <c r="C216" s="242">
        <f>IF(ISTEXT(Pedido!J86),0,Pedido!J86)</f>
        <v>0</v>
      </c>
      <c r="D216" s="241">
        <f t="shared" si="46"/>
        <v>0</v>
      </c>
      <c r="E216" s="89">
        <f>IF(ISTEXT(Pedido!J86),Pedido!J86,0)</f>
        <v>0</v>
      </c>
      <c r="F216" s="184" t="str">
        <f t="shared" si="1"/>
        <v>NO</v>
      </c>
      <c r="G216" s="89"/>
      <c r="H216" s="184">
        <f>+Pedido!B$86</f>
        <v>0</v>
      </c>
      <c r="I216" s="184">
        <f>+Pedido!A$86</f>
        <v>0</v>
      </c>
    </row>
    <row r="217" spans="1:9" ht="12.75" customHeight="1" x14ac:dyDescent="0.2">
      <c r="A217" s="89"/>
      <c r="B217" s="89" t="s">
        <v>253</v>
      </c>
      <c r="C217" s="242">
        <f>IF(ISTEXT(Pedido!L86),0,Pedido!L286)</f>
        <v>0</v>
      </c>
      <c r="D217" s="241">
        <f t="shared" si="46"/>
        <v>0</v>
      </c>
      <c r="E217" s="89">
        <f>IF(ISTEXT(Pedido!L86),Pedido!L86,0)</f>
        <v>0</v>
      </c>
      <c r="F217" s="184" t="str">
        <f t="shared" si="1"/>
        <v>NO</v>
      </c>
      <c r="G217" s="89"/>
      <c r="H217" s="184">
        <f>+Pedido!B$86</f>
        <v>0</v>
      </c>
      <c r="I217" s="184">
        <f>+Pedido!A$86</f>
        <v>0</v>
      </c>
    </row>
    <row r="218" spans="1:9" ht="12.75" customHeight="1" x14ac:dyDescent="0.2">
      <c r="A218" s="89"/>
      <c r="B218" s="89" t="s">
        <v>254</v>
      </c>
      <c r="C218" s="242">
        <f>IF(ISTEXT(Pedido!M86),0,Pedido!M86)</f>
        <v>0</v>
      </c>
      <c r="D218" s="241">
        <f t="shared" si="46"/>
        <v>0</v>
      </c>
      <c r="E218" s="89">
        <f>IF(ISTEXT(Pedido!M86),Pedido!M86,0)</f>
        <v>0</v>
      </c>
      <c r="F218" s="184" t="str">
        <f t="shared" si="1"/>
        <v>NO</v>
      </c>
      <c r="G218" s="89"/>
      <c r="H218" s="184">
        <f>+Pedido!B$86</f>
        <v>0</v>
      </c>
      <c r="I218" s="184">
        <f>+Pedido!A$86</f>
        <v>0</v>
      </c>
    </row>
    <row r="219" spans="1:9" ht="12.75" customHeight="1" x14ac:dyDescent="0.2">
      <c r="A219" s="89"/>
      <c r="B219" s="89" t="s">
        <v>255</v>
      </c>
      <c r="C219" s="242">
        <f>IF(ISTEXT(Pedido!K86),0,Pedido!K86)</f>
        <v>0</v>
      </c>
      <c r="D219" s="241">
        <f t="shared" si="46"/>
        <v>0</v>
      </c>
      <c r="E219" s="89">
        <f>IF(ISTEXT(Pedido!K86),Pedido!K86,0)</f>
        <v>0</v>
      </c>
      <c r="F219" s="184" t="str">
        <f t="shared" si="1"/>
        <v>NO</v>
      </c>
      <c r="G219" s="89"/>
      <c r="H219" s="184">
        <f>+Pedido!B$86</f>
        <v>0</v>
      </c>
      <c r="I219" s="184">
        <f>+Pedido!A$86</f>
        <v>0</v>
      </c>
    </row>
    <row r="220" spans="1:9" ht="12.75" customHeight="1" x14ac:dyDescent="0.2">
      <c r="A220" s="89"/>
      <c r="B220" s="89" t="s">
        <v>256</v>
      </c>
      <c r="C220" s="242">
        <f>Pedido!Y86</f>
        <v>0</v>
      </c>
      <c r="D220" s="241"/>
      <c r="E220" s="89"/>
      <c r="F220" s="184" t="str">
        <f t="shared" si="1"/>
        <v>NO</v>
      </c>
      <c r="G220" s="89"/>
      <c r="H220" s="184">
        <f>+Pedido!B$86</f>
        <v>0</v>
      </c>
      <c r="I220" s="184">
        <f>+Pedido!A$86</f>
        <v>0</v>
      </c>
    </row>
    <row r="221" spans="1:9" ht="12.75" customHeight="1" x14ac:dyDescent="0.2">
      <c r="A221" s="89"/>
      <c r="B221" s="89" t="s">
        <v>257</v>
      </c>
      <c r="C221" s="242">
        <f>Pedido!Z86</f>
        <v>0</v>
      </c>
      <c r="D221" s="241"/>
      <c r="E221" s="89"/>
      <c r="F221" s="184" t="str">
        <f t="shared" si="1"/>
        <v>NO</v>
      </c>
      <c r="G221" s="89"/>
      <c r="H221" s="184">
        <f>+Pedido!B$86</f>
        <v>0</v>
      </c>
      <c r="I221" s="184">
        <f>+Pedido!A$86</f>
        <v>0</v>
      </c>
    </row>
    <row r="222" spans="1:9" ht="12.75" customHeight="1" x14ac:dyDescent="0.2">
      <c r="A222" s="89"/>
      <c r="B222" s="89" t="s">
        <v>258</v>
      </c>
      <c r="C222" s="242">
        <f>Pedido!AA86</f>
        <v>0</v>
      </c>
      <c r="D222" s="241"/>
      <c r="E222" s="89"/>
      <c r="F222" s="184" t="str">
        <f t="shared" si="1"/>
        <v>NO</v>
      </c>
      <c r="G222" s="89"/>
      <c r="H222" s="184">
        <f>+Pedido!B$86</f>
        <v>0</v>
      </c>
      <c r="I222" s="184">
        <f>+Pedido!A$86</f>
        <v>0</v>
      </c>
    </row>
    <row r="223" spans="1:9" ht="12.75" customHeight="1" x14ac:dyDescent="0.2">
      <c r="A223" s="89"/>
      <c r="B223" s="89" t="s">
        <v>240</v>
      </c>
      <c r="C223" s="241"/>
      <c r="D223" s="241"/>
      <c r="E223" s="241">
        <f>+Pedido!Q86</f>
        <v>0</v>
      </c>
      <c r="F223" s="184" t="str">
        <f t="shared" si="1"/>
        <v>NO</v>
      </c>
      <c r="G223" s="89"/>
      <c r="H223" s="184">
        <f>+Pedido!B$86</f>
        <v>0</v>
      </c>
      <c r="I223" s="184">
        <f>+Pedido!A$86</f>
        <v>0</v>
      </c>
    </row>
    <row r="224" spans="1:9" ht="12.75" customHeight="1" x14ac:dyDescent="0.2">
      <c r="A224" s="89"/>
      <c r="B224" s="89" t="s">
        <v>259</v>
      </c>
      <c r="C224" s="241">
        <f>IF(ISTEXT(Pedido!R86),0,Pedido!R86)</f>
        <v>0</v>
      </c>
      <c r="D224" s="241">
        <f t="shared" ref="D224:D225" si="48">IF(MOD(C224,12)=0,C224/12,"INCOMPLETO")</f>
        <v>0</v>
      </c>
      <c r="E224" s="241">
        <f>IF(ISTEXT(Pedido!R86),Pedido!R86,0)</f>
        <v>0</v>
      </c>
      <c r="F224" s="184" t="str">
        <f t="shared" si="1"/>
        <v>NO</v>
      </c>
      <c r="G224" s="89"/>
      <c r="H224" s="184">
        <f>+Pedido!B$86</f>
        <v>0</v>
      </c>
      <c r="I224" s="184">
        <f>+Pedido!A$86</f>
        <v>0</v>
      </c>
    </row>
    <row r="225" spans="1:9" ht="12.75" customHeight="1" x14ac:dyDescent="0.2">
      <c r="A225" s="89"/>
      <c r="B225" s="89" t="s">
        <v>260</v>
      </c>
      <c r="C225" s="241">
        <f>IF(ISTEXT(Pedido!S86),0,Pedido!S86)</f>
        <v>0</v>
      </c>
      <c r="D225" s="241">
        <f t="shared" si="48"/>
        <v>0</v>
      </c>
      <c r="E225" s="241">
        <f>IF(ISTEXT(Pedido!S86),Pedido!S86,0)</f>
        <v>0</v>
      </c>
      <c r="F225" s="184" t="str">
        <f t="shared" si="1"/>
        <v>NO</v>
      </c>
      <c r="G225" s="89"/>
      <c r="H225" s="184">
        <f>+Pedido!B$86</f>
        <v>0</v>
      </c>
      <c r="I225" s="184">
        <f>+Pedido!A$86</f>
        <v>0</v>
      </c>
    </row>
    <row r="226" spans="1:9" ht="12.75" customHeight="1" x14ac:dyDescent="0.2">
      <c r="A226" s="89"/>
      <c r="B226" s="89" t="s">
        <v>261</v>
      </c>
      <c r="C226" s="241">
        <f>IF(ISTEXT(Pedido!T86),0,Pedido!T86)</f>
        <v>0</v>
      </c>
      <c r="D226" s="241">
        <f>IF(MOD(C226,6)=0,C226/6,"INCOMPLETO")</f>
        <v>0</v>
      </c>
      <c r="E226" s="89">
        <f>IF(ISTEXT(Pedido!T86),Pedido!T86,0)</f>
        <v>0</v>
      </c>
      <c r="F226" s="184" t="str">
        <f t="shared" si="1"/>
        <v>NO</v>
      </c>
      <c r="G226" s="89"/>
      <c r="H226" s="184">
        <f>+Pedido!B$86</f>
        <v>0</v>
      </c>
      <c r="I226" s="184">
        <f>+Pedido!A$86</f>
        <v>0</v>
      </c>
    </row>
    <row r="227" spans="1:9" ht="12.75" customHeight="1" x14ac:dyDescent="0.2">
      <c r="A227" s="89"/>
      <c r="B227" s="89" t="s">
        <v>262</v>
      </c>
      <c r="C227" s="241">
        <f>+Pedido!C86</f>
        <v>0</v>
      </c>
      <c r="D227" s="241">
        <f t="shared" ref="D227:D240" si="49">IF(MOD(C227,12)=0,C227/12,"INCOMPLETO")</f>
        <v>0</v>
      </c>
      <c r="E227" s="241"/>
      <c r="F227" s="184" t="str">
        <f t="shared" si="1"/>
        <v>NO</v>
      </c>
      <c r="G227" s="89"/>
      <c r="H227" s="184">
        <f>+Pedido!B$86</f>
        <v>0</v>
      </c>
      <c r="I227" s="184">
        <f>+Pedido!A$86</f>
        <v>0</v>
      </c>
    </row>
    <row r="228" spans="1:9" ht="12.75" customHeight="1" x14ac:dyDescent="0.2">
      <c r="A228" s="89"/>
      <c r="B228" s="89" t="s">
        <v>263</v>
      </c>
      <c r="C228" s="241">
        <f>+Pedido!D86</f>
        <v>0</v>
      </c>
      <c r="D228" s="241">
        <f t="shared" si="49"/>
        <v>0</v>
      </c>
      <c r="E228" s="241"/>
      <c r="F228" s="184" t="str">
        <f t="shared" si="1"/>
        <v>NO</v>
      </c>
      <c r="G228" s="89"/>
      <c r="H228" s="184">
        <f>+Pedido!B$86</f>
        <v>0</v>
      </c>
      <c r="I228" s="184">
        <f>+Pedido!A$86</f>
        <v>0</v>
      </c>
    </row>
    <row r="229" spans="1:9" ht="12.75" customHeight="1" x14ac:dyDescent="0.2">
      <c r="A229" s="89"/>
      <c r="B229" s="89" t="s">
        <v>264</v>
      </c>
      <c r="C229" s="241">
        <f>+Pedido!E86</f>
        <v>0</v>
      </c>
      <c r="D229" s="241">
        <f t="shared" si="49"/>
        <v>0</v>
      </c>
      <c r="E229" s="241"/>
      <c r="F229" s="184" t="str">
        <f t="shared" si="1"/>
        <v>NO</v>
      </c>
      <c r="G229" s="89"/>
      <c r="H229" s="184">
        <f>+Pedido!B$86</f>
        <v>0</v>
      </c>
      <c r="I229" s="184">
        <f>+Pedido!A$86</f>
        <v>0</v>
      </c>
    </row>
    <row r="230" spans="1:9" ht="12.75" customHeight="1" x14ac:dyDescent="0.2">
      <c r="A230" s="89"/>
      <c r="B230" s="89" t="s">
        <v>245</v>
      </c>
      <c r="C230" s="241">
        <f>IF(ISTEXT(Pedido!F87),0,Pedido!F87)</f>
        <v>0</v>
      </c>
      <c r="D230" s="241">
        <f t="shared" si="49"/>
        <v>0</v>
      </c>
      <c r="E230" s="184">
        <f>IF(ISTEXT(Pedido!F104),Pedido!F104,0)</f>
        <v>0</v>
      </c>
      <c r="F230" s="184" t="str">
        <f t="shared" si="1"/>
        <v>NO</v>
      </c>
      <c r="G230" s="89"/>
      <c r="H230" s="89">
        <f>+Pedido!B$87</f>
        <v>0</v>
      </c>
      <c r="I230" s="89">
        <f>+Pedido!A$87</f>
        <v>0</v>
      </c>
    </row>
    <row r="231" spans="1:9" ht="12.75" customHeight="1" x14ac:dyDescent="0.2">
      <c r="A231" s="89"/>
      <c r="B231" s="89" t="s">
        <v>246</v>
      </c>
      <c r="C231" s="242">
        <f>IF(ISTEXT(Pedido!H87),0,Pedido!H87)</f>
        <v>0</v>
      </c>
      <c r="D231" s="241">
        <f t="shared" si="49"/>
        <v>0</v>
      </c>
      <c r="E231" s="184">
        <f>IF(ISTEXT(Pedido!H87),Pedido!H87,0)</f>
        <v>0</v>
      </c>
      <c r="F231" s="184" t="str">
        <f t="shared" si="1"/>
        <v>NO</v>
      </c>
      <c r="G231" s="89"/>
      <c r="H231" s="89">
        <f>+Pedido!B$87</f>
        <v>0</v>
      </c>
      <c r="I231" s="89">
        <f>+Pedido!A$87</f>
        <v>0</v>
      </c>
    </row>
    <row r="232" spans="1:9" ht="12.75" customHeight="1" x14ac:dyDescent="0.2">
      <c r="A232" s="89"/>
      <c r="B232" s="89" t="s">
        <v>247</v>
      </c>
      <c r="C232" s="242">
        <f>IF(ISTEXT(Pedido!I87),0,Pedido!I87)</f>
        <v>0</v>
      </c>
      <c r="D232" s="241">
        <f t="shared" si="49"/>
        <v>0</v>
      </c>
      <c r="E232" s="89">
        <f>IF(ISTEXT(Pedido!I87),Pedido!I87,0)</f>
        <v>0</v>
      </c>
      <c r="F232" s="184" t="str">
        <f t="shared" si="1"/>
        <v>NO</v>
      </c>
      <c r="G232" s="89"/>
      <c r="H232" s="89">
        <f>+Pedido!B$87</f>
        <v>0</v>
      </c>
      <c r="I232" s="89">
        <f>+Pedido!A$87</f>
        <v>0</v>
      </c>
    </row>
    <row r="233" spans="1:9" ht="12.75" customHeight="1" x14ac:dyDescent="0.2">
      <c r="A233" s="89"/>
      <c r="B233" s="89" t="s">
        <v>248</v>
      </c>
      <c r="C233" s="242">
        <f>IF(ISTEXT(Pedido!G87),0,Pedido!G87)</f>
        <v>0</v>
      </c>
      <c r="D233" s="241">
        <f t="shared" si="49"/>
        <v>0</v>
      </c>
      <c r="E233" s="89">
        <f>IF(ISTEXT(Pedido!G87),Pedido!G87,0)</f>
        <v>0</v>
      </c>
      <c r="F233" s="184" t="str">
        <f t="shared" si="1"/>
        <v>NO</v>
      </c>
      <c r="G233" s="89"/>
      <c r="H233" s="89">
        <f>+Pedido!B$87</f>
        <v>0</v>
      </c>
      <c r="I233" s="89">
        <f>+Pedido!A$87</f>
        <v>0</v>
      </c>
    </row>
    <row r="234" spans="1:9" ht="12.75" customHeight="1" x14ac:dyDescent="0.2">
      <c r="A234" s="89"/>
      <c r="B234" s="89" t="s">
        <v>249</v>
      </c>
      <c r="C234" s="242">
        <f>IF(ISTEXT(Pedido!P87),0,Pedido!P87)</f>
        <v>0</v>
      </c>
      <c r="D234" s="241">
        <f t="shared" si="49"/>
        <v>0</v>
      </c>
      <c r="E234" s="89">
        <f>IF(ISTEXT(Pedido!P87),Pedido!P87,0)</f>
        <v>0</v>
      </c>
      <c r="F234" s="184" t="str">
        <f t="shared" si="1"/>
        <v>NO</v>
      </c>
      <c r="G234" s="89"/>
      <c r="H234" s="89">
        <f>+Pedido!B$87</f>
        <v>0</v>
      </c>
      <c r="I234" s="89">
        <f>+Pedido!A$87</f>
        <v>0</v>
      </c>
    </row>
    <row r="235" spans="1:9" ht="12.75" customHeight="1" x14ac:dyDescent="0.2">
      <c r="A235" s="89"/>
      <c r="B235" s="89" t="s">
        <v>250</v>
      </c>
      <c r="C235" s="242">
        <f>IF(ISTEXT(Pedido!O87),0,Pedido!O87)</f>
        <v>0</v>
      </c>
      <c r="D235" s="241">
        <f t="shared" si="49"/>
        <v>0</v>
      </c>
      <c r="E235" s="89">
        <f>IF(ISTEXT(Pedido!O87),Pedido!O87,0)</f>
        <v>0</v>
      </c>
      <c r="F235" s="184" t="str">
        <f t="shared" si="1"/>
        <v>NO</v>
      </c>
      <c r="G235" s="89"/>
      <c r="H235" s="89">
        <f>+Pedido!B$87</f>
        <v>0</v>
      </c>
      <c r="I235" s="89">
        <f>+Pedido!A$87</f>
        <v>0</v>
      </c>
    </row>
    <row r="236" spans="1:9" ht="12.75" customHeight="1" x14ac:dyDescent="0.2">
      <c r="A236" s="89"/>
      <c r="B236" s="89" t="s">
        <v>251</v>
      </c>
      <c r="C236" s="242">
        <f>IF(ISTEXT(Pedido!N87),0,Pedido!N87)</f>
        <v>0</v>
      </c>
      <c r="D236" s="241">
        <f t="shared" si="49"/>
        <v>0</v>
      </c>
      <c r="E236" s="89">
        <f>IF(ISTEXT(Pedido!N87),Pedido!N787,0)</f>
        <v>0</v>
      </c>
      <c r="F236" s="184" t="str">
        <f t="shared" si="1"/>
        <v>NO</v>
      </c>
      <c r="G236" s="89"/>
      <c r="H236" s="89">
        <f>+Pedido!B$87</f>
        <v>0</v>
      </c>
      <c r="I236" s="89">
        <f>+Pedido!A$87</f>
        <v>0</v>
      </c>
    </row>
    <row r="237" spans="1:9" ht="12.75" customHeight="1" x14ac:dyDescent="0.2">
      <c r="A237" s="89"/>
      <c r="B237" s="89" t="s">
        <v>252</v>
      </c>
      <c r="C237" s="242">
        <f>IF(ISTEXT(Pedido!J87),0,Pedido!J87)</f>
        <v>0</v>
      </c>
      <c r="D237" s="241">
        <f t="shared" si="49"/>
        <v>0</v>
      </c>
      <c r="E237" s="89">
        <f>IF(ISTEXT(Pedido!J87),Pedido!J787,0)</f>
        <v>0</v>
      </c>
      <c r="F237" s="184" t="str">
        <f t="shared" si="1"/>
        <v>NO</v>
      </c>
      <c r="G237" s="89"/>
      <c r="H237" s="89">
        <f>+Pedido!B$87</f>
        <v>0</v>
      </c>
      <c r="I237" s="89">
        <f>+Pedido!A$87</f>
        <v>0</v>
      </c>
    </row>
    <row r="238" spans="1:9" ht="12.75" customHeight="1" x14ac:dyDescent="0.2">
      <c r="A238" s="89"/>
      <c r="B238" s="89" t="s">
        <v>253</v>
      </c>
      <c r="C238" s="242">
        <f>IF(ISTEXT(Pedido!L87),0,Pedido!L87)</f>
        <v>0</v>
      </c>
      <c r="D238" s="241">
        <f t="shared" si="49"/>
        <v>0</v>
      </c>
      <c r="E238" s="89">
        <f>IF(ISTEXT(Pedido!L87),Pedido!L87,0)</f>
        <v>0</v>
      </c>
      <c r="F238" s="184" t="str">
        <f t="shared" si="1"/>
        <v>NO</v>
      </c>
      <c r="G238" s="243"/>
      <c r="H238" s="89">
        <f>+Pedido!B$87</f>
        <v>0</v>
      </c>
      <c r="I238" s="89">
        <f>+Pedido!A$87</f>
        <v>0</v>
      </c>
    </row>
    <row r="239" spans="1:9" ht="12.75" customHeight="1" x14ac:dyDescent="0.2">
      <c r="A239" s="89"/>
      <c r="B239" s="89" t="s">
        <v>254</v>
      </c>
      <c r="C239" s="242">
        <f>IF(ISTEXT(Pedido!M87),0,Pedido!M87)</f>
        <v>0</v>
      </c>
      <c r="D239" s="241">
        <f t="shared" si="49"/>
        <v>0</v>
      </c>
      <c r="E239" s="89">
        <f>IF(ISTEXT(Pedido!M87),Pedido!M87,0)</f>
        <v>0</v>
      </c>
      <c r="F239" s="184" t="str">
        <f t="shared" si="1"/>
        <v>NO</v>
      </c>
      <c r="G239" s="89"/>
      <c r="H239" s="89">
        <f>+Pedido!B$87</f>
        <v>0</v>
      </c>
      <c r="I239" s="89">
        <f>+Pedido!A$87</f>
        <v>0</v>
      </c>
    </row>
    <row r="240" spans="1:9" ht="12.75" customHeight="1" x14ac:dyDescent="0.2">
      <c r="A240" s="89"/>
      <c r="B240" s="89" t="s">
        <v>255</v>
      </c>
      <c r="C240" s="242">
        <f>IF(ISTEXT(Pedido!K87),0,Pedido!K87)</f>
        <v>0</v>
      </c>
      <c r="D240" s="241">
        <f t="shared" si="49"/>
        <v>0</v>
      </c>
      <c r="E240" s="89">
        <f>IF(ISTEXT(Pedido!K87),Pedido!K87,0)</f>
        <v>0</v>
      </c>
      <c r="F240" s="184" t="str">
        <f t="shared" si="1"/>
        <v>NO</v>
      </c>
      <c r="G240" s="89"/>
      <c r="H240" s="89">
        <f>+Pedido!B$87</f>
        <v>0</v>
      </c>
      <c r="I240" s="89">
        <f>+Pedido!A$87</f>
        <v>0</v>
      </c>
    </row>
    <row r="241" spans="1:9" ht="12.75" customHeight="1" x14ac:dyDescent="0.2">
      <c r="A241" s="89"/>
      <c r="B241" s="89" t="s">
        <v>256</v>
      </c>
      <c r="C241" s="242">
        <f>Pedido!Y87</f>
        <v>0</v>
      </c>
      <c r="D241" s="241"/>
      <c r="E241" s="89"/>
      <c r="F241" s="184" t="str">
        <f t="shared" si="1"/>
        <v>NO</v>
      </c>
      <c r="G241" s="89"/>
      <c r="H241" s="89">
        <f>+Pedido!B$87</f>
        <v>0</v>
      </c>
      <c r="I241" s="89">
        <f>+Pedido!A$87</f>
        <v>0</v>
      </c>
    </row>
    <row r="242" spans="1:9" ht="12.75" customHeight="1" x14ac:dyDescent="0.2">
      <c r="A242" s="89"/>
      <c r="B242" s="89" t="s">
        <v>257</v>
      </c>
      <c r="C242" s="242">
        <f>Pedido!Z87</f>
        <v>0</v>
      </c>
      <c r="D242" s="241"/>
      <c r="E242" s="89"/>
      <c r="F242" s="184" t="str">
        <f t="shared" si="1"/>
        <v>NO</v>
      </c>
      <c r="G242" s="89"/>
      <c r="H242" s="89">
        <f>+Pedido!B$87</f>
        <v>0</v>
      </c>
      <c r="I242" s="89">
        <f>+Pedido!A$87</f>
        <v>0</v>
      </c>
    </row>
    <row r="243" spans="1:9" ht="12.75" customHeight="1" x14ac:dyDescent="0.2">
      <c r="A243" s="89"/>
      <c r="B243" s="89" t="s">
        <v>258</v>
      </c>
      <c r="C243" s="242">
        <f>Pedido!AA87</f>
        <v>0</v>
      </c>
      <c r="D243" s="241"/>
      <c r="E243" s="89"/>
      <c r="F243" s="184" t="str">
        <f t="shared" si="1"/>
        <v>NO</v>
      </c>
      <c r="G243" s="89"/>
      <c r="H243" s="89">
        <f>+Pedido!B$87</f>
        <v>0</v>
      </c>
      <c r="I243" s="89">
        <f>+Pedido!A$87</f>
        <v>0</v>
      </c>
    </row>
    <row r="244" spans="1:9" ht="12.75" customHeight="1" x14ac:dyDescent="0.2">
      <c r="A244" s="89"/>
      <c r="B244" s="89" t="s">
        <v>240</v>
      </c>
      <c r="C244" s="241"/>
      <c r="D244" s="241"/>
      <c r="E244" s="241">
        <f>+Pedido!Q87</f>
        <v>0</v>
      </c>
      <c r="F244" s="184" t="str">
        <f t="shared" si="1"/>
        <v>NO</v>
      </c>
      <c r="G244" s="89"/>
      <c r="H244" s="89">
        <f>+Pedido!B$87</f>
        <v>0</v>
      </c>
      <c r="I244" s="89">
        <f>+Pedido!A$87</f>
        <v>0</v>
      </c>
    </row>
    <row r="245" spans="1:9" ht="12.75" customHeight="1" x14ac:dyDescent="0.2">
      <c r="A245" s="89"/>
      <c r="B245" s="89" t="s">
        <v>259</v>
      </c>
      <c r="C245" s="241">
        <f>IF(ISTEXT(Pedido!R87),0,Pedido!R87)</f>
        <v>0</v>
      </c>
      <c r="D245" s="241">
        <f t="shared" ref="D245:D246" si="50">IF(MOD(C245,12)=0,C245/12,"INCOMPLETO")</f>
        <v>0</v>
      </c>
      <c r="E245" s="241">
        <f>IF(ISTEXT(Pedido!R87),Pedido!R87,0)</f>
        <v>0</v>
      </c>
      <c r="F245" s="184" t="str">
        <f t="shared" si="1"/>
        <v>NO</v>
      </c>
      <c r="G245" s="89"/>
      <c r="H245" s="89">
        <f>+Pedido!B$87</f>
        <v>0</v>
      </c>
      <c r="I245" s="89">
        <f>+Pedido!A$87</f>
        <v>0</v>
      </c>
    </row>
    <row r="246" spans="1:9" ht="12.75" customHeight="1" x14ac:dyDescent="0.2">
      <c r="A246" s="89"/>
      <c r="B246" s="89" t="s">
        <v>260</v>
      </c>
      <c r="C246" s="241">
        <f>IF(ISTEXT(Pedido!S87),0,Pedido!S87)</f>
        <v>0</v>
      </c>
      <c r="D246" s="241">
        <f t="shared" si="50"/>
        <v>0</v>
      </c>
      <c r="E246" s="241">
        <f>IF(ISTEXT(Pedido!S87),Pedido!S87,0)</f>
        <v>0</v>
      </c>
      <c r="F246" s="184" t="str">
        <f t="shared" si="1"/>
        <v>NO</v>
      </c>
      <c r="G246" s="89"/>
      <c r="H246" s="89">
        <f>+Pedido!B$87</f>
        <v>0</v>
      </c>
      <c r="I246" s="89">
        <f>+Pedido!A$87</f>
        <v>0</v>
      </c>
    </row>
    <row r="247" spans="1:9" ht="12.75" customHeight="1" x14ac:dyDescent="0.2">
      <c r="A247" s="89"/>
      <c r="B247" s="89" t="s">
        <v>261</v>
      </c>
      <c r="C247" s="241">
        <f>IF(ISTEXT(Pedido!T87),0,Pedido!T87)</f>
        <v>0</v>
      </c>
      <c r="D247" s="241">
        <f>IF(MOD(C247,6)=0,C247/6,"INCOMPLETO")</f>
        <v>0</v>
      </c>
      <c r="E247" s="89">
        <f>IF(ISTEXT(Pedido!T87),Pedido!T87,0)</f>
        <v>0</v>
      </c>
      <c r="F247" s="184" t="str">
        <f t="shared" si="1"/>
        <v>NO</v>
      </c>
      <c r="G247" s="89"/>
      <c r="H247" s="89">
        <f>+Pedido!B$87</f>
        <v>0</v>
      </c>
      <c r="I247" s="89">
        <f>+Pedido!A$87</f>
        <v>0</v>
      </c>
    </row>
    <row r="248" spans="1:9" ht="12.75" customHeight="1" x14ac:dyDescent="0.2">
      <c r="A248" s="89"/>
      <c r="B248" s="89" t="s">
        <v>262</v>
      </c>
      <c r="C248" s="241">
        <f>+Pedido!C87</f>
        <v>0</v>
      </c>
      <c r="D248" s="241">
        <f t="shared" ref="D248:D261" si="51">IF(MOD(C248,12)=0,C248/12,"INCOMPLETO")</f>
        <v>0</v>
      </c>
      <c r="E248" s="241"/>
      <c r="F248" s="184" t="str">
        <f t="shared" si="1"/>
        <v>NO</v>
      </c>
      <c r="G248" s="89"/>
      <c r="H248" s="89">
        <f>+Pedido!B$87</f>
        <v>0</v>
      </c>
      <c r="I248" s="89">
        <f>+Pedido!A$87</f>
        <v>0</v>
      </c>
    </row>
    <row r="249" spans="1:9" ht="12.75" customHeight="1" x14ac:dyDescent="0.2">
      <c r="A249" s="89"/>
      <c r="B249" s="89" t="s">
        <v>263</v>
      </c>
      <c r="C249" s="241">
        <f>+Pedido!D87</f>
        <v>0</v>
      </c>
      <c r="D249" s="241">
        <f t="shared" si="51"/>
        <v>0</v>
      </c>
      <c r="E249" s="241"/>
      <c r="F249" s="184" t="str">
        <f t="shared" si="1"/>
        <v>NO</v>
      </c>
      <c r="G249" s="89"/>
      <c r="H249" s="89">
        <f>+Pedido!B$87</f>
        <v>0</v>
      </c>
      <c r="I249" s="89">
        <f>+Pedido!A$87</f>
        <v>0</v>
      </c>
    </row>
    <row r="250" spans="1:9" ht="12.75" customHeight="1" x14ac:dyDescent="0.2">
      <c r="A250" s="89"/>
      <c r="B250" s="89" t="s">
        <v>264</v>
      </c>
      <c r="C250" s="241">
        <f>+Pedido!E87</f>
        <v>0</v>
      </c>
      <c r="D250" s="241">
        <f t="shared" si="51"/>
        <v>0</v>
      </c>
      <c r="E250" s="241"/>
      <c r="F250" s="184" t="str">
        <f t="shared" si="1"/>
        <v>NO</v>
      </c>
      <c r="G250" s="89"/>
      <c r="H250" s="89">
        <f>+Pedido!B$87</f>
        <v>0</v>
      </c>
      <c r="I250" s="89">
        <f>+Pedido!A$87</f>
        <v>0</v>
      </c>
    </row>
    <row r="251" spans="1:9" ht="12.75" customHeight="1" x14ac:dyDescent="0.2">
      <c r="A251" s="89"/>
      <c r="B251" s="89" t="s">
        <v>245</v>
      </c>
      <c r="C251" s="241">
        <f>IF(ISTEXT(Pedido!F88),0,Pedido!F88)</f>
        <v>0</v>
      </c>
      <c r="D251" s="241">
        <f t="shared" si="51"/>
        <v>0</v>
      </c>
      <c r="E251" s="184">
        <f>IF(ISTEXT(Pedido!F88),Pedido!F88,0)</f>
        <v>0</v>
      </c>
      <c r="F251" s="184" t="str">
        <f t="shared" si="1"/>
        <v>NO</v>
      </c>
      <c r="G251" s="89"/>
      <c r="H251" s="89">
        <f>+Pedido!B$88</f>
        <v>0</v>
      </c>
      <c r="I251" s="89">
        <f>+Pedido!A$88</f>
        <v>0</v>
      </c>
    </row>
    <row r="252" spans="1:9" ht="12.75" customHeight="1" x14ac:dyDescent="0.2">
      <c r="A252" s="89"/>
      <c r="B252" s="89" t="s">
        <v>246</v>
      </c>
      <c r="C252" s="242">
        <f>IF(ISTEXT(Pedido!H88),0,Pedido!H88)</f>
        <v>0</v>
      </c>
      <c r="D252" s="241">
        <f t="shared" si="51"/>
        <v>0</v>
      </c>
      <c r="E252" s="184">
        <f>IF(ISTEXT(Pedido!H88),Pedido!H88,0)</f>
        <v>0</v>
      </c>
      <c r="F252" s="184" t="str">
        <f t="shared" si="1"/>
        <v>NO</v>
      </c>
      <c r="G252" s="89"/>
      <c r="H252" s="89">
        <f>+Pedido!B$88</f>
        <v>0</v>
      </c>
      <c r="I252" s="89">
        <f>+Pedido!A$88</f>
        <v>0</v>
      </c>
    </row>
    <row r="253" spans="1:9" ht="12.75" customHeight="1" x14ac:dyDescent="0.2">
      <c r="A253" s="89"/>
      <c r="B253" s="89" t="s">
        <v>247</v>
      </c>
      <c r="C253" s="242">
        <f>IF(ISTEXT(Pedido!I88),0,Pedido!I88)</f>
        <v>0</v>
      </c>
      <c r="D253" s="241">
        <f t="shared" si="51"/>
        <v>0</v>
      </c>
      <c r="E253" s="89">
        <f>IF(ISTEXT(Pedido!I88),Pedido!I88,0)</f>
        <v>0</v>
      </c>
      <c r="F253" s="184" t="str">
        <f t="shared" si="1"/>
        <v>NO</v>
      </c>
      <c r="G253" s="89"/>
      <c r="H253" s="89">
        <f>+Pedido!B$88</f>
        <v>0</v>
      </c>
      <c r="I253" s="89">
        <f>+Pedido!A$88</f>
        <v>0</v>
      </c>
    </row>
    <row r="254" spans="1:9" ht="12.75" customHeight="1" x14ac:dyDescent="0.2">
      <c r="A254" s="89"/>
      <c r="B254" s="89" t="s">
        <v>248</v>
      </c>
      <c r="C254" s="242">
        <f>IF(ISTEXT(Pedido!G88),0,Pedido!G88)</f>
        <v>0</v>
      </c>
      <c r="D254" s="241">
        <f t="shared" si="51"/>
        <v>0</v>
      </c>
      <c r="E254" s="89">
        <f>IF(ISTEXT(Pedido!G88),Pedido!G88,0)</f>
        <v>0</v>
      </c>
      <c r="F254" s="184" t="str">
        <f t="shared" si="1"/>
        <v>NO</v>
      </c>
      <c r="G254" s="89"/>
      <c r="H254" s="89">
        <f>+Pedido!B$88</f>
        <v>0</v>
      </c>
      <c r="I254" s="89">
        <f>+Pedido!A$88</f>
        <v>0</v>
      </c>
    </row>
    <row r="255" spans="1:9" ht="12.75" customHeight="1" x14ac:dyDescent="0.2">
      <c r="A255" s="89"/>
      <c r="B255" s="89" t="s">
        <v>249</v>
      </c>
      <c r="C255" s="242">
        <f>IF(ISTEXT(Pedido!P88),0,Pedido!P88)</f>
        <v>0</v>
      </c>
      <c r="D255" s="241">
        <f t="shared" si="51"/>
        <v>0</v>
      </c>
      <c r="E255" s="89">
        <f>IF(ISTEXT(Pedido!P88),Pedido!P88,0)</f>
        <v>0</v>
      </c>
      <c r="F255" s="184" t="str">
        <f t="shared" si="1"/>
        <v>NO</v>
      </c>
      <c r="G255" s="89"/>
      <c r="H255" s="89">
        <f>+Pedido!B$88</f>
        <v>0</v>
      </c>
      <c r="I255" s="89">
        <f>+Pedido!A$88</f>
        <v>0</v>
      </c>
    </row>
    <row r="256" spans="1:9" ht="12.75" customHeight="1" x14ac:dyDescent="0.2">
      <c r="A256" s="89"/>
      <c r="B256" s="89" t="s">
        <v>250</v>
      </c>
      <c r="C256" s="242">
        <f>IF(ISTEXT(Pedido!O88),0,Pedido!O88)</f>
        <v>0</v>
      </c>
      <c r="D256" s="241">
        <f t="shared" si="51"/>
        <v>0</v>
      </c>
      <c r="E256" s="89">
        <f>IF(ISTEXT(Pedido!O88),Pedido!O88,0)</f>
        <v>0</v>
      </c>
      <c r="F256" s="184" t="str">
        <f t="shared" si="1"/>
        <v>NO</v>
      </c>
      <c r="G256" s="89"/>
      <c r="H256" s="89">
        <f>+Pedido!B$88</f>
        <v>0</v>
      </c>
      <c r="I256" s="89">
        <f>+Pedido!A$88</f>
        <v>0</v>
      </c>
    </row>
    <row r="257" spans="1:9" ht="12.75" customHeight="1" x14ac:dyDescent="0.2">
      <c r="A257" s="89"/>
      <c r="B257" s="89" t="s">
        <v>251</v>
      </c>
      <c r="C257" s="242">
        <f>IF(ISTEXT(Pedido!N88),0,Pedido!N88)</f>
        <v>0</v>
      </c>
      <c r="D257" s="241">
        <f t="shared" si="51"/>
        <v>0</v>
      </c>
      <c r="E257" s="89">
        <f>IF(ISTEXT(Pedido!N88),Pedido!N88,0)</f>
        <v>0</v>
      </c>
      <c r="F257" s="184" t="str">
        <f t="shared" si="1"/>
        <v>NO</v>
      </c>
      <c r="G257" s="89"/>
      <c r="H257" s="89">
        <f>+Pedido!B$88</f>
        <v>0</v>
      </c>
      <c r="I257" s="89">
        <f>+Pedido!A$88</f>
        <v>0</v>
      </c>
    </row>
    <row r="258" spans="1:9" ht="12.75" customHeight="1" x14ac:dyDescent="0.2">
      <c r="A258" s="89"/>
      <c r="B258" s="89" t="s">
        <v>252</v>
      </c>
      <c r="C258" s="242">
        <f>IF(ISTEXT(Pedido!J88),0,Pedido!J88)</f>
        <v>0</v>
      </c>
      <c r="D258" s="241">
        <f t="shared" si="51"/>
        <v>0</v>
      </c>
      <c r="E258" s="89">
        <f>IF(ISTEXT(Pedido!J88),Pedido!J88,0)</f>
        <v>0</v>
      </c>
      <c r="F258" s="184" t="str">
        <f t="shared" si="1"/>
        <v>NO</v>
      </c>
      <c r="G258" s="89"/>
      <c r="H258" s="89">
        <f>+Pedido!B$88</f>
        <v>0</v>
      </c>
      <c r="I258" s="89">
        <f>+Pedido!A$88</f>
        <v>0</v>
      </c>
    </row>
    <row r="259" spans="1:9" ht="12.75" customHeight="1" x14ac:dyDescent="0.2">
      <c r="A259" s="89"/>
      <c r="B259" s="89" t="s">
        <v>253</v>
      </c>
      <c r="C259" s="242">
        <f>IF(ISTEXT(Pedido!L88),0,Pedido!L88)</f>
        <v>0</v>
      </c>
      <c r="D259" s="241">
        <f t="shared" si="51"/>
        <v>0</v>
      </c>
      <c r="E259" s="89">
        <f>IF(ISTEXT(Pedido!L88),Pedido!L88,0)</f>
        <v>0</v>
      </c>
      <c r="F259" s="184" t="str">
        <f t="shared" si="1"/>
        <v>NO</v>
      </c>
      <c r="G259" s="89"/>
      <c r="H259" s="89">
        <f>+Pedido!B$88</f>
        <v>0</v>
      </c>
      <c r="I259" s="89">
        <f>+Pedido!A$88</f>
        <v>0</v>
      </c>
    </row>
    <row r="260" spans="1:9" ht="12.75" customHeight="1" x14ac:dyDescent="0.2">
      <c r="A260" s="89"/>
      <c r="B260" s="89" t="s">
        <v>254</v>
      </c>
      <c r="C260" s="242">
        <f>IF(ISTEXT(Pedido!M88),0,Pedido!M88)</f>
        <v>0</v>
      </c>
      <c r="D260" s="241">
        <f t="shared" si="51"/>
        <v>0</v>
      </c>
      <c r="E260" s="89">
        <f>IF(ISTEXT(Pedido!M88),Pedido!M88,0)</f>
        <v>0</v>
      </c>
      <c r="F260" s="184" t="str">
        <f t="shared" si="1"/>
        <v>NO</v>
      </c>
      <c r="G260" s="89"/>
      <c r="H260" s="89">
        <f>+Pedido!B$88</f>
        <v>0</v>
      </c>
      <c r="I260" s="89">
        <f>+Pedido!A$88</f>
        <v>0</v>
      </c>
    </row>
    <row r="261" spans="1:9" ht="12.75" customHeight="1" x14ac:dyDescent="0.2">
      <c r="A261" s="89"/>
      <c r="B261" s="89" t="s">
        <v>255</v>
      </c>
      <c r="C261" s="242">
        <f>IF(ISTEXT(Pedido!K88),0,Pedido!K88)</f>
        <v>0</v>
      </c>
      <c r="D261" s="241">
        <f t="shared" si="51"/>
        <v>0</v>
      </c>
      <c r="E261" s="89">
        <f>IF(ISTEXT(Pedido!K88),Pedido!K88,0)</f>
        <v>0</v>
      </c>
      <c r="F261" s="184" t="str">
        <f t="shared" si="1"/>
        <v>NO</v>
      </c>
      <c r="G261" s="89"/>
      <c r="H261" s="89">
        <f>+Pedido!B$88</f>
        <v>0</v>
      </c>
      <c r="I261" s="89">
        <f>+Pedido!A$88</f>
        <v>0</v>
      </c>
    </row>
    <row r="262" spans="1:9" ht="12.75" customHeight="1" x14ac:dyDescent="0.2">
      <c r="A262" s="89"/>
      <c r="B262" s="89" t="s">
        <v>256</v>
      </c>
      <c r="C262" s="242">
        <f>Pedido!Y88</f>
        <v>0</v>
      </c>
      <c r="D262" s="241"/>
      <c r="E262" s="89"/>
      <c r="F262" s="184" t="str">
        <f t="shared" si="1"/>
        <v>NO</v>
      </c>
      <c r="G262" s="89"/>
      <c r="H262" s="89">
        <f>+Pedido!B$88</f>
        <v>0</v>
      </c>
      <c r="I262" s="89">
        <f>+Pedido!A$88</f>
        <v>0</v>
      </c>
    </row>
    <row r="263" spans="1:9" ht="12.75" customHeight="1" x14ac:dyDescent="0.2">
      <c r="A263" s="89"/>
      <c r="B263" s="89" t="s">
        <v>257</v>
      </c>
      <c r="C263" s="242">
        <f>Pedido!Z88</f>
        <v>0</v>
      </c>
      <c r="D263" s="241"/>
      <c r="E263" s="89"/>
      <c r="F263" s="184" t="str">
        <f t="shared" si="1"/>
        <v>NO</v>
      </c>
      <c r="G263" s="89"/>
      <c r="H263" s="89">
        <f>+Pedido!B$88</f>
        <v>0</v>
      </c>
      <c r="I263" s="89">
        <f>+Pedido!A$88</f>
        <v>0</v>
      </c>
    </row>
    <row r="264" spans="1:9" ht="12.75" customHeight="1" x14ac:dyDescent="0.2">
      <c r="A264" s="89"/>
      <c r="B264" s="89" t="s">
        <v>258</v>
      </c>
      <c r="C264" s="242">
        <f>Pedido!AA88</f>
        <v>0</v>
      </c>
      <c r="D264" s="241"/>
      <c r="E264" s="89"/>
      <c r="F264" s="184" t="str">
        <f t="shared" si="1"/>
        <v>NO</v>
      </c>
      <c r="G264" s="89"/>
      <c r="H264" s="89">
        <f>+Pedido!B$88</f>
        <v>0</v>
      </c>
      <c r="I264" s="89">
        <f>+Pedido!A$88</f>
        <v>0</v>
      </c>
    </row>
    <row r="265" spans="1:9" ht="12.75" customHeight="1" x14ac:dyDescent="0.2">
      <c r="A265" s="89"/>
      <c r="B265" s="89" t="s">
        <v>240</v>
      </c>
      <c r="C265" s="241"/>
      <c r="D265" s="241"/>
      <c r="E265" s="241">
        <f>+Pedido!Q88</f>
        <v>0</v>
      </c>
      <c r="F265" s="184" t="str">
        <f t="shared" si="1"/>
        <v>NO</v>
      </c>
      <c r="G265" s="89"/>
      <c r="H265" s="89">
        <f>+Pedido!B$88</f>
        <v>0</v>
      </c>
      <c r="I265" s="89">
        <f>+Pedido!A$88</f>
        <v>0</v>
      </c>
    </row>
    <row r="266" spans="1:9" ht="12.75" customHeight="1" x14ac:dyDescent="0.2">
      <c r="A266" s="89"/>
      <c r="B266" s="89" t="s">
        <v>259</v>
      </c>
      <c r="C266" s="241">
        <f>IF(ISTEXT(Pedido!R88),0,Pedido!R88)</f>
        <v>0</v>
      </c>
      <c r="D266" s="241">
        <f t="shared" ref="D266:D267" si="52">IF(MOD(C266,12)=0,C266/12,"INCOMPLETO")</f>
        <v>0</v>
      </c>
      <c r="E266" s="241">
        <f>IF(ISTEXT(Pedido!R88),Pedido!R88,0)</f>
        <v>0</v>
      </c>
      <c r="F266" s="184" t="str">
        <f t="shared" si="1"/>
        <v>NO</v>
      </c>
      <c r="G266" s="89"/>
      <c r="H266" s="89">
        <f>+Pedido!B$88</f>
        <v>0</v>
      </c>
      <c r="I266" s="89">
        <f>+Pedido!A$88</f>
        <v>0</v>
      </c>
    </row>
    <row r="267" spans="1:9" ht="12.75" customHeight="1" x14ac:dyDescent="0.2">
      <c r="A267" s="89"/>
      <c r="B267" s="89" t="s">
        <v>260</v>
      </c>
      <c r="C267" s="241">
        <f>IF(ISTEXT(Pedido!S88),0,Pedido!S88)</f>
        <v>0</v>
      </c>
      <c r="D267" s="241">
        <f t="shared" si="52"/>
        <v>0</v>
      </c>
      <c r="E267" s="241">
        <f>IF(ISTEXT(Pedido!S88),Pedido!S88,0)</f>
        <v>0</v>
      </c>
      <c r="F267" s="184" t="str">
        <f t="shared" si="1"/>
        <v>NO</v>
      </c>
      <c r="G267" s="89"/>
      <c r="H267" s="89">
        <f>+Pedido!B$88</f>
        <v>0</v>
      </c>
      <c r="I267" s="89">
        <f>+Pedido!A$88</f>
        <v>0</v>
      </c>
    </row>
    <row r="268" spans="1:9" ht="12.75" customHeight="1" x14ac:dyDescent="0.2">
      <c r="A268" s="89"/>
      <c r="B268" s="89" t="s">
        <v>261</v>
      </c>
      <c r="C268" s="241">
        <f>IF(ISTEXT(Pedido!T88),0,Pedido!T88)</f>
        <v>0</v>
      </c>
      <c r="D268" s="241">
        <f>IF(MOD(C268,6)=0,C268/6,"INCOMPLETO")</f>
        <v>0</v>
      </c>
      <c r="E268" s="89">
        <f>IF(ISTEXT(Pedido!T88),Pedido!T88,0)</f>
        <v>0</v>
      </c>
      <c r="F268" s="184" t="str">
        <f t="shared" si="1"/>
        <v>NO</v>
      </c>
      <c r="G268" s="89"/>
      <c r="H268" s="89">
        <f>+Pedido!B$88</f>
        <v>0</v>
      </c>
      <c r="I268" s="89">
        <f>+Pedido!A$88</f>
        <v>0</v>
      </c>
    </row>
    <row r="269" spans="1:9" ht="12.75" customHeight="1" x14ac:dyDescent="0.2">
      <c r="A269" s="89"/>
      <c r="B269" s="89" t="s">
        <v>262</v>
      </c>
      <c r="C269" s="241">
        <f>+Pedido!C88</f>
        <v>0</v>
      </c>
      <c r="D269" s="241">
        <f t="shared" ref="D269:D282" si="53">IF(MOD(C269,12)=0,C269/12,"INCOMPLETO")</f>
        <v>0</v>
      </c>
      <c r="E269" s="241"/>
      <c r="F269" s="184" t="str">
        <f t="shared" si="1"/>
        <v>NO</v>
      </c>
      <c r="G269" s="89"/>
      <c r="H269" s="89">
        <f>+Pedido!B$88</f>
        <v>0</v>
      </c>
      <c r="I269" s="89">
        <f>+Pedido!A$88</f>
        <v>0</v>
      </c>
    </row>
    <row r="270" spans="1:9" ht="12.75" customHeight="1" x14ac:dyDescent="0.2">
      <c r="A270" s="89"/>
      <c r="B270" s="89" t="s">
        <v>263</v>
      </c>
      <c r="C270" s="241">
        <f>+Pedido!D88</f>
        <v>0</v>
      </c>
      <c r="D270" s="241">
        <f t="shared" si="53"/>
        <v>0</v>
      </c>
      <c r="E270" s="241"/>
      <c r="F270" s="184" t="str">
        <f t="shared" si="1"/>
        <v>NO</v>
      </c>
      <c r="G270" s="89"/>
      <c r="H270" s="89">
        <f>+Pedido!B$88</f>
        <v>0</v>
      </c>
      <c r="I270" s="89">
        <f>+Pedido!A$88</f>
        <v>0</v>
      </c>
    </row>
    <row r="271" spans="1:9" ht="12.75" customHeight="1" x14ac:dyDescent="0.2">
      <c r="A271" s="89"/>
      <c r="B271" s="89" t="s">
        <v>264</v>
      </c>
      <c r="C271" s="241">
        <f>+Pedido!E88</f>
        <v>0</v>
      </c>
      <c r="D271" s="241">
        <f t="shared" si="53"/>
        <v>0</v>
      </c>
      <c r="E271" s="241"/>
      <c r="F271" s="184" t="str">
        <f t="shared" si="1"/>
        <v>NO</v>
      </c>
      <c r="G271" s="89"/>
      <c r="H271" s="89">
        <f>+Pedido!B$88</f>
        <v>0</v>
      </c>
      <c r="I271" s="89">
        <f>+Pedido!A$88</f>
        <v>0</v>
      </c>
    </row>
    <row r="272" spans="1:9" ht="12.75" customHeight="1" x14ac:dyDescent="0.2">
      <c r="A272" s="89"/>
      <c r="B272" s="89" t="s">
        <v>245</v>
      </c>
      <c r="C272" s="241">
        <f>IF(ISTEXT(Pedido!F89),0,Pedido!F89)</f>
        <v>0</v>
      </c>
      <c r="D272" s="241">
        <f t="shared" si="53"/>
        <v>0</v>
      </c>
      <c r="E272" s="184">
        <f>IF(ISTEXT(Pedido!F89),Pedido!F89,0)</f>
        <v>0</v>
      </c>
      <c r="F272" s="184" t="str">
        <f t="shared" si="1"/>
        <v>NO</v>
      </c>
      <c r="G272" s="89"/>
      <c r="H272" s="89">
        <f>+Pedido!B$89</f>
        <v>0</v>
      </c>
      <c r="I272" s="89">
        <f>+Pedido!A$89</f>
        <v>0</v>
      </c>
    </row>
    <row r="273" spans="1:9" ht="12.75" customHeight="1" x14ac:dyDescent="0.2">
      <c r="A273" s="89"/>
      <c r="B273" s="89" t="s">
        <v>246</v>
      </c>
      <c r="C273" s="242">
        <f>IF(ISTEXT(Pedido!H89),0,Pedido!H89)</f>
        <v>0</v>
      </c>
      <c r="D273" s="241">
        <f t="shared" si="53"/>
        <v>0</v>
      </c>
      <c r="E273" s="184">
        <f>IF(ISTEXT(Pedido!H89),Pedido!H89,0)</f>
        <v>0</v>
      </c>
      <c r="F273" s="184" t="str">
        <f t="shared" si="1"/>
        <v>NO</v>
      </c>
      <c r="G273" s="89"/>
      <c r="H273" s="89">
        <f>+Pedido!B$89</f>
        <v>0</v>
      </c>
      <c r="I273" s="89">
        <f>+Pedido!A$89</f>
        <v>0</v>
      </c>
    </row>
    <row r="274" spans="1:9" ht="12.75" customHeight="1" x14ac:dyDescent="0.2">
      <c r="A274" s="89"/>
      <c r="B274" s="89" t="s">
        <v>247</v>
      </c>
      <c r="C274" s="242">
        <f>IF(ISTEXT(Pedido!I89),0,Pedido!I89)</f>
        <v>0</v>
      </c>
      <c r="D274" s="241">
        <f t="shared" si="53"/>
        <v>0</v>
      </c>
      <c r="E274" s="89">
        <f>IF(ISTEXT(Pedido!I89),Pedido!I89,0)</f>
        <v>0</v>
      </c>
      <c r="F274" s="184" t="str">
        <f t="shared" si="1"/>
        <v>NO</v>
      </c>
      <c r="G274" s="89"/>
      <c r="H274" s="89">
        <f>+Pedido!B$89</f>
        <v>0</v>
      </c>
      <c r="I274" s="89">
        <f>+Pedido!A$89</f>
        <v>0</v>
      </c>
    </row>
    <row r="275" spans="1:9" ht="12.75" customHeight="1" x14ac:dyDescent="0.2">
      <c r="A275" s="89"/>
      <c r="B275" s="89" t="s">
        <v>248</v>
      </c>
      <c r="C275" s="242">
        <f>IF(ISTEXT(Pedido!G89),0,Pedido!G89)</f>
        <v>0</v>
      </c>
      <c r="D275" s="241">
        <f t="shared" si="53"/>
        <v>0</v>
      </c>
      <c r="E275" s="89">
        <f>IF(ISTEXT(Pedido!G89),Pedido!G89,0)</f>
        <v>0</v>
      </c>
      <c r="F275" s="184" t="str">
        <f t="shared" si="1"/>
        <v>NO</v>
      </c>
      <c r="G275" s="89"/>
      <c r="H275" s="89">
        <f>+Pedido!B$89</f>
        <v>0</v>
      </c>
      <c r="I275" s="89">
        <f>+Pedido!A$89</f>
        <v>0</v>
      </c>
    </row>
    <row r="276" spans="1:9" ht="12.75" customHeight="1" x14ac:dyDescent="0.2">
      <c r="A276" s="89"/>
      <c r="B276" s="89" t="s">
        <v>249</v>
      </c>
      <c r="C276" s="242">
        <f>IF(ISTEXT(Pedido!P89),0,Pedido!P89)</f>
        <v>0</v>
      </c>
      <c r="D276" s="241">
        <f t="shared" si="53"/>
        <v>0</v>
      </c>
      <c r="E276" s="89">
        <f>IF(ISTEXT(Pedido!P89),Pedido!P89,0)</f>
        <v>0</v>
      </c>
      <c r="F276" s="184" t="str">
        <f t="shared" si="1"/>
        <v>NO</v>
      </c>
      <c r="G276" s="89"/>
      <c r="H276" s="89">
        <f>+Pedido!B$89</f>
        <v>0</v>
      </c>
      <c r="I276" s="89">
        <f>+Pedido!A$89</f>
        <v>0</v>
      </c>
    </row>
    <row r="277" spans="1:9" ht="12.75" customHeight="1" x14ac:dyDescent="0.2">
      <c r="A277" s="89"/>
      <c r="B277" s="89" t="s">
        <v>250</v>
      </c>
      <c r="C277" s="242">
        <f>IF(ISTEXT(Pedido!O89),0,Pedido!O89)</f>
        <v>0</v>
      </c>
      <c r="D277" s="241">
        <f t="shared" si="53"/>
        <v>0</v>
      </c>
      <c r="E277" s="89">
        <f>IF(ISTEXT(Pedido!O89),Pedido!O89,0)</f>
        <v>0</v>
      </c>
      <c r="F277" s="184" t="str">
        <f t="shared" si="1"/>
        <v>NO</v>
      </c>
      <c r="G277" s="89"/>
      <c r="H277" s="89">
        <f>+Pedido!B$89</f>
        <v>0</v>
      </c>
      <c r="I277" s="89">
        <f>+Pedido!A$89</f>
        <v>0</v>
      </c>
    </row>
    <row r="278" spans="1:9" ht="12.75" customHeight="1" x14ac:dyDescent="0.2">
      <c r="A278" s="89"/>
      <c r="B278" s="89" t="s">
        <v>251</v>
      </c>
      <c r="C278" s="242">
        <f>IF(ISTEXT(Pedido!N89),0,Pedido!N89)</f>
        <v>0</v>
      </c>
      <c r="D278" s="241">
        <f t="shared" si="53"/>
        <v>0</v>
      </c>
      <c r="E278" s="89">
        <f>IF(ISTEXT(Pedido!N89),Pedido!N89,0)</f>
        <v>0</v>
      </c>
      <c r="F278" s="184" t="str">
        <f t="shared" si="1"/>
        <v>NO</v>
      </c>
      <c r="G278" s="89"/>
      <c r="H278" s="89">
        <f>+Pedido!B$89</f>
        <v>0</v>
      </c>
      <c r="I278" s="89">
        <f>+Pedido!A$89</f>
        <v>0</v>
      </c>
    </row>
    <row r="279" spans="1:9" ht="12.75" customHeight="1" x14ac:dyDescent="0.2">
      <c r="A279" s="89"/>
      <c r="B279" s="89" t="s">
        <v>252</v>
      </c>
      <c r="C279" s="242">
        <f>IF(ISTEXT(Pedido!J89),0,Pedido!J89)</f>
        <v>0</v>
      </c>
      <c r="D279" s="241">
        <f t="shared" si="53"/>
        <v>0</v>
      </c>
      <c r="E279" s="89">
        <f>IF(ISTEXT(Pedido!J123),Pedido!J823,0)</f>
        <v>0</v>
      </c>
      <c r="F279" s="184" t="str">
        <f t="shared" si="1"/>
        <v>NO</v>
      </c>
      <c r="G279" s="89"/>
      <c r="H279" s="89">
        <f>+Pedido!B$89</f>
        <v>0</v>
      </c>
      <c r="I279" s="89">
        <f>+Pedido!A$89</f>
        <v>0</v>
      </c>
    </row>
    <row r="280" spans="1:9" ht="12.75" customHeight="1" x14ac:dyDescent="0.2">
      <c r="A280" s="89"/>
      <c r="B280" s="89" t="s">
        <v>253</v>
      </c>
      <c r="C280" s="242">
        <f>IF(ISTEXT(Pedido!L89),0,Pedido!L89)</f>
        <v>0</v>
      </c>
      <c r="D280" s="241">
        <f t="shared" si="53"/>
        <v>0</v>
      </c>
      <c r="E280" s="89">
        <f>IF(ISTEXT(Pedido!L89),Pedido!L89,0)</f>
        <v>0</v>
      </c>
      <c r="F280" s="184" t="str">
        <f t="shared" si="1"/>
        <v>NO</v>
      </c>
      <c r="G280" s="89"/>
      <c r="H280" s="89">
        <f>+Pedido!B$89</f>
        <v>0</v>
      </c>
      <c r="I280" s="89">
        <f>+Pedido!A$89</f>
        <v>0</v>
      </c>
    </row>
    <row r="281" spans="1:9" ht="12.75" customHeight="1" x14ac:dyDescent="0.2">
      <c r="A281" s="89"/>
      <c r="B281" s="89" t="s">
        <v>254</v>
      </c>
      <c r="C281" s="242">
        <f>IF(ISTEXT(Pedido!M89),0,Pedido!M89)</f>
        <v>0</v>
      </c>
      <c r="D281" s="241">
        <f t="shared" si="53"/>
        <v>0</v>
      </c>
      <c r="E281" s="89">
        <f>IF(ISTEXT(Pedido!M89),Pedido!M89,0)</f>
        <v>0</v>
      </c>
      <c r="F281" s="184" t="str">
        <f t="shared" si="1"/>
        <v>NO</v>
      </c>
      <c r="G281" s="89"/>
      <c r="H281" s="89">
        <f>+Pedido!B$89</f>
        <v>0</v>
      </c>
      <c r="I281" s="89">
        <f>+Pedido!A$89</f>
        <v>0</v>
      </c>
    </row>
    <row r="282" spans="1:9" ht="12.75" customHeight="1" x14ac:dyDescent="0.2">
      <c r="A282" s="89"/>
      <c r="B282" s="89" t="s">
        <v>255</v>
      </c>
      <c r="C282" s="242">
        <f>IF(ISTEXT(Pedido!K89),0,Pedido!K89)</f>
        <v>0</v>
      </c>
      <c r="D282" s="241">
        <f t="shared" si="53"/>
        <v>0</v>
      </c>
      <c r="E282" s="89">
        <f>IF(ISTEXT(Pedido!K89),Pedido!K89,0)</f>
        <v>0</v>
      </c>
      <c r="F282" s="184" t="str">
        <f t="shared" si="1"/>
        <v>NO</v>
      </c>
      <c r="G282" s="89"/>
      <c r="H282" s="89">
        <f>+Pedido!B$89</f>
        <v>0</v>
      </c>
      <c r="I282" s="89">
        <f>+Pedido!A$89</f>
        <v>0</v>
      </c>
    </row>
    <row r="283" spans="1:9" ht="12.75" customHeight="1" x14ac:dyDescent="0.2">
      <c r="A283" s="89"/>
      <c r="B283" s="89" t="s">
        <v>256</v>
      </c>
      <c r="C283" s="242">
        <f>Pedido!Y89</f>
        <v>0</v>
      </c>
      <c r="D283" s="241"/>
      <c r="E283" s="89"/>
      <c r="F283" s="184" t="str">
        <f t="shared" si="1"/>
        <v>NO</v>
      </c>
      <c r="G283" s="89"/>
      <c r="H283" s="89">
        <f>+Pedido!B$89</f>
        <v>0</v>
      </c>
      <c r="I283" s="89">
        <f>+Pedido!A$89</f>
        <v>0</v>
      </c>
    </row>
    <row r="284" spans="1:9" ht="12.75" customHeight="1" x14ac:dyDescent="0.2">
      <c r="A284" s="89"/>
      <c r="B284" s="89" t="s">
        <v>257</v>
      </c>
      <c r="C284" s="242">
        <f>Pedido!Z89</f>
        <v>0</v>
      </c>
      <c r="D284" s="241"/>
      <c r="E284" s="89"/>
      <c r="F284" s="184" t="str">
        <f t="shared" si="1"/>
        <v>NO</v>
      </c>
      <c r="G284" s="89"/>
      <c r="H284" s="89">
        <f>+Pedido!B$89</f>
        <v>0</v>
      </c>
      <c r="I284" s="89">
        <f>+Pedido!A$89</f>
        <v>0</v>
      </c>
    </row>
    <row r="285" spans="1:9" ht="12.75" customHeight="1" x14ac:dyDescent="0.2">
      <c r="A285" s="89"/>
      <c r="B285" s="89" t="s">
        <v>258</v>
      </c>
      <c r="C285" s="242">
        <f>Pedido!AA89</f>
        <v>0</v>
      </c>
      <c r="D285" s="241"/>
      <c r="E285" s="89"/>
      <c r="F285" s="184" t="str">
        <f t="shared" si="1"/>
        <v>NO</v>
      </c>
      <c r="G285" s="89"/>
      <c r="H285" s="89">
        <f>+Pedido!B$89</f>
        <v>0</v>
      </c>
      <c r="I285" s="89">
        <f>+Pedido!A$89</f>
        <v>0</v>
      </c>
    </row>
    <row r="286" spans="1:9" ht="12.75" customHeight="1" x14ac:dyDescent="0.2">
      <c r="A286" s="89"/>
      <c r="B286" s="89" t="s">
        <v>240</v>
      </c>
      <c r="C286" s="241"/>
      <c r="D286" s="241"/>
      <c r="E286" s="241">
        <f>+Pedido!Q89</f>
        <v>0</v>
      </c>
      <c r="F286" s="184" t="str">
        <f t="shared" si="1"/>
        <v>NO</v>
      </c>
      <c r="G286" s="89"/>
      <c r="H286" s="89">
        <f>+Pedido!B$89</f>
        <v>0</v>
      </c>
      <c r="I286" s="89">
        <f>+Pedido!A$89</f>
        <v>0</v>
      </c>
    </row>
    <row r="287" spans="1:9" ht="12.75" customHeight="1" x14ac:dyDescent="0.2">
      <c r="A287" s="89"/>
      <c r="B287" s="89" t="s">
        <v>259</v>
      </c>
      <c r="C287" s="241">
        <f>IF(ISTEXT(Pedido!R89),0,Pedido!R89)</f>
        <v>0</v>
      </c>
      <c r="D287" s="241">
        <f t="shared" ref="D287:D288" si="54">IF(MOD(C287,12)=0,C287/12,"INCOMPLETO")</f>
        <v>0</v>
      </c>
      <c r="E287" s="241">
        <f>IF(ISTEXT(Pedido!R89),Pedido!R89,0)</f>
        <v>0</v>
      </c>
      <c r="F287" s="184" t="str">
        <f t="shared" si="1"/>
        <v>NO</v>
      </c>
      <c r="G287" s="89"/>
      <c r="H287" s="89">
        <f>+Pedido!B$89</f>
        <v>0</v>
      </c>
      <c r="I287" s="89">
        <f>+Pedido!A$89</f>
        <v>0</v>
      </c>
    </row>
    <row r="288" spans="1:9" ht="12.75" customHeight="1" x14ac:dyDescent="0.2">
      <c r="A288" s="89"/>
      <c r="B288" s="89" t="s">
        <v>260</v>
      </c>
      <c r="C288" s="241">
        <f>IF(ISTEXT(Pedido!S89),0,Pedido!S89)</f>
        <v>0</v>
      </c>
      <c r="D288" s="241">
        <f t="shared" si="54"/>
        <v>0</v>
      </c>
      <c r="E288" s="241">
        <f>IF(ISTEXT(Pedido!S89),Pedido!S89,0)</f>
        <v>0</v>
      </c>
      <c r="F288" s="184" t="str">
        <f t="shared" si="1"/>
        <v>NO</v>
      </c>
      <c r="G288" s="89"/>
      <c r="H288" s="89">
        <f>+Pedido!B$89</f>
        <v>0</v>
      </c>
      <c r="I288" s="89">
        <f>+Pedido!A$89</f>
        <v>0</v>
      </c>
    </row>
    <row r="289" spans="1:9" ht="12.75" customHeight="1" x14ac:dyDescent="0.2">
      <c r="A289" s="89"/>
      <c r="B289" s="89" t="s">
        <v>261</v>
      </c>
      <c r="C289" s="241">
        <f>IF(ISTEXT(Pedido!T89),0,Pedido!T89)</f>
        <v>0</v>
      </c>
      <c r="D289" s="241">
        <f>IF(MOD(C289,6)=0,C289/6,"INCOMPLETO")</f>
        <v>0</v>
      </c>
      <c r="E289" s="89">
        <f>IF(ISTEXT(Pedido!T89),Pedido!T89,0)</f>
        <v>0</v>
      </c>
      <c r="F289" s="184" t="str">
        <f t="shared" si="1"/>
        <v>NO</v>
      </c>
      <c r="G289" s="89"/>
      <c r="H289" s="89">
        <f>+Pedido!B$89</f>
        <v>0</v>
      </c>
      <c r="I289" s="89">
        <f>+Pedido!A$89</f>
        <v>0</v>
      </c>
    </row>
    <row r="290" spans="1:9" ht="12.75" customHeight="1" x14ac:dyDescent="0.2">
      <c r="A290" s="89"/>
      <c r="B290" s="89" t="s">
        <v>262</v>
      </c>
      <c r="C290" s="241">
        <f>+Pedido!C89</f>
        <v>0</v>
      </c>
      <c r="D290" s="241">
        <f t="shared" ref="D290:D303" si="55">IF(MOD(C290,12)=0,C290/12,"INCOMPLETO")</f>
        <v>0</v>
      </c>
      <c r="E290" s="241"/>
      <c r="F290" s="184" t="str">
        <f t="shared" si="1"/>
        <v>NO</v>
      </c>
      <c r="G290" s="89"/>
      <c r="H290" s="89">
        <f>+Pedido!B$89</f>
        <v>0</v>
      </c>
      <c r="I290" s="89">
        <f>+Pedido!A$89</f>
        <v>0</v>
      </c>
    </row>
    <row r="291" spans="1:9" ht="12.75" customHeight="1" x14ac:dyDescent="0.2">
      <c r="A291" s="89"/>
      <c r="B291" s="89" t="s">
        <v>263</v>
      </c>
      <c r="C291" s="241">
        <f>+Pedido!D89</f>
        <v>0</v>
      </c>
      <c r="D291" s="241">
        <f t="shared" si="55"/>
        <v>0</v>
      </c>
      <c r="E291" s="241"/>
      <c r="F291" s="184" t="str">
        <f t="shared" si="1"/>
        <v>NO</v>
      </c>
      <c r="G291" s="89"/>
      <c r="H291" s="89">
        <f>+Pedido!B$89</f>
        <v>0</v>
      </c>
      <c r="I291" s="89">
        <f>+Pedido!A$89</f>
        <v>0</v>
      </c>
    </row>
    <row r="292" spans="1:9" ht="12.75" customHeight="1" x14ac:dyDescent="0.2">
      <c r="A292" s="89"/>
      <c r="B292" s="89" t="s">
        <v>264</v>
      </c>
      <c r="C292" s="241">
        <f>+Pedido!E89</f>
        <v>0</v>
      </c>
      <c r="D292" s="241">
        <f t="shared" si="55"/>
        <v>0</v>
      </c>
      <c r="E292" s="241"/>
      <c r="F292" s="184" t="str">
        <f t="shared" si="1"/>
        <v>NO</v>
      </c>
      <c r="G292" s="89"/>
      <c r="H292" s="89">
        <f>+Pedido!B$89</f>
        <v>0</v>
      </c>
      <c r="I292" s="89">
        <f>+Pedido!A$89</f>
        <v>0</v>
      </c>
    </row>
    <row r="293" spans="1:9" ht="12.75" customHeight="1" x14ac:dyDescent="0.2">
      <c r="A293" s="89"/>
      <c r="B293" s="89" t="s">
        <v>245</v>
      </c>
      <c r="C293" s="242">
        <f>+Pedido!F90</f>
        <v>0</v>
      </c>
      <c r="D293" s="242">
        <f t="shared" si="55"/>
        <v>0</v>
      </c>
      <c r="E293" s="89">
        <f>IF(ISTEXT(Pedido!F158),Pedido!F158,0)</f>
        <v>0</v>
      </c>
      <c r="F293" s="89" t="str">
        <f t="shared" si="1"/>
        <v>NO</v>
      </c>
      <c r="G293" s="89"/>
      <c r="H293" s="89">
        <f>+Pedido!B90</f>
        <v>0</v>
      </c>
      <c r="I293" s="89">
        <f>+Pedido!A$90</f>
        <v>0</v>
      </c>
    </row>
    <row r="294" spans="1:9" ht="12.75" customHeight="1" x14ac:dyDescent="0.2">
      <c r="A294" s="89"/>
      <c r="B294" s="89" t="s">
        <v>246</v>
      </c>
      <c r="C294" s="242">
        <f>+Pedido!H90</f>
        <v>0</v>
      </c>
      <c r="D294" s="242">
        <f t="shared" si="55"/>
        <v>0</v>
      </c>
      <c r="E294" s="89">
        <f>IF(ISTEXT(Pedido!F159),Pedido!F159,0)</f>
        <v>0</v>
      </c>
      <c r="F294" s="89" t="str">
        <f t="shared" si="1"/>
        <v>NO</v>
      </c>
      <c r="G294" s="89"/>
      <c r="H294" s="89">
        <f t="shared" ref="H294:H313" si="56">+H$293</f>
        <v>0</v>
      </c>
      <c r="I294" s="89">
        <f>+Pedido!A$90</f>
        <v>0</v>
      </c>
    </row>
    <row r="295" spans="1:9" ht="12.75" customHeight="1" x14ac:dyDescent="0.2">
      <c r="A295" s="89"/>
      <c r="B295" s="89" t="s">
        <v>247</v>
      </c>
      <c r="C295" s="242">
        <f>+Pedido!I90</f>
        <v>0</v>
      </c>
      <c r="D295" s="242">
        <f t="shared" si="55"/>
        <v>0</v>
      </c>
      <c r="E295" s="89">
        <f>IF(ISTEXT(Pedido!F160),Pedido!F160,0)</f>
        <v>0</v>
      </c>
      <c r="F295" s="89" t="str">
        <f t="shared" si="1"/>
        <v>NO</v>
      </c>
      <c r="G295" s="89"/>
      <c r="H295" s="89">
        <f t="shared" si="56"/>
        <v>0</v>
      </c>
      <c r="I295" s="89">
        <f>+Pedido!A$90</f>
        <v>0</v>
      </c>
    </row>
    <row r="296" spans="1:9" ht="12.75" customHeight="1" x14ac:dyDescent="0.2">
      <c r="A296" s="89"/>
      <c r="B296" s="89" t="s">
        <v>248</v>
      </c>
      <c r="C296" s="244">
        <f>+Pedido!G90</f>
        <v>0</v>
      </c>
      <c r="D296" s="242">
        <f t="shared" si="55"/>
        <v>0</v>
      </c>
      <c r="E296" s="89">
        <f>IF(ISTEXT(Pedido!F161),Pedido!F161,0)</f>
        <v>0</v>
      </c>
      <c r="F296" s="89" t="str">
        <f t="shared" si="1"/>
        <v>NO</v>
      </c>
      <c r="G296" s="89"/>
      <c r="H296" s="89">
        <f t="shared" si="56"/>
        <v>0</v>
      </c>
      <c r="I296" s="89">
        <f>+Pedido!A$90</f>
        <v>0</v>
      </c>
    </row>
    <row r="297" spans="1:9" ht="12.75" customHeight="1" x14ac:dyDescent="0.2">
      <c r="A297" s="89"/>
      <c r="B297" s="89" t="s">
        <v>249</v>
      </c>
      <c r="C297" s="242">
        <f>+Pedido!P90</f>
        <v>0</v>
      </c>
      <c r="D297" s="242">
        <f t="shared" si="55"/>
        <v>0</v>
      </c>
      <c r="E297" s="89">
        <f>IF(ISTEXT(Pedido!F162),Pedido!F162,0)</f>
        <v>0</v>
      </c>
      <c r="F297" s="89" t="str">
        <f t="shared" si="1"/>
        <v>NO</v>
      </c>
      <c r="G297" s="89"/>
      <c r="H297" s="89">
        <f t="shared" si="56"/>
        <v>0</v>
      </c>
      <c r="I297" s="89">
        <f>+Pedido!A$90</f>
        <v>0</v>
      </c>
    </row>
    <row r="298" spans="1:9" ht="12.75" customHeight="1" x14ac:dyDescent="0.2">
      <c r="A298" s="89"/>
      <c r="B298" s="89" t="s">
        <v>250</v>
      </c>
      <c r="C298" s="242">
        <f>+Pedido!O90</f>
        <v>0</v>
      </c>
      <c r="D298" s="242">
        <f t="shared" si="55"/>
        <v>0</v>
      </c>
      <c r="E298" s="89">
        <f>IF(ISTEXT(Pedido!F163),Pedido!F163,0)</f>
        <v>0</v>
      </c>
      <c r="F298" s="89" t="str">
        <f t="shared" si="1"/>
        <v>NO</v>
      </c>
      <c r="G298" s="89"/>
      <c r="H298" s="89">
        <f t="shared" si="56"/>
        <v>0</v>
      </c>
      <c r="I298" s="89">
        <f>+Pedido!A$90</f>
        <v>0</v>
      </c>
    </row>
    <row r="299" spans="1:9" ht="12.75" customHeight="1" x14ac:dyDescent="0.2">
      <c r="A299" s="89"/>
      <c r="B299" s="89" t="s">
        <v>251</v>
      </c>
      <c r="C299" s="242">
        <f>+Pedido!N90</f>
        <v>0</v>
      </c>
      <c r="D299" s="242">
        <f t="shared" si="55"/>
        <v>0</v>
      </c>
      <c r="E299" s="89">
        <f>IF(ISTEXT(Pedido!F164),Pedido!F164,0)</f>
        <v>0</v>
      </c>
      <c r="F299" s="89" t="str">
        <f t="shared" si="1"/>
        <v>NO</v>
      </c>
      <c r="G299" s="89"/>
      <c r="H299" s="89">
        <f t="shared" si="56"/>
        <v>0</v>
      </c>
      <c r="I299" s="89">
        <f>+Pedido!A$90</f>
        <v>0</v>
      </c>
    </row>
    <row r="300" spans="1:9" ht="12.75" customHeight="1" x14ac:dyDescent="0.2">
      <c r="A300" s="89"/>
      <c r="B300" s="89" t="s">
        <v>252</v>
      </c>
      <c r="C300" s="242">
        <f>+Pedido!J90</f>
        <v>0</v>
      </c>
      <c r="D300" s="242">
        <f t="shared" si="55"/>
        <v>0</v>
      </c>
      <c r="E300" s="89">
        <f>IF(ISTEXT(Pedido!F165),Pedido!F165,0)</f>
        <v>0</v>
      </c>
      <c r="F300" s="89" t="str">
        <f t="shared" si="1"/>
        <v>NO</v>
      </c>
      <c r="G300" s="89"/>
      <c r="H300" s="89">
        <f t="shared" si="56"/>
        <v>0</v>
      </c>
      <c r="I300" s="89">
        <f>+Pedido!A$90</f>
        <v>0</v>
      </c>
    </row>
    <row r="301" spans="1:9" ht="12.75" customHeight="1" x14ac:dyDescent="0.2">
      <c r="A301" s="89"/>
      <c r="B301" s="89" t="s">
        <v>253</v>
      </c>
      <c r="C301" s="242">
        <f>+Pedido!L90</f>
        <v>0</v>
      </c>
      <c r="D301" s="242">
        <f t="shared" si="55"/>
        <v>0</v>
      </c>
      <c r="E301" s="89">
        <f>IF(ISTEXT(Pedido!F166),Pedido!F166,0)</f>
        <v>0</v>
      </c>
      <c r="F301" s="89" t="str">
        <f t="shared" si="1"/>
        <v>NO</v>
      </c>
      <c r="G301" s="89"/>
      <c r="H301" s="89">
        <f t="shared" si="56"/>
        <v>0</v>
      </c>
      <c r="I301" s="89">
        <f>+Pedido!A$90</f>
        <v>0</v>
      </c>
    </row>
    <row r="302" spans="1:9" ht="12.75" customHeight="1" x14ac:dyDescent="0.2">
      <c r="A302" s="89"/>
      <c r="B302" s="89" t="s">
        <v>254</v>
      </c>
      <c r="C302" s="242">
        <f>+Pedido!L90</f>
        <v>0</v>
      </c>
      <c r="D302" s="242">
        <f t="shared" si="55"/>
        <v>0</v>
      </c>
      <c r="E302" s="89">
        <f>IF(ISTEXT(Pedido!F167),Pedido!F167,0)</f>
        <v>0</v>
      </c>
      <c r="F302" s="89" t="str">
        <f t="shared" si="1"/>
        <v>NO</v>
      </c>
      <c r="G302" s="89"/>
      <c r="H302" s="89">
        <f t="shared" si="56"/>
        <v>0</v>
      </c>
      <c r="I302" s="89">
        <f>+Pedido!A$90</f>
        <v>0</v>
      </c>
    </row>
    <row r="303" spans="1:9" ht="12.75" customHeight="1" x14ac:dyDescent="0.2">
      <c r="A303" s="89"/>
      <c r="B303" s="89" t="s">
        <v>255</v>
      </c>
      <c r="C303" s="242">
        <f>+Pedido!K90</f>
        <v>0</v>
      </c>
      <c r="D303" s="242">
        <f t="shared" si="55"/>
        <v>0</v>
      </c>
      <c r="E303" s="89">
        <f>IF(ISTEXT(Pedido!F168),Pedido!F168,0)</f>
        <v>0</v>
      </c>
      <c r="F303" s="89" t="str">
        <f t="shared" si="1"/>
        <v>NO</v>
      </c>
      <c r="G303" s="89"/>
      <c r="H303" s="89">
        <f t="shared" si="56"/>
        <v>0</v>
      </c>
      <c r="I303" s="89">
        <f>+Pedido!A$90</f>
        <v>0</v>
      </c>
    </row>
    <row r="304" spans="1:9" ht="12.75" customHeight="1" x14ac:dyDescent="0.2">
      <c r="A304" s="89"/>
      <c r="B304" s="89" t="s">
        <v>256</v>
      </c>
      <c r="C304" s="242">
        <f>+Pedido!Y90</f>
        <v>0</v>
      </c>
      <c r="D304" s="89"/>
      <c r="E304" s="89"/>
      <c r="F304" s="89" t="str">
        <f t="shared" si="1"/>
        <v>NO</v>
      </c>
      <c r="G304" s="89"/>
      <c r="H304" s="89">
        <f t="shared" si="56"/>
        <v>0</v>
      </c>
      <c r="I304" s="89">
        <f>+Pedido!A$90</f>
        <v>0</v>
      </c>
    </row>
    <row r="305" spans="1:9" ht="12.75" customHeight="1" x14ac:dyDescent="0.2">
      <c r="A305" s="89"/>
      <c r="B305" s="89" t="s">
        <v>257</v>
      </c>
      <c r="C305" s="242">
        <f>+Pedido!Z90</f>
        <v>0</v>
      </c>
      <c r="D305" s="89"/>
      <c r="E305" s="89"/>
      <c r="F305" s="89" t="str">
        <f t="shared" si="1"/>
        <v>NO</v>
      </c>
      <c r="G305" s="89"/>
      <c r="H305" s="89">
        <f t="shared" si="56"/>
        <v>0</v>
      </c>
      <c r="I305" s="89">
        <f>+Pedido!A$90</f>
        <v>0</v>
      </c>
    </row>
    <row r="306" spans="1:9" ht="12.75" customHeight="1" x14ac:dyDescent="0.2">
      <c r="A306" s="89"/>
      <c r="B306" s="89" t="s">
        <v>258</v>
      </c>
      <c r="C306" s="242">
        <f>+Pedido!AA90</f>
        <v>0</v>
      </c>
      <c r="D306" s="89"/>
      <c r="E306" s="89"/>
      <c r="F306" s="89" t="str">
        <f t="shared" si="1"/>
        <v>NO</v>
      </c>
      <c r="G306" s="89"/>
      <c r="H306" s="89">
        <f t="shared" si="56"/>
        <v>0</v>
      </c>
      <c r="I306" s="89">
        <f>+Pedido!A$90</f>
        <v>0</v>
      </c>
    </row>
    <row r="307" spans="1:9" ht="12.75" customHeight="1" x14ac:dyDescent="0.2">
      <c r="A307" s="89"/>
      <c r="B307" s="89" t="s">
        <v>240</v>
      </c>
      <c r="C307" s="89"/>
      <c r="D307" s="89"/>
      <c r="E307" s="242">
        <f>+Pedido!Q90</f>
        <v>0</v>
      </c>
      <c r="F307" s="89" t="str">
        <f t="shared" si="1"/>
        <v>NO</v>
      </c>
      <c r="G307" s="89"/>
      <c r="H307" s="89">
        <f t="shared" si="56"/>
        <v>0</v>
      </c>
      <c r="I307" s="89">
        <f>+Pedido!A$90</f>
        <v>0</v>
      </c>
    </row>
    <row r="308" spans="1:9" ht="12.75" customHeight="1" x14ac:dyDescent="0.2">
      <c r="A308" s="89"/>
      <c r="B308" s="89" t="s">
        <v>259</v>
      </c>
      <c r="C308" s="241">
        <f>IF(ISTEXT(Pedido!R90),0,Pedido!R90)</f>
        <v>0</v>
      </c>
      <c r="D308" s="241">
        <f t="shared" ref="D308:D309" si="57">IF(MOD(C308,12)=0,C308/12,"INCOMPLETO")</f>
        <v>0</v>
      </c>
      <c r="E308" s="241">
        <f>IF(ISTEXT(Pedido!R90),Pedido!R90,0)</f>
        <v>0</v>
      </c>
      <c r="F308" s="184" t="str">
        <f t="shared" si="1"/>
        <v>NO</v>
      </c>
      <c r="G308" s="89"/>
      <c r="H308" s="89">
        <f t="shared" si="56"/>
        <v>0</v>
      </c>
      <c r="I308" s="89">
        <f>+Pedido!A$90</f>
        <v>0</v>
      </c>
    </row>
    <row r="309" spans="1:9" ht="12.75" customHeight="1" x14ac:dyDescent="0.2">
      <c r="A309" s="89"/>
      <c r="B309" s="89" t="s">
        <v>260</v>
      </c>
      <c r="C309" s="241">
        <f>IF(ISTEXT(Pedido!S90),0,Pedido!S90)</f>
        <v>0</v>
      </c>
      <c r="D309" s="241">
        <f t="shared" si="57"/>
        <v>0</v>
      </c>
      <c r="E309" s="241">
        <f>IF(ISTEXT(Pedido!S90),Pedido!S90,0)</f>
        <v>0</v>
      </c>
      <c r="F309" s="184" t="str">
        <f t="shared" si="1"/>
        <v>NO</v>
      </c>
      <c r="G309" s="89"/>
      <c r="H309" s="89">
        <f t="shared" si="56"/>
        <v>0</v>
      </c>
      <c r="I309" s="89">
        <f>+Pedido!A$90</f>
        <v>0</v>
      </c>
    </row>
    <row r="310" spans="1:9" ht="12.75" customHeight="1" x14ac:dyDescent="0.2">
      <c r="A310" s="89"/>
      <c r="B310" s="89" t="s">
        <v>261</v>
      </c>
      <c r="C310" s="241">
        <f>IF(ISTEXT(Pedido!T90),0,Pedido!T90)</f>
        <v>0</v>
      </c>
      <c r="D310" s="241">
        <f>IF(MOD(C310,6)=0,C310/6,"INCOMPLETO")</f>
        <v>0</v>
      </c>
      <c r="E310" s="89">
        <f>IF(ISTEXT(Pedido!T90),Pedido!T90,0)</f>
        <v>0</v>
      </c>
      <c r="F310" s="184" t="str">
        <f t="shared" si="1"/>
        <v>NO</v>
      </c>
      <c r="G310" s="89"/>
      <c r="H310" s="89">
        <f t="shared" si="56"/>
        <v>0</v>
      </c>
      <c r="I310" s="89">
        <f>+Pedido!A$90</f>
        <v>0</v>
      </c>
    </row>
    <row r="311" spans="1:9" ht="12.75" customHeight="1" x14ac:dyDescent="0.2">
      <c r="A311" s="89"/>
      <c r="B311" s="89" t="s">
        <v>262</v>
      </c>
      <c r="C311" s="242">
        <f>+Pedido!C90</f>
        <v>0</v>
      </c>
      <c r="D311" s="242">
        <f t="shared" ref="D311:D324" si="58">IF(MOD(C311,12)=0,C311/12,"INCOMPLETO")</f>
        <v>0</v>
      </c>
      <c r="E311" s="89"/>
      <c r="F311" s="89" t="str">
        <f t="shared" si="1"/>
        <v>NO</v>
      </c>
      <c r="G311" s="89"/>
      <c r="H311" s="89">
        <f t="shared" si="56"/>
        <v>0</v>
      </c>
      <c r="I311" s="89">
        <f>+Pedido!A$90</f>
        <v>0</v>
      </c>
    </row>
    <row r="312" spans="1:9" ht="12.75" customHeight="1" x14ac:dyDescent="0.2">
      <c r="A312" s="89"/>
      <c r="B312" s="89" t="s">
        <v>263</v>
      </c>
      <c r="C312" s="242">
        <f>+Pedido!D90</f>
        <v>0</v>
      </c>
      <c r="D312" s="242">
        <f t="shared" si="58"/>
        <v>0</v>
      </c>
      <c r="E312" s="89"/>
      <c r="F312" s="89" t="str">
        <f t="shared" si="1"/>
        <v>NO</v>
      </c>
      <c r="G312" s="89"/>
      <c r="H312" s="89">
        <f t="shared" si="56"/>
        <v>0</v>
      </c>
      <c r="I312" s="89">
        <f>+Pedido!A$90</f>
        <v>0</v>
      </c>
    </row>
    <row r="313" spans="1:9" ht="12.75" customHeight="1" x14ac:dyDescent="0.2">
      <c r="A313" s="89"/>
      <c r="B313" s="89" t="s">
        <v>264</v>
      </c>
      <c r="C313" s="242">
        <f>+Pedido!E90</f>
        <v>0</v>
      </c>
      <c r="D313" s="242">
        <f t="shared" si="58"/>
        <v>0</v>
      </c>
      <c r="E313" s="89"/>
      <c r="F313" s="89" t="str">
        <f t="shared" si="1"/>
        <v>NO</v>
      </c>
      <c r="G313" s="89"/>
      <c r="H313" s="89">
        <f t="shared" si="56"/>
        <v>0</v>
      </c>
      <c r="I313" s="89">
        <f>+Pedido!A$90</f>
        <v>0</v>
      </c>
    </row>
    <row r="314" spans="1:9" ht="12.75" customHeight="1" x14ac:dyDescent="0.2">
      <c r="A314" s="89"/>
      <c r="B314" s="89" t="s">
        <v>245</v>
      </c>
      <c r="C314" s="242">
        <f>+Pedido!F91</f>
        <v>0</v>
      </c>
      <c r="D314" s="242">
        <f t="shared" si="58"/>
        <v>0</v>
      </c>
      <c r="E314" s="89">
        <f>IF(ISTEXT(Pedido!F176),Pedido!F176,0)</f>
        <v>0</v>
      </c>
      <c r="F314" s="89" t="str">
        <f t="shared" si="1"/>
        <v>NO</v>
      </c>
      <c r="G314" s="89"/>
      <c r="H314" s="89">
        <f>+Pedido!B91</f>
        <v>0</v>
      </c>
      <c r="I314" s="89">
        <f>+Pedido!A$91</f>
        <v>0</v>
      </c>
    </row>
    <row r="315" spans="1:9" ht="12.75" customHeight="1" x14ac:dyDescent="0.2">
      <c r="A315" s="89"/>
      <c r="B315" s="89" t="s">
        <v>246</v>
      </c>
      <c r="C315" s="242">
        <f>+Pedido!H91</f>
        <v>0</v>
      </c>
      <c r="D315" s="242">
        <f t="shared" si="58"/>
        <v>0</v>
      </c>
      <c r="E315" s="89">
        <f>IF(ISTEXT(Pedido!F177),Pedido!F177,0)</f>
        <v>0</v>
      </c>
      <c r="F315" s="89" t="str">
        <f t="shared" si="1"/>
        <v>NO</v>
      </c>
      <c r="G315" s="89"/>
      <c r="H315" s="89">
        <f t="shared" ref="H315:I315" si="59">+H$314</f>
        <v>0</v>
      </c>
      <c r="I315" s="89">
        <f t="shared" si="59"/>
        <v>0</v>
      </c>
    </row>
    <row r="316" spans="1:9" ht="12.75" customHeight="1" x14ac:dyDescent="0.2">
      <c r="A316" s="89"/>
      <c r="B316" s="89" t="s">
        <v>247</v>
      </c>
      <c r="C316" s="242">
        <f>+Pedido!I91</f>
        <v>0</v>
      </c>
      <c r="D316" s="242">
        <f t="shared" si="58"/>
        <v>0</v>
      </c>
      <c r="E316" s="89">
        <f>IF(ISTEXT(Pedido!F178),Pedido!F178,0)</f>
        <v>0</v>
      </c>
      <c r="F316" s="89" t="str">
        <f t="shared" si="1"/>
        <v>NO</v>
      </c>
      <c r="G316" s="89"/>
      <c r="H316" s="89">
        <f t="shared" ref="H316:I316" si="60">+H$314</f>
        <v>0</v>
      </c>
      <c r="I316" s="89">
        <f t="shared" si="60"/>
        <v>0</v>
      </c>
    </row>
    <row r="317" spans="1:9" ht="12.75" customHeight="1" x14ac:dyDescent="0.2">
      <c r="A317" s="89"/>
      <c r="B317" s="89" t="s">
        <v>248</v>
      </c>
      <c r="C317" s="244">
        <f>+Pedido!G91</f>
        <v>0</v>
      </c>
      <c r="D317" s="242">
        <f t="shared" si="58"/>
        <v>0</v>
      </c>
      <c r="E317" s="89">
        <f>IF(ISTEXT(Pedido!F179),Pedido!F179,0)</f>
        <v>0</v>
      </c>
      <c r="F317" s="89" t="str">
        <f t="shared" si="1"/>
        <v>NO</v>
      </c>
      <c r="G317" s="89"/>
      <c r="H317" s="89">
        <f t="shared" ref="H317:I317" si="61">+H$314</f>
        <v>0</v>
      </c>
      <c r="I317" s="89">
        <f t="shared" si="61"/>
        <v>0</v>
      </c>
    </row>
    <row r="318" spans="1:9" ht="12.75" customHeight="1" x14ac:dyDescent="0.2">
      <c r="A318" s="89"/>
      <c r="B318" s="89" t="s">
        <v>249</v>
      </c>
      <c r="C318" s="242">
        <f>+Pedido!P91</f>
        <v>0</v>
      </c>
      <c r="D318" s="242">
        <f t="shared" si="58"/>
        <v>0</v>
      </c>
      <c r="E318" s="89">
        <f>IF(ISTEXT(Pedido!F180),Pedido!F180,0)</f>
        <v>0</v>
      </c>
      <c r="F318" s="89" t="str">
        <f t="shared" si="1"/>
        <v>NO</v>
      </c>
      <c r="G318" s="89"/>
      <c r="H318" s="89">
        <f t="shared" ref="H318:I318" si="62">+H$314</f>
        <v>0</v>
      </c>
      <c r="I318" s="89">
        <f t="shared" si="62"/>
        <v>0</v>
      </c>
    </row>
    <row r="319" spans="1:9" ht="12.75" customHeight="1" x14ac:dyDescent="0.2">
      <c r="A319" s="89"/>
      <c r="B319" s="89" t="s">
        <v>250</v>
      </c>
      <c r="C319" s="242">
        <f>++Pedido!O91</f>
        <v>0</v>
      </c>
      <c r="D319" s="242">
        <f t="shared" si="58"/>
        <v>0</v>
      </c>
      <c r="E319" s="89">
        <f>IF(ISTEXT(Pedido!F181),Pedido!F181,0)</f>
        <v>0</v>
      </c>
      <c r="F319" s="89" t="str">
        <f t="shared" si="1"/>
        <v>NO</v>
      </c>
      <c r="G319" s="89"/>
      <c r="H319" s="89">
        <f t="shared" ref="H319:I319" si="63">+H$314</f>
        <v>0</v>
      </c>
      <c r="I319" s="89">
        <f t="shared" si="63"/>
        <v>0</v>
      </c>
    </row>
    <row r="320" spans="1:9" ht="12.75" customHeight="1" x14ac:dyDescent="0.2">
      <c r="A320" s="89"/>
      <c r="B320" s="89" t="s">
        <v>251</v>
      </c>
      <c r="C320" s="242">
        <f>+Pedido!N91</f>
        <v>0</v>
      </c>
      <c r="D320" s="242">
        <f t="shared" si="58"/>
        <v>0</v>
      </c>
      <c r="E320" s="89">
        <f>IF(ISTEXT(Pedido!F182),Pedido!F182,0)</f>
        <v>0</v>
      </c>
      <c r="F320" s="89" t="str">
        <f t="shared" si="1"/>
        <v>NO</v>
      </c>
      <c r="G320" s="89"/>
      <c r="H320" s="89">
        <f t="shared" ref="H320:I320" si="64">+H$314</f>
        <v>0</v>
      </c>
      <c r="I320" s="89">
        <f t="shared" si="64"/>
        <v>0</v>
      </c>
    </row>
    <row r="321" spans="1:9" ht="12.75" customHeight="1" x14ac:dyDescent="0.2">
      <c r="A321" s="89"/>
      <c r="B321" s="89" t="s">
        <v>252</v>
      </c>
      <c r="C321" s="242">
        <f>+Pedido!J91</f>
        <v>0</v>
      </c>
      <c r="D321" s="242">
        <f t="shared" si="58"/>
        <v>0</v>
      </c>
      <c r="E321" s="89">
        <f>IF(ISTEXT(Pedido!F183),Pedido!F183,0)</f>
        <v>0</v>
      </c>
      <c r="F321" s="89" t="str">
        <f t="shared" si="1"/>
        <v>NO</v>
      </c>
      <c r="G321" s="89"/>
      <c r="H321" s="89">
        <f t="shared" ref="H321:I321" si="65">+H$314</f>
        <v>0</v>
      </c>
      <c r="I321" s="89">
        <f t="shared" si="65"/>
        <v>0</v>
      </c>
    </row>
    <row r="322" spans="1:9" ht="12.75" customHeight="1" x14ac:dyDescent="0.2">
      <c r="A322" s="89"/>
      <c r="B322" s="89" t="s">
        <v>253</v>
      </c>
      <c r="C322" s="242">
        <f>++Pedido!L91</f>
        <v>0</v>
      </c>
      <c r="D322" s="242">
        <f t="shared" si="58"/>
        <v>0</v>
      </c>
      <c r="E322" s="89">
        <f>IF(ISTEXT(Pedido!F184),Pedido!F184,0)</f>
        <v>0</v>
      </c>
      <c r="F322" s="89" t="str">
        <f t="shared" si="1"/>
        <v>NO</v>
      </c>
      <c r="G322" s="89"/>
      <c r="H322" s="89">
        <f t="shared" ref="H322:I322" si="66">+H$314</f>
        <v>0</v>
      </c>
      <c r="I322" s="89">
        <f t="shared" si="66"/>
        <v>0</v>
      </c>
    </row>
    <row r="323" spans="1:9" ht="12.75" customHeight="1" x14ac:dyDescent="0.2">
      <c r="A323" s="89"/>
      <c r="B323" s="89" t="s">
        <v>254</v>
      </c>
      <c r="C323" s="242">
        <f>++Pedido!L91</f>
        <v>0</v>
      </c>
      <c r="D323" s="242">
        <f t="shared" si="58"/>
        <v>0</v>
      </c>
      <c r="E323" s="89">
        <f>IF(ISTEXT(Pedido!F185),Pedido!F185,0)</f>
        <v>0</v>
      </c>
      <c r="F323" s="89" t="str">
        <f t="shared" si="1"/>
        <v>NO</v>
      </c>
      <c r="G323" s="89"/>
      <c r="H323" s="89">
        <f t="shared" ref="H323:I323" si="67">+H$314</f>
        <v>0</v>
      </c>
      <c r="I323" s="89">
        <f t="shared" si="67"/>
        <v>0</v>
      </c>
    </row>
    <row r="324" spans="1:9" ht="12.75" customHeight="1" x14ac:dyDescent="0.2">
      <c r="A324" s="89"/>
      <c r="B324" s="89" t="s">
        <v>255</v>
      </c>
      <c r="C324" s="242">
        <f>+Pedido!K91</f>
        <v>0</v>
      </c>
      <c r="D324" s="242">
        <f t="shared" si="58"/>
        <v>0</v>
      </c>
      <c r="E324" s="89">
        <f>IF(ISTEXT(Pedido!F186),Pedido!F186,0)</f>
        <v>0</v>
      </c>
      <c r="F324" s="89" t="str">
        <f t="shared" si="1"/>
        <v>NO</v>
      </c>
      <c r="G324" s="89"/>
      <c r="H324" s="89">
        <f t="shared" ref="H324:I324" si="68">+H$314</f>
        <v>0</v>
      </c>
      <c r="I324" s="89">
        <f t="shared" si="68"/>
        <v>0</v>
      </c>
    </row>
    <row r="325" spans="1:9" ht="12.75" customHeight="1" x14ac:dyDescent="0.2">
      <c r="A325" s="89"/>
      <c r="B325" s="89" t="s">
        <v>256</v>
      </c>
      <c r="C325" s="242">
        <f>+Pedido!Y91</f>
        <v>0</v>
      </c>
      <c r="D325" s="242"/>
      <c r="E325" s="89"/>
      <c r="F325" s="89" t="str">
        <f t="shared" si="1"/>
        <v>NO</v>
      </c>
      <c r="G325" s="89"/>
      <c r="H325" s="89">
        <f t="shared" ref="H325:I325" si="69">+H$314</f>
        <v>0</v>
      </c>
      <c r="I325" s="89">
        <f t="shared" si="69"/>
        <v>0</v>
      </c>
    </row>
    <row r="326" spans="1:9" ht="12.75" customHeight="1" x14ac:dyDescent="0.2">
      <c r="A326" s="89"/>
      <c r="B326" s="89" t="s">
        <v>257</v>
      </c>
      <c r="C326" s="242">
        <f>+Pedido!Z91</f>
        <v>0</v>
      </c>
      <c r="D326" s="242"/>
      <c r="E326" s="89"/>
      <c r="F326" s="89" t="str">
        <f t="shared" si="1"/>
        <v>NO</v>
      </c>
      <c r="G326" s="89"/>
      <c r="H326" s="89">
        <f t="shared" ref="H326:I326" si="70">+H$314</f>
        <v>0</v>
      </c>
      <c r="I326" s="89">
        <f t="shared" si="70"/>
        <v>0</v>
      </c>
    </row>
    <row r="327" spans="1:9" ht="12.75" customHeight="1" x14ac:dyDescent="0.2">
      <c r="A327" s="89"/>
      <c r="B327" s="89" t="s">
        <v>258</v>
      </c>
      <c r="C327" s="242">
        <f>+Pedido!AA91</f>
        <v>0</v>
      </c>
      <c r="D327" s="242"/>
      <c r="E327" s="89"/>
      <c r="F327" s="89" t="str">
        <f t="shared" si="1"/>
        <v>NO</v>
      </c>
      <c r="G327" s="89"/>
      <c r="H327" s="89">
        <f t="shared" ref="H327:I327" si="71">+H$314</f>
        <v>0</v>
      </c>
      <c r="I327" s="89">
        <f t="shared" si="71"/>
        <v>0</v>
      </c>
    </row>
    <row r="328" spans="1:9" ht="12.75" customHeight="1" x14ac:dyDescent="0.2">
      <c r="A328" s="89"/>
      <c r="B328" s="89" t="s">
        <v>240</v>
      </c>
      <c r="C328" s="89"/>
      <c r="D328" s="89"/>
      <c r="E328" s="242">
        <f>+Pedido!Q91</f>
        <v>0</v>
      </c>
      <c r="F328" s="89" t="str">
        <f t="shared" si="1"/>
        <v>NO</v>
      </c>
      <c r="G328" s="89"/>
      <c r="H328" s="89">
        <f t="shared" ref="H328:H334" si="72">+H$314</f>
        <v>0</v>
      </c>
      <c r="I328" s="89">
        <f t="shared" ref="I328:I331" si="73">+I327</f>
        <v>0</v>
      </c>
    </row>
    <row r="329" spans="1:9" ht="12.75" customHeight="1" x14ac:dyDescent="0.2">
      <c r="A329" s="89"/>
      <c r="B329" s="89" t="s">
        <v>259</v>
      </c>
      <c r="C329" s="241">
        <f>IF(ISTEXT(Pedido!R91),0,Pedido!R91)</f>
        <v>0</v>
      </c>
      <c r="D329" s="241">
        <f t="shared" ref="D329:D330" si="74">IF(MOD(C329,12)=0,C329/12,"INCOMPLETO")</f>
        <v>0</v>
      </c>
      <c r="E329" s="241">
        <f>IF(ISTEXT(Pedido!R91),Pedido!R91,0)</f>
        <v>0</v>
      </c>
      <c r="F329" s="184" t="str">
        <f t="shared" si="1"/>
        <v>NO</v>
      </c>
      <c r="G329" s="89"/>
      <c r="H329" s="89">
        <f t="shared" si="72"/>
        <v>0</v>
      </c>
      <c r="I329" s="89">
        <f t="shared" si="73"/>
        <v>0</v>
      </c>
    </row>
    <row r="330" spans="1:9" ht="12.75" customHeight="1" x14ac:dyDescent="0.2">
      <c r="A330" s="89"/>
      <c r="B330" s="89" t="s">
        <v>260</v>
      </c>
      <c r="C330" s="241">
        <f>IF(ISTEXT(Pedido!S91),0,Pedido!S91)</f>
        <v>0</v>
      </c>
      <c r="D330" s="241">
        <f t="shared" si="74"/>
        <v>0</v>
      </c>
      <c r="E330" s="241">
        <f>IF(ISTEXT(Pedido!S91),Pedido!S91,0)</f>
        <v>0</v>
      </c>
      <c r="F330" s="184" t="str">
        <f t="shared" si="1"/>
        <v>NO</v>
      </c>
      <c r="G330" s="89"/>
      <c r="H330" s="89">
        <f t="shared" si="72"/>
        <v>0</v>
      </c>
      <c r="I330" s="89">
        <f t="shared" si="73"/>
        <v>0</v>
      </c>
    </row>
    <row r="331" spans="1:9" ht="12.75" customHeight="1" x14ac:dyDescent="0.2">
      <c r="A331" s="89"/>
      <c r="B331" s="89" t="s">
        <v>261</v>
      </c>
      <c r="C331" s="241">
        <f>IF(ISTEXT(Pedido!T91),0,Pedido!T91)</f>
        <v>0</v>
      </c>
      <c r="D331" s="241">
        <f>IF(MOD(C331,6)=0,C331/6,"INCOMPLETO")</f>
        <v>0</v>
      </c>
      <c r="E331" s="89">
        <f>IF(ISTEXT(Pedido!T91),Pedido!T91,0)</f>
        <v>0</v>
      </c>
      <c r="F331" s="184" t="str">
        <f t="shared" si="1"/>
        <v>NO</v>
      </c>
      <c r="G331" s="89"/>
      <c r="H331" s="89">
        <f t="shared" si="72"/>
        <v>0</v>
      </c>
      <c r="I331" s="89">
        <f t="shared" si="73"/>
        <v>0</v>
      </c>
    </row>
    <row r="332" spans="1:9" ht="12.75" customHeight="1" x14ac:dyDescent="0.2">
      <c r="A332" s="89"/>
      <c r="B332" s="89" t="s">
        <v>262</v>
      </c>
      <c r="C332" s="242">
        <f>+Pedido!C91</f>
        <v>0</v>
      </c>
      <c r="D332" s="242">
        <f t="shared" ref="D332:D334" si="75">IF(MOD(C332,12)=0,C332/12,"INCOMPLETO")</f>
        <v>0</v>
      </c>
      <c r="E332" s="89"/>
      <c r="F332" s="89" t="str">
        <f t="shared" si="1"/>
        <v>NO</v>
      </c>
      <c r="G332" s="89"/>
      <c r="H332" s="89">
        <f t="shared" si="72"/>
        <v>0</v>
      </c>
      <c r="I332" s="89">
        <f>+I322</f>
        <v>0</v>
      </c>
    </row>
    <row r="333" spans="1:9" ht="12.75" customHeight="1" x14ac:dyDescent="0.2">
      <c r="A333" s="89"/>
      <c r="B333" s="89" t="s">
        <v>263</v>
      </c>
      <c r="C333" s="242">
        <f>+Pedido!D91</f>
        <v>0</v>
      </c>
      <c r="D333" s="242">
        <f t="shared" si="75"/>
        <v>0</v>
      </c>
      <c r="E333" s="89"/>
      <c r="F333" s="89" t="str">
        <f t="shared" si="1"/>
        <v>NO</v>
      </c>
      <c r="G333" s="89"/>
      <c r="H333" s="89">
        <f t="shared" si="72"/>
        <v>0</v>
      </c>
      <c r="I333" s="89">
        <f>+I320</f>
        <v>0</v>
      </c>
    </row>
    <row r="334" spans="1:9" ht="12.75" customHeight="1" x14ac:dyDescent="0.2">
      <c r="A334" s="89"/>
      <c r="B334" s="89" t="s">
        <v>264</v>
      </c>
      <c r="C334" s="242">
        <f>+Pedido!E91</f>
        <v>0</v>
      </c>
      <c r="D334" s="242">
        <f t="shared" si="75"/>
        <v>0</v>
      </c>
      <c r="E334" s="89"/>
      <c r="F334" s="89" t="str">
        <f t="shared" si="1"/>
        <v>NO</v>
      </c>
      <c r="G334" s="89"/>
      <c r="H334" s="89">
        <f t="shared" si="72"/>
        <v>0</v>
      </c>
      <c r="I334" s="89">
        <f>+I320</f>
        <v>0</v>
      </c>
    </row>
    <row r="335" spans="1:9" ht="12.75" customHeight="1" x14ac:dyDescent="0.2">
      <c r="A335" s="89"/>
      <c r="B335" s="89"/>
      <c r="C335" s="242"/>
      <c r="D335" s="242"/>
      <c r="E335" s="89"/>
      <c r="F335" s="89"/>
      <c r="G335" s="89"/>
      <c r="H335" s="89"/>
      <c r="I335" s="89"/>
    </row>
    <row r="336" spans="1:9" ht="12.75" customHeight="1" x14ac:dyDescent="0.2">
      <c r="A336" s="89"/>
      <c r="B336" s="89"/>
      <c r="C336" s="242"/>
      <c r="D336" s="242"/>
      <c r="E336" s="89"/>
      <c r="F336" s="89"/>
      <c r="G336" s="89"/>
      <c r="H336" s="89"/>
      <c r="I336" s="89"/>
    </row>
    <row r="337" spans="1:9" ht="12.75" customHeight="1" x14ac:dyDescent="0.2">
      <c r="A337" s="89"/>
      <c r="B337" s="89"/>
      <c r="C337" s="242"/>
      <c r="D337" s="242"/>
      <c r="E337" s="89"/>
      <c r="F337" s="89"/>
      <c r="G337" s="89"/>
      <c r="H337" s="89"/>
      <c r="I337" s="89"/>
    </row>
    <row r="338" spans="1:9" ht="12.75" customHeight="1" x14ac:dyDescent="0.2">
      <c r="A338" s="89"/>
      <c r="B338" s="89"/>
      <c r="C338" s="89"/>
      <c r="D338" s="242"/>
      <c r="E338" s="89"/>
      <c r="F338" s="89"/>
      <c r="G338" s="89"/>
      <c r="H338" s="89"/>
      <c r="I338" s="89"/>
    </row>
    <row r="339" spans="1:9" ht="12.75" customHeight="1" x14ac:dyDescent="0.2">
      <c r="A339" s="89"/>
      <c r="B339" s="89"/>
      <c r="C339" s="242"/>
      <c r="D339" s="242"/>
      <c r="E339" s="89"/>
      <c r="F339" s="89"/>
      <c r="G339" s="89"/>
      <c r="H339" s="89"/>
      <c r="I339" s="89"/>
    </row>
    <row r="340" spans="1:9" ht="12.75" customHeight="1" x14ac:dyDescent="0.2">
      <c r="A340" s="89"/>
      <c r="B340" s="89"/>
      <c r="C340" s="242"/>
      <c r="D340" s="242"/>
      <c r="E340" s="89"/>
      <c r="F340" s="89"/>
      <c r="G340" s="89"/>
      <c r="H340" s="89"/>
      <c r="I340" s="89"/>
    </row>
    <row r="341" spans="1:9" ht="12.75" customHeight="1" x14ac:dyDescent="0.2">
      <c r="A341" s="89"/>
      <c r="B341" s="89"/>
      <c r="C341" s="242"/>
      <c r="D341" s="242"/>
      <c r="E341" s="89"/>
      <c r="F341" s="89"/>
      <c r="G341" s="89"/>
      <c r="H341" s="89"/>
      <c r="I341" s="89"/>
    </row>
    <row r="342" spans="1:9" ht="12.75" customHeight="1" x14ac:dyDescent="0.2">
      <c r="A342" s="89"/>
      <c r="B342" s="89"/>
      <c r="C342" s="242"/>
      <c r="D342" s="242"/>
      <c r="E342" s="89"/>
      <c r="F342" s="89"/>
      <c r="G342" s="89"/>
      <c r="H342" s="89"/>
      <c r="I342" s="89"/>
    </row>
    <row r="343" spans="1:9" ht="12.75" customHeight="1" x14ac:dyDescent="0.2">
      <c r="A343" s="89"/>
      <c r="B343" s="89"/>
      <c r="C343" s="242"/>
      <c r="D343" s="242"/>
      <c r="E343" s="89"/>
      <c r="F343" s="89"/>
      <c r="G343" s="89"/>
      <c r="H343" s="89"/>
      <c r="I343" s="89"/>
    </row>
    <row r="344" spans="1:9" ht="12.75" customHeight="1" x14ac:dyDescent="0.2">
      <c r="A344" s="89"/>
      <c r="B344" s="89"/>
      <c r="C344" s="242"/>
      <c r="D344" s="242"/>
      <c r="E344" s="89"/>
      <c r="F344" s="89"/>
      <c r="G344" s="89"/>
      <c r="H344" s="89"/>
      <c r="I344" s="89"/>
    </row>
    <row r="345" spans="1:9" ht="12.75" customHeight="1" x14ac:dyDescent="0.2">
      <c r="A345" s="89"/>
      <c r="B345" s="89"/>
      <c r="C345" s="242"/>
      <c r="D345" s="242"/>
      <c r="E345" s="89"/>
      <c r="F345" s="89"/>
      <c r="G345" s="89"/>
      <c r="H345" s="89"/>
      <c r="I345" s="89"/>
    </row>
    <row r="346" spans="1:9" ht="12.75" customHeight="1" x14ac:dyDescent="0.2">
      <c r="A346" s="89"/>
      <c r="B346" s="89"/>
      <c r="C346" s="242"/>
      <c r="D346" s="89"/>
      <c r="E346" s="89"/>
      <c r="F346" s="89"/>
      <c r="G346" s="89"/>
      <c r="H346" s="89"/>
      <c r="I346" s="89"/>
    </row>
    <row r="347" spans="1:9" ht="12.75" customHeight="1" x14ac:dyDescent="0.2">
      <c r="A347" s="89"/>
      <c r="B347" s="89"/>
      <c r="C347" s="242"/>
      <c r="D347" s="89"/>
      <c r="E347" s="89"/>
      <c r="F347" s="89"/>
      <c r="G347" s="89"/>
      <c r="H347" s="89"/>
      <c r="I347" s="89"/>
    </row>
    <row r="348" spans="1:9" ht="12.75" customHeight="1" x14ac:dyDescent="0.2">
      <c r="A348" s="89"/>
      <c r="B348" s="89"/>
      <c r="C348" s="242"/>
      <c r="D348" s="89"/>
      <c r="E348" s="89"/>
      <c r="F348" s="89"/>
      <c r="G348" s="89"/>
      <c r="H348" s="89"/>
      <c r="I348" s="89"/>
    </row>
    <row r="349" spans="1:9" ht="12.75" customHeight="1" x14ac:dyDescent="0.2">
      <c r="A349" s="89"/>
      <c r="B349" s="89"/>
      <c r="C349" s="89"/>
      <c r="D349" s="89"/>
      <c r="E349" s="242"/>
      <c r="F349" s="89"/>
      <c r="G349" s="89"/>
      <c r="H349" s="89"/>
      <c r="I349" s="89"/>
    </row>
    <row r="350" spans="1:9" ht="12.75" customHeight="1" x14ac:dyDescent="0.2">
      <c r="A350" s="89"/>
      <c r="B350" s="89"/>
      <c r="C350" s="242"/>
      <c r="D350" s="242"/>
      <c r="E350" s="89"/>
      <c r="F350" s="89"/>
      <c r="G350" s="89"/>
      <c r="H350" s="89"/>
      <c r="I350" s="89"/>
    </row>
    <row r="351" spans="1:9" ht="12.75" customHeight="1" x14ac:dyDescent="0.2">
      <c r="A351" s="89"/>
      <c r="B351" s="89"/>
      <c r="C351" s="242"/>
      <c r="D351" s="242"/>
      <c r="E351" s="89"/>
      <c r="F351" s="89"/>
      <c r="G351" s="89"/>
      <c r="H351" s="89"/>
      <c r="I351" s="89"/>
    </row>
    <row r="352" spans="1:9" ht="12.75" customHeight="1" x14ac:dyDescent="0.2">
      <c r="A352" s="89"/>
      <c r="B352" s="89"/>
      <c r="C352" s="242"/>
      <c r="D352" s="242"/>
      <c r="E352" s="89"/>
      <c r="F352" s="89"/>
      <c r="G352" s="89"/>
      <c r="H352" s="89"/>
      <c r="I352" s="89"/>
    </row>
    <row r="353" spans="1:9" ht="12.75" customHeight="1" x14ac:dyDescent="0.2">
      <c r="A353" s="89"/>
      <c r="B353" s="89"/>
      <c r="C353" s="242"/>
      <c r="D353" s="242"/>
      <c r="E353" s="89"/>
      <c r="F353" s="89"/>
      <c r="G353" s="89"/>
      <c r="H353" s="89"/>
      <c r="I353" s="89"/>
    </row>
    <row r="354" spans="1:9" ht="12.75" customHeight="1" x14ac:dyDescent="0.2">
      <c r="A354" s="89"/>
      <c r="B354" s="89"/>
      <c r="C354" s="89"/>
      <c r="D354" s="242"/>
      <c r="E354" s="89"/>
      <c r="F354" s="89"/>
      <c r="G354" s="89"/>
      <c r="H354" s="89"/>
      <c r="I354" s="89"/>
    </row>
    <row r="355" spans="1:9" ht="12.75" customHeight="1" x14ac:dyDescent="0.2">
      <c r="A355" s="89"/>
      <c r="B355" s="89"/>
      <c r="C355" s="89"/>
      <c r="D355" s="242"/>
      <c r="E355" s="89"/>
      <c r="F355" s="89"/>
      <c r="G355" s="89"/>
      <c r="H355" s="89"/>
      <c r="I355" s="89"/>
    </row>
    <row r="356" spans="1:9" ht="12.75" customHeight="1" x14ac:dyDescent="0.2">
      <c r="A356" s="89"/>
      <c r="B356" s="89"/>
      <c r="C356" s="89"/>
      <c r="D356" s="242"/>
      <c r="E356" s="89"/>
      <c r="F356" s="89"/>
      <c r="G356" s="89"/>
      <c r="H356" s="89"/>
      <c r="I356" s="89"/>
    </row>
    <row r="357" spans="1:9" ht="12.75" customHeight="1" x14ac:dyDescent="0.2">
      <c r="A357" s="89"/>
      <c r="B357" s="89"/>
      <c r="C357" s="89"/>
      <c r="D357" s="242"/>
      <c r="E357" s="89"/>
      <c r="F357" s="89"/>
      <c r="G357" s="89"/>
      <c r="H357" s="89"/>
      <c r="I357" s="89"/>
    </row>
    <row r="358" spans="1:9" ht="12.75" customHeight="1" x14ac:dyDescent="0.2">
      <c r="A358" s="89"/>
      <c r="B358" s="89"/>
      <c r="C358" s="89"/>
      <c r="D358" s="242"/>
      <c r="E358" s="89"/>
      <c r="F358" s="89"/>
      <c r="G358" s="89"/>
      <c r="H358" s="89"/>
      <c r="I358" s="89"/>
    </row>
    <row r="359" spans="1:9" ht="12.75" customHeight="1" x14ac:dyDescent="0.2">
      <c r="A359" s="89"/>
      <c r="B359" s="89"/>
      <c r="C359" s="89"/>
      <c r="D359" s="242"/>
      <c r="E359" s="89"/>
      <c r="F359" s="89"/>
      <c r="G359" s="89"/>
      <c r="H359" s="89"/>
      <c r="I359" s="89"/>
    </row>
    <row r="360" spans="1:9" ht="12.75" customHeight="1" x14ac:dyDescent="0.2">
      <c r="A360" s="89"/>
      <c r="B360" s="89"/>
      <c r="C360" s="89"/>
      <c r="D360" s="242"/>
      <c r="E360" s="89"/>
      <c r="F360" s="89"/>
      <c r="G360" s="89"/>
      <c r="H360" s="89"/>
      <c r="I360" s="89"/>
    </row>
    <row r="361" spans="1:9" ht="12.75" customHeight="1" x14ac:dyDescent="0.2">
      <c r="A361" s="89"/>
      <c r="B361" s="89"/>
      <c r="C361" s="89"/>
      <c r="D361" s="242"/>
      <c r="E361" s="89"/>
      <c r="F361" s="89"/>
      <c r="G361" s="89"/>
      <c r="H361" s="89"/>
      <c r="I361" s="89"/>
    </row>
    <row r="362" spans="1:9" ht="12.75" customHeight="1" x14ac:dyDescent="0.2">
      <c r="A362" s="89"/>
      <c r="B362" s="89"/>
      <c r="C362" s="89"/>
      <c r="D362" s="242"/>
      <c r="E362" s="89"/>
      <c r="F362" s="89"/>
      <c r="G362" s="89"/>
      <c r="H362" s="89"/>
      <c r="I362" s="89"/>
    </row>
    <row r="363" spans="1:9" ht="12.75" customHeight="1" x14ac:dyDescent="0.2">
      <c r="A363" s="89"/>
      <c r="B363" s="89"/>
      <c r="C363" s="89"/>
      <c r="D363" s="242"/>
      <c r="E363" s="89"/>
      <c r="F363" s="89"/>
      <c r="G363" s="89"/>
      <c r="H363" s="89"/>
      <c r="I363" s="89"/>
    </row>
    <row r="364" spans="1:9" ht="12.75" customHeight="1" x14ac:dyDescent="0.2">
      <c r="A364" s="89"/>
      <c r="B364" s="89"/>
      <c r="C364" s="89"/>
      <c r="D364" s="89"/>
      <c r="E364" s="89"/>
      <c r="F364" s="89"/>
      <c r="G364" s="89"/>
      <c r="H364" s="89"/>
      <c r="I364" s="89"/>
    </row>
    <row r="365" spans="1:9" ht="12.75" customHeight="1" x14ac:dyDescent="0.2">
      <c r="A365" s="89"/>
      <c r="B365" s="89"/>
      <c r="C365" s="89"/>
      <c r="D365" s="89"/>
      <c r="E365" s="89"/>
      <c r="F365" s="89"/>
      <c r="G365" s="89"/>
      <c r="H365" s="89"/>
      <c r="I365" s="89"/>
    </row>
    <row r="366" spans="1:9" ht="12.75" customHeight="1" x14ac:dyDescent="0.2">
      <c r="A366" s="89"/>
      <c r="B366" s="89"/>
      <c r="C366" s="89"/>
      <c r="D366" s="89"/>
      <c r="E366" s="89"/>
      <c r="F366" s="89"/>
      <c r="G366" s="89"/>
      <c r="H366" s="89"/>
      <c r="I366" s="89"/>
    </row>
    <row r="367" spans="1:9" ht="12.75" customHeight="1" x14ac:dyDescent="0.2">
      <c r="A367" s="89"/>
      <c r="B367" s="89"/>
      <c r="C367" s="89"/>
      <c r="D367" s="89"/>
      <c r="E367" s="89"/>
      <c r="F367" s="89"/>
      <c r="G367" s="89"/>
      <c r="H367" s="89"/>
      <c r="I367" s="89"/>
    </row>
    <row r="368" spans="1:9" ht="12.75" customHeight="1" x14ac:dyDescent="0.2">
      <c r="A368" s="89"/>
      <c r="B368" s="89"/>
      <c r="C368" s="242"/>
      <c r="D368" s="242"/>
      <c r="E368" s="89"/>
      <c r="F368" s="89"/>
      <c r="G368" s="89"/>
      <c r="H368" s="89"/>
      <c r="I368" s="89"/>
    </row>
    <row r="369" spans="1:9" ht="12.75" customHeight="1" x14ac:dyDescent="0.2">
      <c r="A369" s="89"/>
      <c r="B369" s="89"/>
      <c r="C369" s="242"/>
      <c r="D369" s="242"/>
      <c r="E369" s="89"/>
      <c r="F369" s="89"/>
      <c r="G369" s="89"/>
      <c r="H369" s="89"/>
      <c r="I369" s="89"/>
    </row>
    <row r="370" spans="1:9" ht="12.75" customHeight="1" x14ac:dyDescent="0.2">
      <c r="A370" s="89"/>
      <c r="B370" s="89"/>
      <c r="C370" s="242"/>
      <c r="D370" s="242"/>
      <c r="E370" s="89"/>
      <c r="F370" s="89"/>
      <c r="G370" s="89"/>
      <c r="H370" s="89"/>
      <c r="I370" s="89"/>
    </row>
    <row r="371" spans="1:9" ht="15" customHeight="1" x14ac:dyDescent="0.25">
      <c r="A371" s="89"/>
      <c r="B371" s="89"/>
      <c r="C371" s="89"/>
      <c r="D371" s="89"/>
      <c r="E371" s="89"/>
      <c r="F371" s="89"/>
      <c r="G371" s="89"/>
      <c r="H371" s="88"/>
      <c r="I371" s="89"/>
    </row>
    <row r="372" spans="1:9" ht="15" customHeight="1" x14ac:dyDescent="0.25">
      <c r="A372" s="89"/>
      <c r="B372" s="89"/>
      <c r="C372" s="89"/>
      <c r="D372" s="89"/>
      <c r="E372" s="89"/>
      <c r="F372" s="89"/>
      <c r="G372" s="89"/>
      <c r="H372" s="88"/>
      <c r="I372" s="89"/>
    </row>
    <row r="373" spans="1:9" ht="12.75" customHeight="1" x14ac:dyDescent="0.2">
      <c r="A373" s="89"/>
      <c r="B373" s="89"/>
      <c r="C373" s="89"/>
      <c r="D373" s="89"/>
      <c r="E373" s="89"/>
      <c r="F373" s="89"/>
      <c r="G373" s="89"/>
      <c r="H373" s="89"/>
      <c r="I373" s="89"/>
    </row>
    <row r="374" spans="1:9" ht="12.75" customHeight="1" x14ac:dyDescent="0.2">
      <c r="B374" s="184"/>
    </row>
    <row r="375" spans="1:9" ht="12.75" customHeight="1" x14ac:dyDescent="0.2">
      <c r="B375" s="89"/>
    </row>
    <row r="376" spans="1:9" ht="12.75" customHeight="1" x14ac:dyDescent="0.2">
      <c r="B376" s="89"/>
    </row>
    <row r="377" spans="1:9" ht="12.75" customHeight="1" x14ac:dyDescent="0.2">
      <c r="B377" s="89" t="s">
        <v>251</v>
      </c>
    </row>
    <row r="378" spans="1:9" ht="12.75" customHeight="1" x14ac:dyDescent="0.2">
      <c r="B378" s="89" t="s">
        <v>252</v>
      </c>
    </row>
    <row r="379" spans="1:9" ht="12.75" customHeight="1" x14ac:dyDescent="0.2">
      <c r="B379" s="89" t="s">
        <v>253</v>
      </c>
    </row>
    <row r="380" spans="1:9" ht="12.75" customHeight="1" x14ac:dyDescent="0.2">
      <c r="B380" s="89" t="s">
        <v>254</v>
      </c>
    </row>
    <row r="381" spans="1:9" ht="12.75" customHeight="1" x14ac:dyDescent="0.2">
      <c r="B381" s="89" t="s">
        <v>255</v>
      </c>
    </row>
    <row r="382" spans="1:9" ht="12.75" customHeight="1" x14ac:dyDescent="0.2">
      <c r="B382" s="89" t="s">
        <v>256</v>
      </c>
    </row>
    <row r="383" spans="1:9" ht="12.75" customHeight="1" x14ac:dyDescent="0.2">
      <c r="B383" s="89" t="s">
        <v>257</v>
      </c>
    </row>
    <row r="384" spans="1:9" ht="12.75" customHeight="1" x14ac:dyDescent="0.2">
      <c r="B384" s="89" t="s">
        <v>258</v>
      </c>
    </row>
    <row r="385" spans="2:2" ht="12.75" customHeight="1" x14ac:dyDescent="0.2">
      <c r="B385" s="89" t="s">
        <v>240</v>
      </c>
    </row>
    <row r="386" spans="2:2" ht="12.75" customHeight="1" x14ac:dyDescent="0.2">
      <c r="B386" s="89" t="s">
        <v>262</v>
      </c>
    </row>
    <row r="387" spans="2:2" ht="12.75" customHeight="1" x14ac:dyDescent="0.2">
      <c r="B387" s="89" t="s">
        <v>263</v>
      </c>
    </row>
    <row r="388" spans="2:2" ht="12.75" customHeight="1" x14ac:dyDescent="0.2">
      <c r="B388" s="89" t="s">
        <v>264</v>
      </c>
    </row>
    <row r="389" spans="2:2" ht="12.75" customHeight="1" x14ac:dyDescent="0.2">
      <c r="B389" s="89" t="s">
        <v>245</v>
      </c>
    </row>
    <row r="390" spans="2:2" ht="12.75" customHeight="1" x14ac:dyDescent="0.2">
      <c r="B390" s="89" t="s">
        <v>246</v>
      </c>
    </row>
    <row r="391" spans="2:2" ht="12.75" customHeight="1" x14ac:dyDescent="0.2">
      <c r="B391" s="89" t="s">
        <v>247</v>
      </c>
    </row>
    <row r="392" spans="2:2" ht="12.75" customHeight="1" x14ac:dyDescent="0.2">
      <c r="B392" s="89" t="s">
        <v>248</v>
      </c>
    </row>
    <row r="393" spans="2:2" ht="12.75" customHeight="1" x14ac:dyDescent="0.2">
      <c r="B393" s="89" t="s">
        <v>249</v>
      </c>
    </row>
    <row r="394" spans="2:2" ht="12.75" customHeight="1" x14ac:dyDescent="0.2">
      <c r="B394" s="89" t="s">
        <v>250</v>
      </c>
    </row>
    <row r="395" spans="2:2" ht="12.75" customHeight="1" x14ac:dyDescent="0.2">
      <c r="B395" s="89" t="s">
        <v>251</v>
      </c>
    </row>
    <row r="396" spans="2:2" ht="12.75" customHeight="1" x14ac:dyDescent="0.2">
      <c r="B396" s="89" t="s">
        <v>252</v>
      </c>
    </row>
    <row r="397" spans="2:2" ht="12.75" customHeight="1" x14ac:dyDescent="0.2">
      <c r="B397" s="89" t="s">
        <v>253</v>
      </c>
    </row>
    <row r="398" spans="2:2" ht="12.75" customHeight="1" x14ac:dyDescent="0.2">
      <c r="B398" s="89" t="s">
        <v>254</v>
      </c>
    </row>
    <row r="399" spans="2:2" ht="12.75" customHeight="1" x14ac:dyDescent="0.2">
      <c r="B399" s="89" t="s">
        <v>255</v>
      </c>
    </row>
    <row r="400" spans="2:2" ht="12.75" customHeight="1" x14ac:dyDescent="0.2">
      <c r="B400" s="89" t="s">
        <v>256</v>
      </c>
    </row>
    <row r="401" spans="2:2" ht="12.75" customHeight="1" x14ac:dyDescent="0.2">
      <c r="B401" s="89" t="s">
        <v>257</v>
      </c>
    </row>
    <row r="402" spans="2:2" ht="12.75" customHeight="1" x14ac:dyDescent="0.2">
      <c r="B402" s="89" t="s">
        <v>258</v>
      </c>
    </row>
    <row r="403" spans="2:2" ht="12.75" customHeight="1" x14ac:dyDescent="0.2">
      <c r="B403" s="89" t="s">
        <v>240</v>
      </c>
    </row>
    <row r="404" spans="2:2" ht="12.75" customHeight="1" x14ac:dyDescent="0.2">
      <c r="B404" s="89" t="s">
        <v>262</v>
      </c>
    </row>
    <row r="405" spans="2:2" ht="12.75" customHeight="1" x14ac:dyDescent="0.2">
      <c r="B405" s="89" t="s">
        <v>263</v>
      </c>
    </row>
    <row r="406" spans="2:2" ht="12.75" customHeight="1" x14ac:dyDescent="0.2">
      <c r="B406" s="89" t="s">
        <v>264</v>
      </c>
    </row>
    <row r="407" spans="2:2" ht="12.75" customHeight="1" x14ac:dyDescent="0.2">
      <c r="B407" s="89" t="s">
        <v>245</v>
      </c>
    </row>
    <row r="408" spans="2:2" ht="12.75" customHeight="1" x14ac:dyDescent="0.2">
      <c r="B408" s="89" t="s">
        <v>246</v>
      </c>
    </row>
    <row r="409" spans="2:2" ht="12.75" customHeight="1" x14ac:dyDescent="0.2">
      <c r="B409" s="89" t="s">
        <v>247</v>
      </c>
    </row>
    <row r="410" spans="2:2" ht="12.75" customHeight="1" x14ac:dyDescent="0.2">
      <c r="B410" s="89" t="s">
        <v>248</v>
      </c>
    </row>
    <row r="411" spans="2:2" ht="12.75" customHeight="1" x14ac:dyDescent="0.2">
      <c r="B411" s="89" t="s">
        <v>249</v>
      </c>
    </row>
    <row r="412" spans="2:2" ht="12.75" customHeight="1" x14ac:dyDescent="0.2">
      <c r="B412" s="89" t="s">
        <v>250</v>
      </c>
    </row>
    <row r="413" spans="2:2" ht="12.75" customHeight="1" x14ac:dyDescent="0.2">
      <c r="B413" s="89" t="s">
        <v>251</v>
      </c>
    </row>
    <row r="414" spans="2:2" ht="12.75" customHeight="1" x14ac:dyDescent="0.2">
      <c r="B414" s="89" t="s">
        <v>252</v>
      </c>
    </row>
    <row r="415" spans="2:2" ht="12.75" customHeight="1" x14ac:dyDescent="0.2">
      <c r="B415" s="89" t="s">
        <v>253</v>
      </c>
    </row>
    <row r="416" spans="2:2" ht="12.75" customHeight="1" x14ac:dyDescent="0.2">
      <c r="B416" s="89" t="s">
        <v>254</v>
      </c>
    </row>
    <row r="417" spans="1:9" ht="12.75" customHeight="1" x14ac:dyDescent="0.2">
      <c r="B417" s="89" t="s">
        <v>255</v>
      </c>
    </row>
    <row r="418" spans="1:9" ht="12.75" customHeight="1" x14ac:dyDescent="0.2">
      <c r="B418" s="89" t="s">
        <v>256</v>
      </c>
    </row>
    <row r="419" spans="1:9" ht="12.75" customHeight="1" x14ac:dyDescent="0.2">
      <c r="B419" s="89" t="s">
        <v>257</v>
      </c>
    </row>
    <row r="420" spans="1:9" ht="12.75" customHeight="1" x14ac:dyDescent="0.2">
      <c r="B420" s="89" t="s">
        <v>258</v>
      </c>
    </row>
    <row r="421" spans="1:9" ht="12.75" customHeight="1" x14ac:dyDescent="0.2">
      <c r="B421" s="89" t="s">
        <v>240</v>
      </c>
    </row>
    <row r="422" spans="1:9" ht="12.75" customHeight="1" x14ac:dyDescent="0.2">
      <c r="B422" s="89" t="s">
        <v>262</v>
      </c>
    </row>
    <row r="423" spans="1:9" ht="12.75" customHeight="1" x14ac:dyDescent="0.2">
      <c r="B423" s="89" t="s">
        <v>263</v>
      </c>
    </row>
    <row r="424" spans="1:9" ht="12.75" customHeight="1" x14ac:dyDescent="0.2">
      <c r="B424" s="243" t="s">
        <v>264</v>
      </c>
    </row>
    <row r="425" spans="1:9" ht="12.75" customHeight="1" x14ac:dyDescent="0.2">
      <c r="A425" s="89"/>
      <c r="B425" s="89"/>
      <c r="C425" s="89"/>
      <c r="D425" s="89"/>
      <c r="E425" s="89"/>
      <c r="F425" s="89"/>
      <c r="G425" s="89"/>
      <c r="H425" s="89"/>
      <c r="I425" s="89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4"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6" ht="19.5" customHeight="1" x14ac:dyDescent="0.2">
      <c r="A2" s="177"/>
      <c r="B2" s="178" t="s">
        <v>15</v>
      </c>
      <c r="C2" s="179" t="s">
        <v>20</v>
      </c>
      <c r="D2" s="179" t="s">
        <v>21</v>
      </c>
      <c r="E2" s="180" t="s">
        <v>196</v>
      </c>
      <c r="F2" s="181" t="s">
        <v>197</v>
      </c>
      <c r="G2" s="181" t="s">
        <v>198</v>
      </c>
      <c r="H2" s="182" t="s">
        <v>199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spans="1:26" ht="19.5" customHeight="1" x14ac:dyDescent="0.2">
      <c r="A3" s="177"/>
      <c r="B3" s="183"/>
      <c r="C3" s="184"/>
      <c r="D3" s="184"/>
      <c r="E3" s="185"/>
      <c r="F3" s="186"/>
      <c r="G3" s="186"/>
      <c r="H3" s="89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26" ht="19.5" customHeight="1" x14ac:dyDescent="0.2">
      <c r="A4" s="177"/>
      <c r="B4" s="187"/>
      <c r="C4" s="89"/>
      <c r="D4" s="89"/>
      <c r="E4" s="188"/>
      <c r="F4" s="186"/>
      <c r="G4" s="186"/>
      <c r="H4" s="89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spans="1:26" ht="19.5" customHeight="1" x14ac:dyDescent="0.2">
      <c r="A5" s="177"/>
      <c r="B5" s="187"/>
      <c r="C5" s="89"/>
      <c r="D5" s="89"/>
      <c r="E5" s="188"/>
      <c r="F5" s="186"/>
      <c r="G5" s="186"/>
      <c r="H5" s="89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spans="1:26" ht="19.5" customHeight="1" x14ac:dyDescent="0.2">
      <c r="A6" s="177"/>
      <c r="B6" s="187"/>
      <c r="C6" s="89"/>
      <c r="D6" s="89"/>
      <c r="E6" s="188"/>
      <c r="F6" s="186"/>
      <c r="G6" s="186"/>
      <c r="H6" s="89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spans="1:26" ht="19.5" customHeight="1" x14ac:dyDescent="0.2">
      <c r="A7" s="177"/>
      <c r="B7" s="187"/>
      <c r="C7" s="89"/>
      <c r="D7" s="89"/>
      <c r="E7" s="188"/>
      <c r="F7" s="186"/>
      <c r="G7" s="186"/>
      <c r="H7" s="89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spans="1:26" ht="19.5" customHeight="1" x14ac:dyDescent="0.2">
      <c r="A8" s="177"/>
      <c r="B8" s="187"/>
      <c r="C8" s="89"/>
      <c r="D8" s="89"/>
      <c r="E8" s="188"/>
      <c r="F8" s="186"/>
      <c r="G8" s="186"/>
      <c r="H8" s="89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spans="1:26" ht="19.5" customHeight="1" x14ac:dyDescent="0.2">
      <c r="A9" s="177"/>
      <c r="B9" s="187"/>
      <c r="C9" s="89"/>
      <c r="D9" s="89"/>
      <c r="E9" s="188"/>
      <c r="F9" s="186"/>
      <c r="G9" s="186"/>
      <c r="H9" s="89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spans="1:26" ht="19.5" customHeight="1" x14ac:dyDescent="0.2">
      <c r="A10" s="177"/>
      <c r="B10" s="187"/>
      <c r="C10" s="89"/>
      <c r="D10" s="89"/>
      <c r="E10" s="188"/>
      <c r="F10" s="186"/>
      <c r="G10" s="186"/>
      <c r="H10" s="89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spans="1:26" ht="19.5" customHeight="1" x14ac:dyDescent="0.2">
      <c r="A11" s="177"/>
      <c r="B11" s="187"/>
      <c r="C11" s="89"/>
      <c r="D11" s="89"/>
      <c r="E11" s="188"/>
      <c r="F11" s="186"/>
      <c r="G11" s="186"/>
      <c r="H11" s="89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spans="1:26" ht="19.5" customHeight="1" x14ac:dyDescent="0.2">
      <c r="A12" s="177"/>
      <c r="B12" s="187"/>
      <c r="C12" s="89"/>
      <c r="D12" s="89"/>
      <c r="E12" s="188"/>
      <c r="F12" s="186"/>
      <c r="G12" s="186"/>
      <c r="H12" s="89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spans="1:26" ht="19.5" customHeight="1" x14ac:dyDescent="0.2">
      <c r="A13" s="177"/>
      <c r="B13" s="187"/>
      <c r="C13" s="89"/>
      <c r="D13" s="89"/>
      <c r="E13" s="188"/>
      <c r="F13" s="186"/>
      <c r="G13" s="186"/>
      <c r="H13" s="89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 spans="1:26" ht="19.5" customHeight="1" x14ac:dyDescent="0.2">
      <c r="A14" s="177"/>
      <c r="B14" s="187"/>
      <c r="C14" s="89"/>
      <c r="D14" s="89"/>
      <c r="E14" s="188"/>
      <c r="F14" s="186"/>
      <c r="G14" s="186"/>
      <c r="H14" s="89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spans="1:26" ht="19.5" customHeight="1" x14ac:dyDescent="0.2">
      <c r="A15" s="177"/>
      <c r="B15" s="187"/>
      <c r="C15" s="89"/>
      <c r="D15" s="89"/>
      <c r="E15" s="188"/>
      <c r="F15" s="186"/>
      <c r="G15" s="186"/>
      <c r="H15" s="89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6" ht="19.5" customHeight="1" x14ac:dyDescent="0.2">
      <c r="A16" s="177"/>
      <c r="B16" s="187"/>
      <c r="C16" s="89"/>
      <c r="D16" s="89"/>
      <c r="E16" s="188"/>
      <c r="F16" s="186"/>
      <c r="G16" s="186"/>
      <c r="H16" s="89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spans="1:26" ht="19.5" customHeight="1" x14ac:dyDescent="0.2">
      <c r="A17" s="177"/>
      <c r="B17" s="187"/>
      <c r="C17" s="89"/>
      <c r="D17" s="89"/>
      <c r="E17" s="188"/>
      <c r="F17" s="186"/>
      <c r="G17" s="186"/>
      <c r="H17" s="89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spans="1:26" ht="19.5" customHeight="1" x14ac:dyDescent="0.2">
      <c r="A18" s="177"/>
      <c r="B18" s="187"/>
      <c r="C18" s="89"/>
      <c r="D18" s="89"/>
      <c r="E18" s="188"/>
      <c r="F18" s="186"/>
      <c r="G18" s="186"/>
      <c r="H18" s="89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spans="1:26" ht="19.5" customHeight="1" x14ac:dyDescent="0.2">
      <c r="A19" s="177"/>
      <c r="B19" s="187"/>
      <c r="C19" s="89"/>
      <c r="D19" s="89"/>
      <c r="E19" s="188"/>
      <c r="F19" s="186"/>
      <c r="G19" s="186"/>
      <c r="H19" s="89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spans="1:26" ht="19.5" customHeight="1" x14ac:dyDescent="0.2">
      <c r="A20" s="177"/>
      <c r="B20" s="187"/>
      <c r="C20" s="89"/>
      <c r="D20" s="89"/>
      <c r="E20" s="188"/>
      <c r="F20" s="186"/>
      <c r="G20" s="186"/>
      <c r="H20" s="89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spans="1:26" ht="19.5" customHeight="1" x14ac:dyDescent="0.2">
      <c r="A21" s="177"/>
      <c r="B21" s="187"/>
      <c r="C21" s="89"/>
      <c r="D21" s="89"/>
      <c r="E21" s="188"/>
      <c r="F21" s="186"/>
      <c r="G21" s="186"/>
      <c r="H21" s="89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spans="1:26" ht="19.5" customHeight="1" x14ac:dyDescent="0.2">
      <c r="A22" s="177"/>
      <c r="B22" s="187"/>
      <c r="C22" s="89"/>
      <c r="D22" s="89"/>
      <c r="E22" s="188"/>
      <c r="F22" s="186"/>
      <c r="G22" s="186"/>
      <c r="H22" s="89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spans="1:26" ht="19.5" customHeight="1" x14ac:dyDescent="0.2">
      <c r="A23" s="177"/>
      <c r="B23" s="187"/>
      <c r="C23" s="89"/>
      <c r="D23" s="89"/>
      <c r="E23" s="188"/>
      <c r="F23" s="186"/>
      <c r="G23" s="186"/>
      <c r="H23" s="89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spans="1:26" ht="19.5" customHeight="1" x14ac:dyDescent="0.2">
      <c r="A24" s="177"/>
      <c r="B24" s="187"/>
      <c r="C24" s="89"/>
      <c r="D24" s="89"/>
      <c r="E24" s="188"/>
      <c r="F24" s="186"/>
      <c r="G24" s="186"/>
      <c r="H24" s="89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spans="1:26" ht="19.5" customHeight="1" x14ac:dyDescent="0.2">
      <c r="A25" s="177"/>
      <c r="B25" s="187"/>
      <c r="C25" s="89"/>
      <c r="D25" s="89"/>
      <c r="E25" s="188"/>
      <c r="F25" s="186"/>
      <c r="G25" s="186"/>
      <c r="H25" s="89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spans="1:26" ht="19.5" customHeight="1" x14ac:dyDescent="0.2">
      <c r="A26" s="177"/>
      <c r="B26" s="187"/>
      <c r="C26" s="89"/>
      <c r="D26" s="89"/>
      <c r="E26" s="188"/>
      <c r="F26" s="186"/>
      <c r="G26" s="186"/>
      <c r="H26" s="89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spans="1:26" ht="19.5" customHeight="1" x14ac:dyDescent="0.2">
      <c r="A27" s="177"/>
      <c r="B27" s="187"/>
      <c r="C27" s="89"/>
      <c r="D27" s="89"/>
      <c r="E27" s="188"/>
      <c r="F27" s="186"/>
      <c r="G27" s="186"/>
      <c r="H27" s="89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spans="1:26" ht="19.5" customHeight="1" x14ac:dyDescent="0.2">
      <c r="A28" s="177"/>
      <c r="B28" s="187"/>
      <c r="C28" s="89"/>
      <c r="D28" s="89"/>
      <c r="E28" s="188"/>
      <c r="F28" s="186"/>
      <c r="G28" s="186"/>
      <c r="H28" s="89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spans="1:26" ht="19.5" customHeight="1" x14ac:dyDescent="0.2">
      <c r="A29" s="177"/>
      <c r="B29" s="187"/>
      <c r="C29" s="89"/>
      <c r="D29" s="89"/>
      <c r="E29" s="188"/>
      <c r="F29" s="186"/>
      <c r="G29" s="186"/>
      <c r="H29" s="89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spans="1:26" ht="19.5" customHeight="1" x14ac:dyDescent="0.2">
      <c r="A30" s="177"/>
      <c r="B30" s="187"/>
      <c r="C30" s="89"/>
      <c r="D30" s="89"/>
      <c r="E30" s="188"/>
      <c r="F30" s="186"/>
      <c r="G30" s="186"/>
      <c r="H30" s="89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spans="1:26" ht="19.5" customHeight="1" x14ac:dyDescent="0.2">
      <c r="A31" s="177"/>
      <c r="B31" s="187"/>
      <c r="C31" s="89"/>
      <c r="D31" s="89"/>
      <c r="E31" s="188"/>
      <c r="F31" s="186"/>
      <c r="G31" s="186"/>
      <c r="H31" s="89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spans="1:26" ht="19.5" customHeight="1" x14ac:dyDescent="0.2">
      <c r="A32" s="177"/>
      <c r="B32" s="187"/>
      <c r="C32" s="89"/>
      <c r="D32" s="89"/>
      <c r="E32" s="188"/>
      <c r="F32" s="186"/>
      <c r="G32" s="186"/>
      <c r="H32" s="89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spans="1:26" ht="19.5" customHeight="1" x14ac:dyDescent="0.2">
      <c r="A33" s="177"/>
      <c r="B33" s="187"/>
      <c r="C33" s="89"/>
      <c r="D33" s="89"/>
      <c r="E33" s="188"/>
      <c r="F33" s="186"/>
      <c r="G33" s="186"/>
      <c r="H33" s="89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spans="1:26" ht="19.5" customHeight="1" x14ac:dyDescent="0.2">
      <c r="A34" s="177"/>
      <c r="B34" s="187"/>
      <c r="C34" s="89"/>
      <c r="D34" s="89"/>
      <c r="E34" s="188"/>
      <c r="F34" s="186"/>
      <c r="G34" s="186"/>
      <c r="H34" s="89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spans="1:26" ht="19.5" customHeight="1" x14ac:dyDescent="0.2">
      <c r="A35" s="177"/>
      <c r="B35" s="187"/>
      <c r="C35" s="89"/>
      <c r="D35" s="89"/>
      <c r="E35" s="188"/>
      <c r="F35" s="186"/>
      <c r="G35" s="186"/>
      <c r="H35" s="89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spans="1:26" ht="19.5" customHeight="1" x14ac:dyDescent="0.2">
      <c r="A36" s="177"/>
      <c r="B36" s="187"/>
      <c r="C36" s="89"/>
      <c r="D36" s="89"/>
      <c r="E36" s="188"/>
      <c r="F36" s="186"/>
      <c r="G36" s="186"/>
      <c r="H36" s="89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spans="1:26" ht="19.5" customHeight="1" x14ac:dyDescent="0.2">
      <c r="A37" s="177"/>
      <c r="B37" s="187"/>
      <c r="C37" s="89"/>
      <c r="D37" s="89"/>
      <c r="E37" s="188"/>
      <c r="F37" s="186"/>
      <c r="G37" s="186"/>
      <c r="H37" s="89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spans="1:26" ht="19.5" customHeight="1" x14ac:dyDescent="0.2">
      <c r="A38" s="177"/>
      <c r="B38" s="187"/>
      <c r="C38" s="89"/>
      <c r="D38" s="89"/>
      <c r="E38" s="188"/>
      <c r="F38" s="186"/>
      <c r="G38" s="186"/>
      <c r="H38" s="89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spans="1:26" ht="19.5" customHeight="1" x14ac:dyDescent="0.2">
      <c r="A39" s="177"/>
      <c r="B39" s="187"/>
      <c r="C39" s="89"/>
      <c r="D39" s="89"/>
      <c r="E39" s="188"/>
      <c r="F39" s="186"/>
      <c r="G39" s="186"/>
      <c r="H39" s="89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spans="1:26" ht="19.5" customHeight="1" x14ac:dyDescent="0.2">
      <c r="A40" s="177"/>
      <c r="B40" s="189"/>
      <c r="C40" s="190"/>
      <c r="D40" s="190"/>
      <c r="E40" s="191"/>
      <c r="F40" s="192"/>
      <c r="G40" s="192"/>
      <c r="H40" s="89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spans="1:26" ht="12.75" customHeight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spans="1:26" ht="12.75" customHeight="1" x14ac:dyDescent="0.2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spans="1:26" ht="12.75" customHeight="1" x14ac:dyDescent="0.2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spans="1:26" ht="12.75" customHeight="1" x14ac:dyDescent="0.2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spans="1:26" ht="12.75" customHeight="1" x14ac:dyDescent="0.2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spans="1:26" ht="12.75" customHeight="1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spans="1:26" ht="12.75" customHeight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spans="1:26" ht="12.75" customHeight="1" x14ac:dyDescent="0.2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spans="1:26" ht="12.75" customHeight="1" x14ac:dyDescent="0.2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spans="1:26" ht="12.75" customHeight="1" x14ac:dyDescent="0.2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spans="1:26" ht="12.75" customHeight="1" x14ac:dyDescent="0.2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spans="1:26" ht="12.75" customHeight="1" x14ac:dyDescent="0.2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spans="1:26" ht="12.75" customHeight="1" x14ac:dyDescent="0.2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spans="1:26" ht="12.75" customHeight="1" x14ac:dyDescent="0.2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spans="1:26" ht="12.75" customHeight="1" x14ac:dyDescent="0.2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spans="1:26" ht="12.75" customHeight="1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spans="1:26" ht="12.75" customHeight="1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spans="1:26" ht="12.75" customHeight="1" x14ac:dyDescent="0.2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spans="1:26" ht="12.75" customHeight="1" x14ac:dyDescent="0.2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spans="1:26" ht="12.75" customHeight="1" x14ac:dyDescent="0.2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spans="1:26" ht="12.75" customHeight="1" x14ac:dyDescent="0.2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spans="1:26" ht="12.75" customHeight="1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spans="1:26" ht="12.75" customHeight="1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spans="1:26" ht="12.75" customHeight="1" x14ac:dyDescent="0.2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spans="1:26" ht="12.75" customHeight="1" x14ac:dyDescent="0.2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spans="1:26" ht="12.75" customHeight="1" x14ac:dyDescent="0.2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spans="1:26" ht="12.75" customHeight="1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spans="1:26" ht="12.75" customHeight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spans="1:26" ht="12.75" customHeight="1" x14ac:dyDescent="0.2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spans="1:26" ht="12.75" customHeight="1" x14ac:dyDescent="0.2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spans="1:26" ht="12.75" customHeight="1" x14ac:dyDescent="0.2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spans="1:26" ht="12.75" customHeight="1" x14ac:dyDescent="0.2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spans="1:26" ht="12.75" customHeight="1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spans="1:26" ht="12.75" customHeight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spans="1:26" ht="12.75" customHeight="1" x14ac:dyDescent="0.2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spans="1:26" ht="12.75" customHeight="1" x14ac:dyDescent="0.2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spans="1:26" ht="12.75" customHeight="1" x14ac:dyDescent="0.2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spans="1:26" ht="12.75" customHeight="1" x14ac:dyDescent="0.2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spans="1:26" ht="12.75" customHeight="1" x14ac:dyDescent="0.2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spans="1:26" ht="12.75" customHeight="1" x14ac:dyDescent="0.2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spans="1:26" ht="12.75" customHeight="1" x14ac:dyDescent="0.2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spans="1:26" ht="12.75" customHeight="1" x14ac:dyDescent="0.2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spans="1:26" ht="12.75" customHeight="1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spans="1:26" ht="12.75" customHeight="1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spans="1:26" ht="12.75" customHeight="1" x14ac:dyDescent="0.2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spans="1:26" ht="12.75" customHeight="1" x14ac:dyDescent="0.2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spans="1:26" ht="12.75" customHeight="1" x14ac:dyDescent="0.2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spans="1:26" ht="12.75" customHeight="1" x14ac:dyDescent="0.2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spans="1:26" ht="12.75" customHeight="1" x14ac:dyDescent="0.2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spans="1:26" ht="12.75" customHeight="1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spans="1:26" ht="12.75" customHeight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spans="1:26" ht="12.75" customHeight="1" x14ac:dyDescent="0.2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spans="1:26" ht="12.75" customHeight="1" x14ac:dyDescent="0.2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spans="1:26" ht="12.75" customHeight="1" x14ac:dyDescent="0.2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spans="1:26" ht="12.75" customHeight="1" x14ac:dyDescent="0.2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spans="1:26" ht="12.75" customHeight="1" x14ac:dyDescent="0.2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spans="1:26" ht="12.75" customHeight="1" x14ac:dyDescent="0.2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spans="1:26" ht="12.75" customHeight="1" x14ac:dyDescent="0.2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spans="1:26" ht="12.75" customHeight="1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spans="1:26" ht="12.75" customHeight="1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spans="1:26" ht="12.75" customHeight="1" x14ac:dyDescent="0.2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spans="1:26" ht="12.75" customHeight="1" x14ac:dyDescent="0.2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spans="1:26" ht="12.75" customHeight="1" x14ac:dyDescent="0.2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spans="1:26" ht="12.75" customHeight="1" x14ac:dyDescent="0.2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spans="1:26" ht="12.75" customHeight="1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spans="1:26" ht="12.75" customHeight="1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spans="1:26" ht="12.75" customHeight="1" x14ac:dyDescent="0.2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spans="1:26" ht="12.75" customHeight="1" x14ac:dyDescent="0.2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spans="1:26" ht="12.75" customHeight="1" x14ac:dyDescent="0.2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spans="1:26" ht="12.75" customHeight="1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spans="1:26" ht="12.75" customHeight="1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spans="1:26" ht="12.75" customHeight="1" x14ac:dyDescent="0.2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spans="1:26" ht="12.75" customHeight="1" x14ac:dyDescent="0.2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spans="1:26" ht="12.75" customHeight="1" x14ac:dyDescent="0.2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spans="1:26" ht="12.75" customHeight="1" x14ac:dyDescent="0.2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spans="1:26" ht="12.75" customHeight="1" x14ac:dyDescent="0.2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 spans="1:26" ht="12.75" customHeight="1" x14ac:dyDescent="0.2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 spans="1:26" ht="12.75" customHeight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 spans="1:26" ht="12.75" customHeight="1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 spans="1:26" ht="12.75" customHeight="1" x14ac:dyDescent="0.2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spans="1:26" ht="12.75" customHeight="1" x14ac:dyDescent="0.2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spans="1:26" ht="12.75" customHeight="1" x14ac:dyDescent="0.2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spans="1:26" ht="12.75" customHeight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spans="1:26" ht="12.75" customHeight="1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spans="1:26" ht="12.75" customHeight="1" x14ac:dyDescent="0.2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spans="1:26" ht="12.75" customHeight="1" x14ac:dyDescent="0.2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spans="1:26" ht="12.75" customHeight="1" x14ac:dyDescent="0.2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spans="1:26" ht="12.75" customHeight="1" x14ac:dyDescent="0.2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spans="1:26" ht="12.75" customHeight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spans="1:26" ht="12.75" customHeight="1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spans="1:26" ht="12.75" customHeight="1" x14ac:dyDescent="0.2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spans="1:26" ht="12.75" customHeight="1" x14ac:dyDescent="0.2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spans="1:26" ht="12.75" customHeight="1" x14ac:dyDescent="0.2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spans="1:26" ht="12.75" customHeight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spans="1:26" ht="12.75" customHeight="1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spans="1:26" ht="12.75" customHeight="1" x14ac:dyDescent="0.2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spans="1:26" ht="12.75" customHeight="1" x14ac:dyDescent="0.2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spans="1:26" ht="12.75" customHeight="1" x14ac:dyDescent="0.2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spans="1:26" ht="12.75" customHeight="1" x14ac:dyDescent="0.2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spans="1:26" ht="12.75" customHeight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spans="1:26" ht="12.75" customHeight="1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spans="1:26" ht="12.75" customHeight="1" x14ac:dyDescent="0.2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spans="1:26" ht="12.75" customHeight="1" x14ac:dyDescent="0.2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spans="1:26" ht="12.75" customHeight="1" x14ac:dyDescent="0.2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spans="1:26" ht="12.75" customHeight="1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spans="1:26" ht="12.75" customHeight="1" x14ac:dyDescent="0.2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spans="1:26" ht="12.75" customHeight="1" x14ac:dyDescent="0.2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spans="1:26" ht="12.75" customHeight="1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spans="1:26" ht="12.75" customHeight="1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spans="1:26" ht="12.75" customHeight="1" x14ac:dyDescent="0.2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spans="1:26" ht="12.75" customHeight="1" x14ac:dyDescent="0.2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spans="1:26" ht="12.75" customHeight="1" x14ac:dyDescent="0.2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spans="1:26" ht="12.75" customHeight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spans="1:26" ht="12.75" customHeight="1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spans="1:26" ht="12.75" customHeight="1" x14ac:dyDescent="0.2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spans="1:26" ht="12.75" customHeight="1" x14ac:dyDescent="0.2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spans="1:26" ht="12.75" customHeight="1" x14ac:dyDescent="0.2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spans="1:26" ht="12.75" customHeight="1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spans="1:26" ht="12.75" customHeight="1" x14ac:dyDescent="0.2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spans="1:26" ht="12.75" customHeight="1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spans="1:26" ht="12.75" customHeight="1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spans="1:26" ht="12.75" customHeight="1" x14ac:dyDescent="0.2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spans="1:26" ht="12.75" customHeight="1" x14ac:dyDescent="0.2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spans="1:26" ht="12.75" customHeight="1" x14ac:dyDescent="0.2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spans="1:26" ht="12.75" customHeight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spans="1:26" ht="12.75" customHeight="1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spans="1:26" ht="12.75" customHeight="1" x14ac:dyDescent="0.2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spans="1:26" ht="12.75" customHeight="1" x14ac:dyDescent="0.2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spans="1:26" ht="12.75" customHeight="1" x14ac:dyDescent="0.2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spans="1:26" ht="12.75" customHeight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spans="1:26" ht="12.75" customHeight="1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spans="1:26" ht="12.75" customHeight="1" x14ac:dyDescent="0.2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spans="1:26" ht="12.75" customHeight="1" x14ac:dyDescent="0.2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spans="1:26" ht="12.75" customHeight="1" x14ac:dyDescent="0.2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spans="1:26" ht="12.75" customHeight="1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spans="1:26" ht="12.75" customHeight="1" x14ac:dyDescent="0.2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spans="1:26" ht="12.75" customHeight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spans="1:26" ht="12.75" customHeight="1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spans="1:26" ht="12.75" customHeight="1" x14ac:dyDescent="0.2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spans="1:26" ht="12.75" customHeight="1" x14ac:dyDescent="0.2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spans="1:26" ht="12.75" customHeight="1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spans="1:26" ht="12.75" customHeight="1" x14ac:dyDescent="0.2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spans="1:26" ht="12.75" customHeight="1" x14ac:dyDescent="0.2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spans="1:26" ht="12.75" customHeight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spans="1:26" ht="12.75" customHeight="1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spans="1:26" ht="12.75" customHeight="1" x14ac:dyDescent="0.2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spans="1:26" ht="12.75" customHeight="1" x14ac:dyDescent="0.2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spans="1:26" ht="12.75" customHeight="1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spans="1:26" ht="12.75" customHeight="1" x14ac:dyDescent="0.2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spans="1:26" ht="12.75" customHeight="1" x14ac:dyDescent="0.2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spans="1:26" ht="12.75" customHeight="1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spans="1:26" ht="12.75" customHeight="1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spans="1:26" ht="12.75" customHeight="1" x14ac:dyDescent="0.2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spans="1:26" ht="12.75" customHeight="1" x14ac:dyDescent="0.2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spans="1:26" ht="12.75" customHeight="1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spans="1:26" ht="12.75" customHeight="1" x14ac:dyDescent="0.2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spans="1:26" ht="12.75" customHeight="1" x14ac:dyDescent="0.2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spans="1:26" ht="12.75" customHeight="1" x14ac:dyDescent="0.2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spans="1:26" ht="12.75" customHeight="1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spans="1:26" ht="12.75" customHeight="1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spans="1:26" ht="12.75" customHeight="1" x14ac:dyDescent="0.2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spans="1:26" ht="12.75" customHeight="1" x14ac:dyDescent="0.2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spans="1:26" ht="12.75" customHeight="1" x14ac:dyDescent="0.2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spans="1:26" ht="12.75" customHeight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spans="1:26" ht="12.75" customHeight="1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spans="1:26" ht="12.75" customHeight="1" x14ac:dyDescent="0.2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spans="1:26" ht="12.75" customHeight="1" x14ac:dyDescent="0.2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spans="1:26" ht="12.75" customHeight="1" x14ac:dyDescent="0.2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spans="1:26" ht="12.75" customHeight="1" x14ac:dyDescent="0.2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spans="1:26" ht="12.75" customHeight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spans="1:26" ht="12.75" customHeight="1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spans="1:26" ht="12.75" customHeight="1" x14ac:dyDescent="0.2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spans="1:26" ht="12.75" customHeight="1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spans="1:26" ht="12.75" customHeight="1" x14ac:dyDescent="0.2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spans="1:26" ht="12.75" customHeight="1" x14ac:dyDescent="0.2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spans="1:26" ht="12.75" customHeight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spans="1:26" ht="12.75" customHeight="1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spans="1:26" ht="12.75" customHeight="1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spans="1:26" ht="12.75" customHeight="1" x14ac:dyDescent="0.2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spans="1:26" ht="12.75" customHeight="1" x14ac:dyDescent="0.2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spans="1:26" ht="12.75" customHeight="1" x14ac:dyDescent="0.2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spans="1:26" ht="12.75" customHeight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spans="1:26" ht="12.75" customHeight="1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spans="1:26" ht="12.75" customHeight="1" x14ac:dyDescent="0.2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spans="1:26" ht="12.75" customHeight="1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spans="1:26" ht="12.75" customHeight="1" x14ac:dyDescent="0.2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spans="1:26" ht="12.75" customHeight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spans="1:26" ht="12.75" customHeight="1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spans="1:26" ht="12.75" customHeight="1" x14ac:dyDescent="0.2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spans="1:26" ht="12.75" customHeight="1" x14ac:dyDescent="0.2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spans="1:26" ht="12.75" customHeight="1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spans="1:26" ht="12.75" customHeight="1" x14ac:dyDescent="0.2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spans="1:26" ht="12.75" customHeight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spans="1:26" ht="12.75" customHeight="1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spans="1:26" ht="12.75" customHeight="1" x14ac:dyDescent="0.2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spans="1:26" ht="12.75" customHeight="1" x14ac:dyDescent="0.2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spans="1:26" ht="12.75" customHeight="1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spans="1:26" ht="12.75" customHeight="1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spans="1:26" ht="12.75" customHeight="1" x14ac:dyDescent="0.2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spans="1:26" ht="12.75" customHeight="1" x14ac:dyDescent="0.2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spans="1:26" ht="12.75" customHeight="1" x14ac:dyDescent="0.2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spans="1:26" ht="12.75" customHeight="1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spans="1:26" ht="12.75" customHeight="1" x14ac:dyDescent="0.2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spans="1:26" ht="12.75" customHeight="1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spans="1:26" ht="12.75" customHeight="1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spans="1:26" ht="12.75" customHeight="1" x14ac:dyDescent="0.2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spans="1:26" ht="12.75" customHeight="1" x14ac:dyDescent="0.2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spans="1:26" ht="12.75" customHeight="1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spans="1:26" ht="12.75" customHeight="1" x14ac:dyDescent="0.2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spans="1:26" ht="12.75" customHeight="1" x14ac:dyDescent="0.2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spans="1:26" ht="12.75" customHeight="1" x14ac:dyDescent="0.2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spans="1:26" ht="12.75" customHeight="1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spans="1:26" ht="12.75" customHeight="1" x14ac:dyDescent="0.2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spans="1:26" ht="12.75" customHeight="1" x14ac:dyDescent="0.2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spans="1:26" ht="12.75" customHeight="1" x14ac:dyDescent="0.2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spans="1:26" ht="12.75" customHeight="1" x14ac:dyDescent="0.2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spans="1:26" ht="12.75" customHeight="1" x14ac:dyDescent="0.2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spans="1:26" ht="12.75" customHeight="1" x14ac:dyDescent="0.2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spans="1:26" ht="12.75" customHeight="1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spans="1:26" ht="12.75" customHeight="1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spans="1:26" ht="12.75" customHeight="1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spans="1:26" ht="12.7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spans="1:26" ht="12.75" customHeight="1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spans="1:26" ht="12.75" customHeight="1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spans="1:26" ht="12.75" customHeight="1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spans="1:26" ht="12.75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spans="1:26" ht="12.75" customHeight="1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spans="1:26" ht="12.75" customHeight="1" x14ac:dyDescent="0.2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spans="1:26" ht="12.75" customHeight="1" x14ac:dyDescent="0.2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spans="1:26" ht="12.75" customHeight="1" x14ac:dyDescent="0.2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spans="1:26" ht="12.75" customHeight="1" x14ac:dyDescent="0.2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spans="1:26" ht="12.75" customHeight="1" x14ac:dyDescent="0.2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spans="1:26" ht="12.75" customHeight="1" x14ac:dyDescent="0.2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spans="1:26" ht="12.75" customHeight="1" x14ac:dyDescent="0.2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spans="1:26" ht="12.75" customHeight="1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spans="1:26" ht="12.75" customHeight="1" x14ac:dyDescent="0.2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spans="1:26" ht="12.75" customHeight="1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spans="1:26" ht="12.75" customHeight="1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spans="1:26" ht="12.75" customHeight="1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spans="1:26" ht="12.75" customHeight="1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spans="1:26" ht="12.7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spans="1:26" ht="12.75" customHeight="1" x14ac:dyDescent="0.2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spans="1:26" ht="12.75" customHeight="1" x14ac:dyDescent="0.2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spans="1:26" ht="12.75" customHeight="1" x14ac:dyDescent="0.2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spans="1:26" ht="12.75" customHeight="1" x14ac:dyDescent="0.2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spans="1:26" ht="12.75" customHeight="1" x14ac:dyDescent="0.2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spans="1:26" ht="12.75" customHeight="1" x14ac:dyDescent="0.2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spans="1:26" ht="12.75" customHeight="1" x14ac:dyDescent="0.2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spans="1:26" ht="12.75" customHeight="1" x14ac:dyDescent="0.2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spans="1:26" ht="12.75" customHeight="1" x14ac:dyDescent="0.2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spans="1:26" ht="12.75" customHeight="1" x14ac:dyDescent="0.2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spans="1:26" ht="12.75" customHeight="1" x14ac:dyDescent="0.2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spans="1:26" ht="12.75" customHeight="1" x14ac:dyDescent="0.2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spans="1:26" ht="12.75" customHeight="1" x14ac:dyDescent="0.2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spans="1:26" ht="12.75" customHeight="1" x14ac:dyDescent="0.2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spans="1:26" ht="12.75" customHeight="1" x14ac:dyDescent="0.2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spans="1:26" ht="12.75" customHeight="1" x14ac:dyDescent="0.2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spans="1:26" ht="12.75" customHeight="1" x14ac:dyDescent="0.2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spans="1:26" ht="12.75" customHeight="1" x14ac:dyDescent="0.2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spans="1:26" ht="12.75" customHeight="1" x14ac:dyDescent="0.2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spans="1:26" ht="12.75" customHeight="1" x14ac:dyDescent="0.2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spans="1:26" ht="12.75" customHeight="1" x14ac:dyDescent="0.2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spans="1:26" ht="12.75" customHeight="1" x14ac:dyDescent="0.2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spans="1:26" ht="12.75" customHeight="1" x14ac:dyDescent="0.2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spans="1:26" ht="12.75" customHeight="1" x14ac:dyDescent="0.2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spans="1:26" ht="12.75" customHeight="1" x14ac:dyDescent="0.2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spans="1:26" ht="12.75" customHeight="1" x14ac:dyDescent="0.2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spans="1:26" ht="12.75" customHeight="1" x14ac:dyDescent="0.2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spans="1:26" ht="12.75" customHeight="1" x14ac:dyDescent="0.2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spans="1:26" ht="12.75" customHeight="1" x14ac:dyDescent="0.2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spans="1:26" ht="12.75" customHeight="1" x14ac:dyDescent="0.2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spans="1:26" ht="12.75" customHeight="1" x14ac:dyDescent="0.2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spans="1:26" ht="12.75" customHeight="1" x14ac:dyDescent="0.2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spans="1:26" ht="12.75" customHeight="1" x14ac:dyDescent="0.2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spans="1:26" ht="12.75" customHeight="1" x14ac:dyDescent="0.2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spans="1:26" ht="12.75" customHeight="1" x14ac:dyDescent="0.2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spans="1:26" ht="12.75" customHeight="1" x14ac:dyDescent="0.2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spans="1:26" ht="12.75" customHeight="1" x14ac:dyDescent="0.2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spans="1:26" ht="12.75" customHeight="1" x14ac:dyDescent="0.2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spans="1:26" ht="12.75" customHeight="1" x14ac:dyDescent="0.2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spans="1:26" ht="12.75" customHeight="1" x14ac:dyDescent="0.2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 spans="1:26" ht="12.75" customHeight="1" x14ac:dyDescent="0.2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 spans="1:26" ht="12.75" customHeight="1" x14ac:dyDescent="0.2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 spans="1:26" ht="12.75" customHeight="1" x14ac:dyDescent="0.2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 spans="1:26" ht="12.75" customHeight="1" x14ac:dyDescent="0.2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 spans="1:26" ht="12.75" customHeight="1" x14ac:dyDescent="0.2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 spans="1:26" ht="12.75" customHeight="1" x14ac:dyDescent="0.2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 spans="1:26" ht="12.75" customHeight="1" x14ac:dyDescent="0.2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 spans="1:26" ht="12.75" customHeight="1" x14ac:dyDescent="0.2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 spans="1:26" ht="12.75" customHeight="1" x14ac:dyDescent="0.2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 spans="1:26" ht="12.75" customHeight="1" x14ac:dyDescent="0.2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 spans="1:26" ht="12.75" customHeight="1" x14ac:dyDescent="0.2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 spans="1:26" ht="12.75" customHeight="1" x14ac:dyDescent="0.2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 spans="1:26" ht="12.75" customHeight="1" x14ac:dyDescent="0.2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 spans="1:26" ht="12.75" customHeight="1" x14ac:dyDescent="0.2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 spans="1:26" ht="12.75" customHeight="1" x14ac:dyDescent="0.2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 spans="1:26" ht="12.75" customHeight="1" x14ac:dyDescent="0.2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 spans="1:26" ht="12.75" customHeight="1" x14ac:dyDescent="0.2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 spans="1:26" ht="12.75" customHeight="1" x14ac:dyDescent="0.2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 spans="1:26" ht="12.75" customHeight="1" x14ac:dyDescent="0.2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 spans="1:26" ht="12.75" customHeight="1" x14ac:dyDescent="0.2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 spans="1:26" ht="12.75" customHeight="1" x14ac:dyDescent="0.2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 spans="1:26" ht="12.75" customHeight="1" x14ac:dyDescent="0.2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 spans="1:26" ht="12.75" customHeight="1" x14ac:dyDescent="0.2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 spans="1:26" ht="12.75" customHeight="1" x14ac:dyDescent="0.2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 spans="1:26" ht="12.75" customHeight="1" x14ac:dyDescent="0.2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 spans="1:26" ht="12.75" customHeight="1" x14ac:dyDescent="0.2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 spans="1:26" ht="12.75" customHeight="1" x14ac:dyDescent="0.2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 spans="1:26" ht="12.75" customHeight="1" x14ac:dyDescent="0.2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 spans="1:26" ht="12.75" customHeight="1" x14ac:dyDescent="0.2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 spans="1:26" ht="12.75" customHeight="1" x14ac:dyDescent="0.2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 spans="1:26" ht="12.75" customHeight="1" x14ac:dyDescent="0.2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 spans="1:26" ht="12.75" customHeight="1" x14ac:dyDescent="0.2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 spans="1:26" ht="12.75" customHeight="1" x14ac:dyDescent="0.2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 spans="1:26" ht="12.75" customHeight="1" x14ac:dyDescent="0.2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 spans="1:26" ht="12.75" customHeight="1" x14ac:dyDescent="0.2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 spans="1:26" ht="12.75" customHeight="1" x14ac:dyDescent="0.2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 spans="1:26" ht="12.75" customHeight="1" x14ac:dyDescent="0.2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 spans="1:26" ht="12.75" customHeight="1" x14ac:dyDescent="0.2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 spans="1:26" ht="12.75" customHeight="1" x14ac:dyDescent="0.2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 spans="1:26" ht="12.75" customHeight="1" x14ac:dyDescent="0.2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 spans="1:26" ht="12.75" customHeight="1" x14ac:dyDescent="0.2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 spans="1:26" ht="12.75" customHeight="1" x14ac:dyDescent="0.2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 spans="1:26" ht="12.75" customHeight="1" x14ac:dyDescent="0.2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 spans="1:26" ht="12.75" customHeight="1" x14ac:dyDescent="0.2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 spans="1:26" ht="12.75" customHeight="1" x14ac:dyDescent="0.2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 spans="1:26" ht="12.75" customHeight="1" x14ac:dyDescent="0.2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 spans="1:26" ht="12.75" customHeight="1" x14ac:dyDescent="0.2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 spans="1:26" ht="12.75" customHeight="1" x14ac:dyDescent="0.2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spans="1:26" ht="12.75" customHeight="1" x14ac:dyDescent="0.2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 spans="1:26" ht="12.75" customHeight="1" x14ac:dyDescent="0.2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 spans="1:26" ht="12.75" customHeight="1" x14ac:dyDescent="0.2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 spans="1:26" ht="12.75" customHeight="1" x14ac:dyDescent="0.2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 spans="1:26" ht="12.75" customHeight="1" x14ac:dyDescent="0.2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 spans="1:26" ht="12.75" customHeight="1" x14ac:dyDescent="0.2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 spans="1:26" ht="12.75" customHeight="1" x14ac:dyDescent="0.2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 spans="1:26" ht="12.75" customHeight="1" x14ac:dyDescent="0.2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 spans="1:26" ht="12.75" customHeight="1" x14ac:dyDescent="0.2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 spans="1:26" ht="12.75" customHeight="1" x14ac:dyDescent="0.2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 spans="1:26" ht="12.75" customHeight="1" x14ac:dyDescent="0.2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 spans="1:26" ht="12.75" customHeight="1" x14ac:dyDescent="0.2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 spans="1:26" ht="12.75" customHeight="1" x14ac:dyDescent="0.2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 spans="1:26" ht="12.75" customHeight="1" x14ac:dyDescent="0.2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 spans="1:26" ht="12.75" customHeight="1" x14ac:dyDescent="0.2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 spans="1:26" ht="12.75" customHeight="1" x14ac:dyDescent="0.2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 spans="1:26" ht="12.75" customHeight="1" x14ac:dyDescent="0.2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 spans="1:26" ht="12.75" customHeight="1" x14ac:dyDescent="0.2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 spans="1:26" ht="12.75" customHeight="1" x14ac:dyDescent="0.2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 spans="1:26" ht="12.75" customHeight="1" x14ac:dyDescent="0.2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 spans="1:26" ht="12.75" customHeight="1" x14ac:dyDescent="0.2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 spans="1:26" ht="12.75" customHeight="1" x14ac:dyDescent="0.2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 spans="1:26" ht="12.75" customHeight="1" x14ac:dyDescent="0.2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 spans="1:26" ht="12.75" customHeight="1" x14ac:dyDescent="0.2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 spans="1:26" ht="12.75" customHeight="1" x14ac:dyDescent="0.2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spans="1:26" ht="12.75" customHeight="1" x14ac:dyDescent="0.2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spans="1:26" ht="12.75" customHeight="1" x14ac:dyDescent="0.2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spans="1:26" ht="12.75" customHeight="1" x14ac:dyDescent="0.2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 spans="1:26" ht="12.75" customHeight="1" x14ac:dyDescent="0.2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 spans="1:26" ht="12.75" customHeight="1" x14ac:dyDescent="0.2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 spans="1:26" ht="12.75" customHeight="1" x14ac:dyDescent="0.2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 spans="1:26" ht="12.75" customHeight="1" x14ac:dyDescent="0.2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 spans="1:26" ht="12.75" customHeight="1" x14ac:dyDescent="0.2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 spans="1:26" ht="12.75" customHeight="1" x14ac:dyDescent="0.2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 spans="1:26" ht="12.75" customHeight="1" x14ac:dyDescent="0.2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 spans="1:26" ht="12.75" customHeight="1" x14ac:dyDescent="0.2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 spans="1:26" ht="12.75" customHeight="1" x14ac:dyDescent="0.2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 spans="1:26" ht="12.75" customHeight="1" x14ac:dyDescent="0.2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 spans="1:26" ht="12.75" customHeight="1" x14ac:dyDescent="0.2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 spans="1:26" ht="12.75" customHeight="1" x14ac:dyDescent="0.2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 spans="1:26" ht="12.75" customHeight="1" x14ac:dyDescent="0.2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 spans="1:26" ht="12.75" customHeight="1" x14ac:dyDescent="0.2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 spans="1:26" ht="12.75" customHeight="1" x14ac:dyDescent="0.2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 spans="1:26" ht="12.75" customHeight="1" x14ac:dyDescent="0.2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 spans="1:26" ht="12.75" customHeight="1" x14ac:dyDescent="0.2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 spans="1:26" ht="12.75" customHeight="1" x14ac:dyDescent="0.2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 spans="1:26" ht="12.75" customHeight="1" x14ac:dyDescent="0.2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 spans="1:26" ht="12.75" customHeight="1" x14ac:dyDescent="0.2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 spans="1:26" ht="12.75" customHeight="1" x14ac:dyDescent="0.2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 spans="1:26" ht="12.75" customHeight="1" x14ac:dyDescent="0.2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 spans="1:26" ht="12.75" customHeight="1" x14ac:dyDescent="0.2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 spans="1:26" ht="12.75" customHeight="1" x14ac:dyDescent="0.2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 spans="1:26" ht="12.75" customHeight="1" x14ac:dyDescent="0.2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 spans="1:26" ht="12.75" customHeight="1" x14ac:dyDescent="0.2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 spans="1:26" ht="12.75" customHeight="1" x14ac:dyDescent="0.2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 spans="1:26" ht="12.75" customHeight="1" x14ac:dyDescent="0.2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 spans="1:26" ht="12.75" customHeight="1" x14ac:dyDescent="0.2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 spans="1:26" ht="12.75" customHeight="1" x14ac:dyDescent="0.2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 spans="1:26" ht="12.75" customHeight="1" x14ac:dyDescent="0.2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 spans="1:26" ht="12.75" customHeight="1" x14ac:dyDescent="0.2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 spans="1:26" ht="12.75" customHeight="1" x14ac:dyDescent="0.2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 spans="1:26" ht="12.75" customHeight="1" x14ac:dyDescent="0.2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 spans="1:26" ht="12.75" customHeight="1" x14ac:dyDescent="0.2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 spans="1:26" ht="12.75" customHeight="1" x14ac:dyDescent="0.2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 spans="1:26" ht="12.75" customHeight="1" x14ac:dyDescent="0.2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 spans="1:26" ht="12.75" customHeight="1" x14ac:dyDescent="0.2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 spans="1:26" ht="12.75" customHeight="1" x14ac:dyDescent="0.2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 spans="1:26" ht="12.75" customHeight="1" x14ac:dyDescent="0.2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 spans="1:26" ht="12.75" customHeight="1" x14ac:dyDescent="0.2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 spans="1:26" ht="12.75" customHeight="1" x14ac:dyDescent="0.2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 spans="1:26" ht="12.75" customHeight="1" x14ac:dyDescent="0.2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 spans="1:26" ht="12.75" customHeight="1" x14ac:dyDescent="0.2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 spans="1:26" ht="12.75" customHeight="1" x14ac:dyDescent="0.2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 spans="1:26" ht="12.75" customHeight="1" x14ac:dyDescent="0.2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 spans="1:26" ht="12.75" customHeight="1" x14ac:dyDescent="0.2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 spans="1:26" ht="12.75" customHeight="1" x14ac:dyDescent="0.2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 spans="1:26" ht="12.75" customHeight="1" x14ac:dyDescent="0.2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 spans="1:26" ht="12.75" customHeight="1" x14ac:dyDescent="0.2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 spans="1:26" ht="12.75" customHeight="1" x14ac:dyDescent="0.2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 spans="1:26" ht="12.75" customHeight="1" x14ac:dyDescent="0.2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 spans="1:26" ht="12.75" customHeight="1" x14ac:dyDescent="0.2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spans="1:26" ht="12.75" customHeight="1" x14ac:dyDescent="0.2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 spans="1:26" ht="12.75" customHeight="1" x14ac:dyDescent="0.2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 spans="1:26" ht="12.75" customHeight="1" x14ac:dyDescent="0.2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 spans="1:26" ht="12.75" customHeight="1" x14ac:dyDescent="0.2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 spans="1:26" ht="12.75" customHeight="1" x14ac:dyDescent="0.2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 spans="1:26" ht="12.75" customHeight="1" x14ac:dyDescent="0.2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 spans="1:26" ht="12.75" customHeight="1" x14ac:dyDescent="0.2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 spans="1:26" ht="12.75" customHeight="1" x14ac:dyDescent="0.2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 spans="1:26" ht="12.75" customHeight="1" x14ac:dyDescent="0.2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 spans="1:26" ht="12.75" customHeight="1" x14ac:dyDescent="0.2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 spans="1:26" ht="12.75" customHeight="1" x14ac:dyDescent="0.2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 spans="1:26" ht="12.75" customHeight="1" x14ac:dyDescent="0.2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 spans="1:26" ht="12.75" customHeight="1" x14ac:dyDescent="0.2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 spans="1:26" ht="12.75" customHeight="1" x14ac:dyDescent="0.2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 spans="1:26" ht="12.75" customHeight="1" x14ac:dyDescent="0.2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 spans="1:26" ht="12.75" customHeight="1" x14ac:dyDescent="0.2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 spans="1:26" ht="12.75" customHeight="1" x14ac:dyDescent="0.2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 spans="1:26" ht="12.75" customHeight="1" x14ac:dyDescent="0.2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 spans="1:26" ht="12.75" customHeight="1" x14ac:dyDescent="0.2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 spans="1:26" ht="12.75" customHeight="1" x14ac:dyDescent="0.2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 spans="1:26" ht="12.75" customHeight="1" x14ac:dyDescent="0.2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 spans="1:26" ht="12.75" customHeight="1" x14ac:dyDescent="0.2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 spans="1:26" ht="12.75" customHeight="1" x14ac:dyDescent="0.2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 spans="1:26" ht="12.75" customHeight="1" x14ac:dyDescent="0.2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 spans="1:26" ht="12.75" customHeight="1" x14ac:dyDescent="0.2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 spans="1:26" ht="12.75" customHeight="1" x14ac:dyDescent="0.2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 spans="1:26" ht="12.75" customHeight="1" x14ac:dyDescent="0.2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 spans="1:26" ht="12.75" customHeight="1" x14ac:dyDescent="0.2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 spans="1:26" ht="12.75" customHeight="1" x14ac:dyDescent="0.2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 spans="1:26" ht="12.75" customHeight="1" x14ac:dyDescent="0.2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 spans="1:26" ht="12.75" customHeight="1" x14ac:dyDescent="0.2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 spans="1:26" ht="12.75" customHeight="1" x14ac:dyDescent="0.2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 spans="1:26" ht="12.75" customHeight="1" x14ac:dyDescent="0.2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 spans="1:26" ht="12.75" customHeight="1" x14ac:dyDescent="0.2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 spans="1:26" ht="12.75" customHeight="1" x14ac:dyDescent="0.2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 spans="1:26" ht="12.75" customHeight="1" x14ac:dyDescent="0.2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 spans="1:26" ht="12.75" customHeight="1" x14ac:dyDescent="0.2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 spans="1:26" ht="12.75" customHeight="1" x14ac:dyDescent="0.2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 spans="1:26" ht="12.75" customHeight="1" x14ac:dyDescent="0.2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 spans="1:26" ht="12.75" customHeight="1" x14ac:dyDescent="0.2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 spans="1:26" ht="12.75" customHeight="1" x14ac:dyDescent="0.2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 spans="1:26" ht="12.75" customHeight="1" x14ac:dyDescent="0.2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 spans="1:26" ht="12.75" customHeight="1" x14ac:dyDescent="0.2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 spans="1:26" ht="12.75" customHeight="1" x14ac:dyDescent="0.2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 spans="1:26" ht="12.75" customHeight="1" x14ac:dyDescent="0.2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 spans="1:26" ht="12.75" customHeight="1" x14ac:dyDescent="0.2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 spans="1:26" ht="12.75" customHeight="1" x14ac:dyDescent="0.2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 spans="1:26" ht="12.75" customHeight="1" x14ac:dyDescent="0.2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 spans="1:26" ht="12.75" customHeight="1" x14ac:dyDescent="0.2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 spans="1:26" ht="12.75" customHeight="1" x14ac:dyDescent="0.2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 spans="1:26" ht="12.75" customHeight="1" x14ac:dyDescent="0.2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 spans="1:26" ht="12.75" customHeight="1" x14ac:dyDescent="0.2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 spans="1:26" ht="12.75" customHeight="1" x14ac:dyDescent="0.2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 spans="1:26" ht="12.75" customHeight="1" x14ac:dyDescent="0.2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 spans="1:26" ht="12.75" customHeight="1" x14ac:dyDescent="0.2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 spans="1:26" ht="12.75" customHeight="1" x14ac:dyDescent="0.2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 spans="1:26" ht="12.75" customHeight="1" x14ac:dyDescent="0.2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 spans="1:26" ht="12.75" customHeight="1" x14ac:dyDescent="0.2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 spans="1:26" ht="12.75" customHeight="1" x14ac:dyDescent="0.2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 spans="1:26" ht="12.75" customHeight="1" x14ac:dyDescent="0.2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 spans="1:26" ht="12.75" customHeight="1" x14ac:dyDescent="0.2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 spans="1:26" ht="12.75" customHeight="1" x14ac:dyDescent="0.2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 spans="1:26" ht="12.75" customHeight="1" x14ac:dyDescent="0.2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 spans="1:26" ht="12.75" customHeight="1" x14ac:dyDescent="0.2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 spans="1:26" ht="12.75" customHeight="1" x14ac:dyDescent="0.2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 spans="1:26" ht="12.75" customHeight="1" x14ac:dyDescent="0.2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 spans="1:26" ht="12.75" customHeight="1" x14ac:dyDescent="0.2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 spans="1:26" ht="12.75" customHeight="1" x14ac:dyDescent="0.2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 spans="1:26" ht="12.75" customHeight="1" x14ac:dyDescent="0.2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 spans="1:26" ht="12.75" customHeight="1" x14ac:dyDescent="0.2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 spans="1:26" ht="12.75" customHeight="1" x14ac:dyDescent="0.2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 spans="1:26" ht="12.75" customHeight="1" x14ac:dyDescent="0.2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 spans="1:26" ht="12.75" customHeight="1" x14ac:dyDescent="0.2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 spans="1:26" ht="12.75" customHeight="1" x14ac:dyDescent="0.2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 spans="1:26" ht="12.75" customHeight="1" x14ac:dyDescent="0.2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 spans="1:26" ht="12.75" customHeight="1" x14ac:dyDescent="0.2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 spans="1:26" ht="12.75" customHeight="1" x14ac:dyDescent="0.2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 spans="1:26" ht="12.75" customHeight="1" x14ac:dyDescent="0.2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 spans="1:26" ht="12.75" customHeight="1" x14ac:dyDescent="0.2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 spans="1:26" ht="12.75" customHeight="1" x14ac:dyDescent="0.2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 spans="1:26" ht="12.75" customHeight="1" x14ac:dyDescent="0.2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 spans="1:26" ht="12.75" customHeight="1" x14ac:dyDescent="0.2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 spans="1:26" ht="12.75" customHeight="1" x14ac:dyDescent="0.2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 spans="1:26" ht="12.75" customHeight="1" x14ac:dyDescent="0.2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 spans="1:26" ht="12.75" customHeight="1" x14ac:dyDescent="0.2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 spans="1:26" ht="12.75" customHeight="1" x14ac:dyDescent="0.2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 spans="1:26" ht="12.75" customHeight="1" x14ac:dyDescent="0.2">
      <c r="A537" s="17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 spans="1:26" ht="12.75" customHeight="1" x14ac:dyDescent="0.2">
      <c r="A538" s="17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 spans="1:26" ht="12.75" customHeight="1" x14ac:dyDescent="0.2">
      <c r="A539" s="17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 spans="1:26" ht="12.75" customHeight="1" x14ac:dyDescent="0.2">
      <c r="A540" s="17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 spans="1:26" ht="12.75" customHeight="1" x14ac:dyDescent="0.2">
      <c r="A541" s="17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 spans="1:26" ht="12.75" customHeight="1" x14ac:dyDescent="0.2">
      <c r="A542" s="17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 spans="1:26" ht="12.75" customHeight="1" x14ac:dyDescent="0.2">
      <c r="A543" s="17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 spans="1:26" ht="12.75" customHeight="1" x14ac:dyDescent="0.2">
      <c r="A544" s="17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 spans="1:26" ht="12.75" customHeight="1" x14ac:dyDescent="0.2">
      <c r="A545" s="17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 spans="1:26" ht="12.75" customHeight="1" x14ac:dyDescent="0.2">
      <c r="A546" s="17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 spans="1:26" ht="12.75" customHeight="1" x14ac:dyDescent="0.2">
      <c r="A547" s="17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 spans="1:26" ht="12.75" customHeight="1" x14ac:dyDescent="0.2">
      <c r="A548" s="17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 spans="1:26" ht="12.75" customHeight="1" x14ac:dyDescent="0.2">
      <c r="A549" s="17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 spans="1:26" ht="12.75" customHeight="1" x14ac:dyDescent="0.2">
      <c r="A550" s="17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 spans="1:26" ht="12.75" customHeight="1" x14ac:dyDescent="0.2">
      <c r="A551" s="17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 spans="1:26" ht="12.75" customHeight="1" x14ac:dyDescent="0.2">
      <c r="A552" s="17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 spans="1:26" ht="12.75" customHeight="1" x14ac:dyDescent="0.2">
      <c r="A553" s="17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 spans="1:26" ht="12.75" customHeight="1" x14ac:dyDescent="0.2">
      <c r="A554" s="17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 spans="1:26" ht="12.75" customHeight="1" x14ac:dyDescent="0.2">
      <c r="A555" s="17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 spans="1:26" ht="12.75" customHeight="1" x14ac:dyDescent="0.2">
      <c r="A556" s="17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 spans="1:26" ht="12.75" customHeight="1" x14ac:dyDescent="0.2">
      <c r="A557" s="17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 spans="1:26" ht="12.75" customHeight="1" x14ac:dyDescent="0.2">
      <c r="A558" s="17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 spans="1:26" ht="12.75" customHeight="1" x14ac:dyDescent="0.2">
      <c r="A559" s="17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 spans="1:26" ht="12.75" customHeight="1" x14ac:dyDescent="0.2">
      <c r="A560" s="17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 spans="1:26" ht="12.75" customHeight="1" x14ac:dyDescent="0.2">
      <c r="A561" s="17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 spans="1:26" ht="12.75" customHeight="1" x14ac:dyDescent="0.2">
      <c r="A562" s="17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 spans="1:26" ht="12.75" customHeight="1" x14ac:dyDescent="0.2">
      <c r="A563" s="17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 spans="1:26" ht="12.75" customHeight="1" x14ac:dyDescent="0.2">
      <c r="A564" s="17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 spans="1:26" ht="12.75" customHeight="1" x14ac:dyDescent="0.2">
      <c r="A565" s="17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 spans="1:26" ht="12.75" customHeight="1" x14ac:dyDescent="0.2">
      <c r="A566" s="17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 spans="1:26" ht="12.75" customHeight="1" x14ac:dyDescent="0.2">
      <c r="A567" s="17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 spans="1:26" ht="12.75" customHeight="1" x14ac:dyDescent="0.2">
      <c r="A568" s="17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 spans="1:26" ht="12.75" customHeight="1" x14ac:dyDescent="0.2">
      <c r="A569" s="17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 spans="1:26" ht="12.75" customHeight="1" x14ac:dyDescent="0.2">
      <c r="A570" s="17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 spans="1:26" ht="12.75" customHeight="1" x14ac:dyDescent="0.2">
      <c r="A571" s="17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 spans="1:26" ht="12.75" customHeight="1" x14ac:dyDescent="0.2">
      <c r="A572" s="17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 spans="1:26" ht="12.75" customHeight="1" x14ac:dyDescent="0.2">
      <c r="A573" s="17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 spans="1:26" ht="12.75" customHeight="1" x14ac:dyDescent="0.2">
      <c r="A574" s="17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 spans="1:26" ht="12.75" customHeight="1" x14ac:dyDescent="0.2">
      <c r="A575" s="17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 spans="1:26" ht="12.75" customHeight="1" x14ac:dyDescent="0.2">
      <c r="A576" s="17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 spans="1:26" ht="12.75" customHeight="1" x14ac:dyDescent="0.2">
      <c r="A577" s="17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 spans="1:26" ht="12.75" customHeight="1" x14ac:dyDescent="0.2">
      <c r="A578" s="17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 spans="1:26" ht="12.75" customHeight="1" x14ac:dyDescent="0.2">
      <c r="A579" s="17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 spans="1:26" ht="12.75" customHeight="1" x14ac:dyDescent="0.2">
      <c r="A580" s="17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 spans="1:26" ht="12.75" customHeight="1" x14ac:dyDescent="0.2">
      <c r="A581" s="17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 spans="1:26" ht="12.75" customHeight="1" x14ac:dyDescent="0.2">
      <c r="A582" s="17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 spans="1:26" ht="12.75" customHeight="1" x14ac:dyDescent="0.2">
      <c r="A583" s="17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 spans="1:26" ht="12.75" customHeight="1" x14ac:dyDescent="0.2">
      <c r="A584" s="17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 spans="1:26" ht="12.75" customHeight="1" x14ac:dyDescent="0.2">
      <c r="A585" s="17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 spans="1:26" ht="12.75" customHeight="1" x14ac:dyDescent="0.2">
      <c r="A586" s="17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 spans="1:26" ht="12.75" customHeight="1" x14ac:dyDescent="0.2">
      <c r="A587" s="17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 spans="1:26" ht="12.75" customHeight="1" x14ac:dyDescent="0.2">
      <c r="A588" s="17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 spans="1:26" ht="12.75" customHeight="1" x14ac:dyDescent="0.2">
      <c r="A589" s="17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 spans="1:26" ht="12.75" customHeight="1" x14ac:dyDescent="0.2">
      <c r="A590" s="17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 spans="1:26" ht="12.75" customHeight="1" x14ac:dyDescent="0.2">
      <c r="A591" s="17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 spans="1:26" ht="12.75" customHeight="1" x14ac:dyDescent="0.2">
      <c r="A592" s="17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 spans="1:26" ht="12.75" customHeight="1" x14ac:dyDescent="0.2">
      <c r="A593" s="177"/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spans="1:26" ht="12.75" customHeight="1" x14ac:dyDescent="0.2">
      <c r="A594" s="177"/>
      <c r="B594" s="177"/>
      <c r="C594" s="177"/>
      <c r="D594" s="177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spans="1:26" ht="12.75" customHeight="1" x14ac:dyDescent="0.2">
      <c r="A595" s="177"/>
      <c r="B595" s="177"/>
      <c r="C595" s="177"/>
      <c r="D595" s="177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spans="1:26" ht="12.75" customHeight="1" x14ac:dyDescent="0.2">
      <c r="A596" s="177"/>
      <c r="B596" s="177"/>
      <c r="C596" s="177"/>
      <c r="D596" s="177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spans="1:26" ht="12.75" customHeight="1" x14ac:dyDescent="0.2">
      <c r="A597" s="177"/>
      <c r="B597" s="177"/>
      <c r="C597" s="177"/>
      <c r="D597" s="177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spans="1:26" ht="12.75" customHeight="1" x14ac:dyDescent="0.2">
      <c r="A598" s="177"/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spans="1:26" ht="12.75" customHeight="1" x14ac:dyDescent="0.2">
      <c r="A599" s="177"/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 spans="1:26" ht="12.75" customHeight="1" x14ac:dyDescent="0.2">
      <c r="A600" s="177"/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spans="1:26" ht="12.75" customHeight="1" x14ac:dyDescent="0.2">
      <c r="A601" s="177"/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spans="1:26" ht="12.75" customHeight="1" x14ac:dyDescent="0.2">
      <c r="A602" s="177"/>
      <c r="B602" s="177"/>
      <c r="C602" s="177"/>
      <c r="D602" s="177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spans="1:26" ht="12.75" customHeight="1" x14ac:dyDescent="0.2">
      <c r="A603" s="177"/>
      <c r="B603" s="177"/>
      <c r="C603" s="177"/>
      <c r="D603" s="177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spans="1:26" ht="12.75" customHeight="1" x14ac:dyDescent="0.2">
      <c r="A604" s="177"/>
      <c r="B604" s="177"/>
      <c r="C604" s="177"/>
      <c r="D604" s="177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spans="1:26" ht="12.75" customHeight="1" x14ac:dyDescent="0.2">
      <c r="A605" s="177"/>
      <c r="B605" s="177"/>
      <c r="C605" s="177"/>
      <c r="D605" s="177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spans="1:26" ht="12.75" customHeight="1" x14ac:dyDescent="0.2">
      <c r="A606" s="177"/>
      <c r="B606" s="177"/>
      <c r="C606" s="177"/>
      <c r="D606" s="177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spans="1:26" ht="12.75" customHeight="1" x14ac:dyDescent="0.2">
      <c r="A607" s="177"/>
      <c r="B607" s="177"/>
      <c r="C607" s="177"/>
      <c r="D607" s="177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spans="1:26" ht="12.75" customHeight="1" x14ac:dyDescent="0.2">
      <c r="A608" s="177"/>
      <c r="B608" s="177"/>
      <c r="C608" s="177"/>
      <c r="D608" s="177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spans="1:26" ht="12.75" customHeight="1" x14ac:dyDescent="0.2">
      <c r="A609" s="177"/>
      <c r="B609" s="177"/>
      <c r="C609" s="177"/>
      <c r="D609" s="177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 spans="1:26" ht="12.75" customHeight="1" x14ac:dyDescent="0.2">
      <c r="A610" s="177"/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 spans="1:26" ht="12.75" customHeight="1" x14ac:dyDescent="0.2">
      <c r="A611" s="177"/>
      <c r="B611" s="177"/>
      <c r="C611" s="177"/>
      <c r="D611" s="177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 spans="1:26" ht="12.75" customHeight="1" x14ac:dyDescent="0.2">
      <c r="A612" s="177"/>
      <c r="B612" s="177"/>
      <c r="C612" s="177"/>
      <c r="D612" s="177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 spans="1:26" ht="12.75" customHeight="1" x14ac:dyDescent="0.2">
      <c r="A613" s="177"/>
      <c r="B613" s="177"/>
      <c r="C613" s="177"/>
      <c r="D613" s="177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 spans="1:26" ht="12.75" customHeight="1" x14ac:dyDescent="0.2">
      <c r="A614" s="177"/>
      <c r="B614" s="177"/>
      <c r="C614" s="177"/>
      <c r="D614" s="177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 spans="1:26" ht="12.75" customHeight="1" x14ac:dyDescent="0.2">
      <c r="A615" s="177"/>
      <c r="B615" s="177"/>
      <c r="C615" s="177"/>
      <c r="D615" s="177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 spans="1:26" ht="12.75" customHeight="1" x14ac:dyDescent="0.2">
      <c r="A616" s="177"/>
      <c r="B616" s="177"/>
      <c r="C616" s="177"/>
      <c r="D616" s="177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 spans="1:26" ht="12.75" customHeight="1" x14ac:dyDescent="0.2">
      <c r="A617" s="177"/>
      <c r="B617" s="177"/>
      <c r="C617" s="177"/>
      <c r="D617" s="177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 spans="1:26" ht="12.75" customHeight="1" x14ac:dyDescent="0.2">
      <c r="A618" s="177"/>
      <c r="B618" s="177"/>
      <c r="C618" s="177"/>
      <c r="D618" s="177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 spans="1:26" ht="12.75" customHeight="1" x14ac:dyDescent="0.2">
      <c r="A619" s="177"/>
      <c r="B619" s="177"/>
      <c r="C619" s="177"/>
      <c r="D619" s="177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 spans="1:26" ht="12.75" customHeight="1" x14ac:dyDescent="0.2">
      <c r="A620" s="177"/>
      <c r="B620" s="177"/>
      <c r="C620" s="177"/>
      <c r="D620" s="177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 spans="1:26" ht="12.75" customHeight="1" x14ac:dyDescent="0.2">
      <c r="A621" s="177"/>
      <c r="B621" s="177"/>
      <c r="C621" s="177"/>
      <c r="D621" s="177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 spans="1:26" ht="12.75" customHeight="1" x14ac:dyDescent="0.2">
      <c r="A622" s="177"/>
      <c r="B622" s="177"/>
      <c r="C622" s="177"/>
      <c r="D622" s="177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 spans="1:26" ht="12.75" customHeight="1" x14ac:dyDescent="0.2">
      <c r="A623" s="177"/>
      <c r="B623" s="177"/>
      <c r="C623" s="177"/>
      <c r="D623" s="177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 spans="1:26" ht="12.75" customHeight="1" x14ac:dyDescent="0.2">
      <c r="A624" s="177"/>
      <c r="B624" s="177"/>
      <c r="C624" s="177"/>
      <c r="D624" s="177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 spans="1:26" ht="12.75" customHeight="1" x14ac:dyDescent="0.2">
      <c r="A625" s="177"/>
      <c r="B625" s="177"/>
      <c r="C625" s="177"/>
      <c r="D625" s="177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 spans="1:26" ht="12.75" customHeight="1" x14ac:dyDescent="0.2">
      <c r="A626" s="177"/>
      <c r="B626" s="177"/>
      <c r="C626" s="177"/>
      <c r="D626" s="177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spans="1:26" ht="12.75" customHeight="1" x14ac:dyDescent="0.2">
      <c r="A627" s="177"/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spans="1:26" ht="12.75" customHeight="1" x14ac:dyDescent="0.2">
      <c r="A628" s="177"/>
      <c r="B628" s="177"/>
      <c r="C628" s="177"/>
      <c r="D628" s="177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spans="1:26" ht="12.75" customHeight="1" x14ac:dyDescent="0.2">
      <c r="A629" s="177"/>
      <c r="B629" s="177"/>
      <c r="C629" s="177"/>
      <c r="D629" s="177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spans="1:26" ht="12.75" customHeight="1" x14ac:dyDescent="0.2">
      <c r="A630" s="177"/>
      <c r="B630" s="177"/>
      <c r="C630" s="177"/>
      <c r="D630" s="177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spans="1:26" ht="12.75" customHeight="1" x14ac:dyDescent="0.2">
      <c r="A631" s="177"/>
      <c r="B631" s="177"/>
      <c r="C631" s="177"/>
      <c r="D631" s="177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spans="1:26" ht="12.75" customHeight="1" x14ac:dyDescent="0.2">
      <c r="A632" s="177"/>
      <c r="B632" s="177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spans="1:26" ht="12.75" customHeight="1" x14ac:dyDescent="0.2">
      <c r="A633" s="177"/>
      <c r="B633" s="177"/>
      <c r="C633" s="177"/>
      <c r="D633" s="177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spans="1:26" ht="12.75" customHeight="1" x14ac:dyDescent="0.2">
      <c r="A634" s="177"/>
      <c r="B634" s="177"/>
      <c r="C634" s="177"/>
      <c r="D634" s="177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spans="1:26" ht="12.75" customHeight="1" x14ac:dyDescent="0.2">
      <c r="A635" s="177"/>
      <c r="B635" s="177"/>
      <c r="C635" s="177"/>
      <c r="D635" s="177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spans="1:26" ht="12.75" customHeight="1" x14ac:dyDescent="0.2">
      <c r="A636" s="177"/>
      <c r="B636" s="177"/>
      <c r="C636" s="177"/>
      <c r="D636" s="177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spans="1:26" ht="12.75" customHeight="1" x14ac:dyDescent="0.2">
      <c r="A637" s="177"/>
      <c r="B637" s="177"/>
      <c r="C637" s="177"/>
      <c r="D637" s="177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spans="1:26" ht="12.75" customHeight="1" x14ac:dyDescent="0.2">
      <c r="A638" s="177"/>
      <c r="B638" s="177"/>
      <c r="C638" s="177"/>
      <c r="D638" s="177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spans="1:26" ht="12.75" customHeight="1" x14ac:dyDescent="0.2">
      <c r="A639" s="177"/>
      <c r="B639" s="177"/>
      <c r="C639" s="177"/>
      <c r="D639" s="177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spans="1:26" ht="12.75" customHeight="1" x14ac:dyDescent="0.2">
      <c r="A640" s="177"/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spans="1:26" ht="12.75" customHeight="1" x14ac:dyDescent="0.2">
      <c r="A641" s="177"/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spans="1:26" ht="12.75" customHeight="1" x14ac:dyDescent="0.2">
      <c r="A642" s="177"/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spans="1:26" ht="12.75" customHeight="1" x14ac:dyDescent="0.2">
      <c r="A643" s="177"/>
      <c r="B643" s="177"/>
      <c r="C643" s="177"/>
      <c r="D643" s="177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spans="1:26" ht="12.75" customHeight="1" x14ac:dyDescent="0.2">
      <c r="A644" s="177"/>
      <c r="B644" s="177"/>
      <c r="C644" s="177"/>
      <c r="D644" s="177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spans="1:26" ht="12.75" customHeight="1" x14ac:dyDescent="0.2">
      <c r="A645" s="177"/>
      <c r="B645" s="177"/>
      <c r="C645" s="177"/>
      <c r="D645" s="177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spans="1:26" ht="12.75" customHeight="1" x14ac:dyDescent="0.2">
      <c r="A646" s="177"/>
      <c r="B646" s="177"/>
      <c r="C646" s="177"/>
      <c r="D646" s="177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spans="1:26" ht="12.75" customHeight="1" x14ac:dyDescent="0.2">
      <c r="A647" s="177"/>
      <c r="B647" s="177"/>
      <c r="C647" s="177"/>
      <c r="D647" s="177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spans="1:26" ht="12.75" customHeight="1" x14ac:dyDescent="0.2">
      <c r="A648" s="177"/>
      <c r="B648" s="177"/>
      <c r="C648" s="177"/>
      <c r="D648" s="177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spans="1:26" ht="12.75" customHeight="1" x14ac:dyDescent="0.2">
      <c r="A649" s="177"/>
      <c r="B649" s="177"/>
      <c r="C649" s="177"/>
      <c r="D649" s="177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spans="1:26" ht="12.75" customHeight="1" x14ac:dyDescent="0.2">
      <c r="A650" s="177"/>
      <c r="B650" s="177"/>
      <c r="C650" s="177"/>
      <c r="D650" s="177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spans="1:26" ht="12.75" customHeight="1" x14ac:dyDescent="0.2">
      <c r="A651" s="177"/>
      <c r="B651" s="177"/>
      <c r="C651" s="177"/>
      <c r="D651" s="177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 spans="1:26" ht="12.75" customHeight="1" x14ac:dyDescent="0.2">
      <c r="A652" s="177"/>
      <c r="B652" s="177"/>
      <c r="C652" s="177"/>
      <c r="D652" s="177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 spans="1:26" ht="12.75" customHeight="1" x14ac:dyDescent="0.2">
      <c r="A653" s="177"/>
      <c r="B653" s="177"/>
      <c r="C653" s="177"/>
      <c r="D653" s="177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 spans="1:26" ht="12.75" customHeight="1" x14ac:dyDescent="0.2">
      <c r="A654" s="177"/>
      <c r="B654" s="177"/>
      <c r="C654" s="177"/>
      <c r="D654" s="177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 spans="1:26" ht="12.75" customHeight="1" x14ac:dyDescent="0.2">
      <c r="A655" s="177"/>
      <c r="B655" s="177"/>
      <c r="C655" s="177"/>
      <c r="D655" s="177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 spans="1:26" ht="12.75" customHeight="1" x14ac:dyDescent="0.2">
      <c r="A656" s="177"/>
      <c r="B656" s="177"/>
      <c r="C656" s="177"/>
      <c r="D656" s="177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 spans="1:26" ht="12.75" customHeight="1" x14ac:dyDescent="0.2">
      <c r="A657" s="177"/>
      <c r="B657" s="177"/>
      <c r="C657" s="177"/>
      <c r="D657" s="177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 spans="1:26" ht="12.75" customHeight="1" x14ac:dyDescent="0.2">
      <c r="A658" s="177"/>
      <c r="B658" s="177"/>
      <c r="C658" s="177"/>
      <c r="D658" s="177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 spans="1:26" ht="12.75" customHeight="1" x14ac:dyDescent="0.2">
      <c r="A659" s="177"/>
      <c r="B659" s="177"/>
      <c r="C659" s="177"/>
      <c r="D659" s="177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 spans="1:26" ht="12.75" customHeight="1" x14ac:dyDescent="0.2">
      <c r="A660" s="177"/>
      <c r="B660" s="177"/>
      <c r="C660" s="177"/>
      <c r="D660" s="177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 spans="1:26" ht="12.75" customHeight="1" x14ac:dyDescent="0.2">
      <c r="A661" s="177"/>
      <c r="B661" s="177"/>
      <c r="C661" s="177"/>
      <c r="D661" s="177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 spans="1:26" ht="12.75" customHeight="1" x14ac:dyDescent="0.2">
      <c r="A662" s="177"/>
      <c r="B662" s="177"/>
      <c r="C662" s="177"/>
      <c r="D662" s="177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 spans="1:26" ht="12.75" customHeight="1" x14ac:dyDescent="0.2">
      <c r="A663" s="177"/>
      <c r="B663" s="177"/>
      <c r="C663" s="177"/>
      <c r="D663" s="177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 spans="1:26" ht="12.75" customHeight="1" x14ac:dyDescent="0.2">
      <c r="A664" s="177"/>
      <c r="B664" s="177"/>
      <c r="C664" s="177"/>
      <c r="D664" s="177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 spans="1:26" ht="12.75" customHeight="1" x14ac:dyDescent="0.2">
      <c r="A665" s="177"/>
      <c r="B665" s="177"/>
      <c r="C665" s="177"/>
      <c r="D665" s="177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 spans="1:26" ht="12.75" customHeight="1" x14ac:dyDescent="0.2">
      <c r="A666" s="177"/>
      <c r="B666" s="177"/>
      <c r="C666" s="177"/>
      <c r="D666" s="177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 spans="1:26" ht="12.75" customHeight="1" x14ac:dyDescent="0.2">
      <c r="A667" s="177"/>
      <c r="B667" s="177"/>
      <c r="C667" s="177"/>
      <c r="D667" s="177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 spans="1:26" ht="12.75" customHeight="1" x14ac:dyDescent="0.2">
      <c r="A668" s="177"/>
      <c r="B668" s="177"/>
      <c r="C668" s="177"/>
      <c r="D668" s="177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 spans="1:26" ht="12.75" customHeight="1" x14ac:dyDescent="0.2">
      <c r="A669" s="177"/>
      <c r="B669" s="177"/>
      <c r="C669" s="177"/>
      <c r="D669" s="177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 spans="1:26" ht="12.75" customHeight="1" x14ac:dyDescent="0.2">
      <c r="A670" s="177"/>
      <c r="B670" s="177"/>
      <c r="C670" s="177"/>
      <c r="D670" s="177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 spans="1:26" ht="12.75" customHeight="1" x14ac:dyDescent="0.2">
      <c r="A671" s="177"/>
      <c r="B671" s="177"/>
      <c r="C671" s="177"/>
      <c r="D671" s="177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 spans="1:26" ht="12.75" customHeight="1" x14ac:dyDescent="0.2">
      <c r="A672" s="177"/>
      <c r="B672" s="177"/>
      <c r="C672" s="177"/>
      <c r="D672" s="177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 spans="1:26" ht="12.75" customHeight="1" x14ac:dyDescent="0.2">
      <c r="A673" s="177"/>
      <c r="B673" s="177"/>
      <c r="C673" s="177"/>
      <c r="D673" s="177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 spans="1:26" ht="12.75" customHeight="1" x14ac:dyDescent="0.2">
      <c r="A674" s="177"/>
      <c r="B674" s="177"/>
      <c r="C674" s="177"/>
      <c r="D674" s="177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 spans="1:26" ht="12.75" customHeight="1" x14ac:dyDescent="0.2">
      <c r="A675" s="177"/>
      <c r="B675" s="177"/>
      <c r="C675" s="177"/>
      <c r="D675" s="177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 spans="1:26" ht="12.75" customHeight="1" x14ac:dyDescent="0.2">
      <c r="A676" s="177"/>
      <c r="B676" s="177"/>
      <c r="C676" s="177"/>
      <c r="D676" s="177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 spans="1:26" ht="12.75" customHeight="1" x14ac:dyDescent="0.2">
      <c r="A677" s="177"/>
      <c r="B677" s="177"/>
      <c r="C677" s="177"/>
      <c r="D677" s="177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 spans="1:26" ht="12.75" customHeight="1" x14ac:dyDescent="0.2">
      <c r="A678" s="177"/>
      <c r="B678" s="177"/>
      <c r="C678" s="177"/>
      <c r="D678" s="177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 spans="1:26" ht="12.75" customHeight="1" x14ac:dyDescent="0.2">
      <c r="A679" s="177"/>
      <c r="B679" s="177"/>
      <c r="C679" s="177"/>
      <c r="D679" s="177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 spans="1:26" ht="12.75" customHeight="1" x14ac:dyDescent="0.2">
      <c r="A680" s="177"/>
      <c r="B680" s="177"/>
      <c r="C680" s="177"/>
      <c r="D680" s="177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 spans="1:26" ht="12.75" customHeight="1" x14ac:dyDescent="0.2">
      <c r="A681" s="177"/>
      <c r="B681" s="177"/>
      <c r="C681" s="177"/>
      <c r="D681" s="177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 spans="1:26" ht="12.75" customHeight="1" x14ac:dyDescent="0.2">
      <c r="A682" s="177"/>
      <c r="B682" s="177"/>
      <c r="C682" s="177"/>
      <c r="D682" s="177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 spans="1:26" ht="12.75" customHeight="1" x14ac:dyDescent="0.2">
      <c r="A683" s="177"/>
      <c r="B683" s="177"/>
      <c r="C683" s="177"/>
      <c r="D683" s="177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 spans="1:26" ht="12.75" customHeight="1" x14ac:dyDescent="0.2">
      <c r="A684" s="177"/>
      <c r="B684" s="177"/>
      <c r="C684" s="177"/>
      <c r="D684" s="177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 spans="1:26" ht="12.75" customHeight="1" x14ac:dyDescent="0.2">
      <c r="A685" s="177"/>
      <c r="B685" s="177"/>
      <c r="C685" s="177"/>
      <c r="D685" s="177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 spans="1:26" ht="12.75" customHeight="1" x14ac:dyDescent="0.2">
      <c r="A686" s="177"/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 spans="1:26" ht="12.75" customHeight="1" x14ac:dyDescent="0.2">
      <c r="A687" s="177"/>
      <c r="B687" s="177"/>
      <c r="C687" s="177"/>
      <c r="D687" s="177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 spans="1:26" ht="12.75" customHeight="1" x14ac:dyDescent="0.2">
      <c r="A688" s="177"/>
      <c r="B688" s="177"/>
      <c r="C688" s="177"/>
      <c r="D688" s="177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 spans="1:26" ht="12.75" customHeight="1" x14ac:dyDescent="0.2">
      <c r="A689" s="177"/>
      <c r="B689" s="177"/>
      <c r="C689" s="177"/>
      <c r="D689" s="177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 spans="1:26" ht="12.75" customHeight="1" x14ac:dyDescent="0.2">
      <c r="A690" s="177"/>
      <c r="B690" s="177"/>
      <c r="C690" s="177"/>
      <c r="D690" s="177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 spans="1:26" ht="12.75" customHeight="1" x14ac:dyDescent="0.2">
      <c r="A691" s="177"/>
      <c r="B691" s="177"/>
      <c r="C691" s="177"/>
      <c r="D691" s="177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 spans="1:26" ht="12.75" customHeight="1" x14ac:dyDescent="0.2">
      <c r="A692" s="177"/>
      <c r="B692" s="177"/>
      <c r="C692" s="177"/>
      <c r="D692" s="177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 spans="1:26" ht="12.75" customHeight="1" x14ac:dyDescent="0.2">
      <c r="A693" s="177"/>
      <c r="B693" s="177"/>
      <c r="C693" s="177"/>
      <c r="D693" s="177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 spans="1:26" ht="12.75" customHeight="1" x14ac:dyDescent="0.2">
      <c r="A694" s="177"/>
      <c r="B694" s="177"/>
      <c r="C694" s="177"/>
      <c r="D694" s="177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 spans="1:26" ht="12.75" customHeight="1" x14ac:dyDescent="0.2">
      <c r="A695" s="177"/>
      <c r="B695" s="177"/>
      <c r="C695" s="177"/>
      <c r="D695" s="177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 spans="1:26" ht="12.75" customHeight="1" x14ac:dyDescent="0.2">
      <c r="A696" s="177"/>
      <c r="B696" s="177"/>
      <c r="C696" s="177"/>
      <c r="D696" s="177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 spans="1:26" ht="12.75" customHeight="1" x14ac:dyDescent="0.2">
      <c r="A697" s="177"/>
      <c r="B697" s="177"/>
      <c r="C697" s="177"/>
      <c r="D697" s="177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 spans="1:26" ht="12.75" customHeight="1" x14ac:dyDescent="0.2">
      <c r="A698" s="177"/>
      <c r="B698" s="177"/>
      <c r="C698" s="177"/>
      <c r="D698" s="177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 spans="1:26" ht="12.75" customHeight="1" x14ac:dyDescent="0.2">
      <c r="A699" s="177"/>
      <c r="B699" s="177"/>
      <c r="C699" s="177"/>
      <c r="D699" s="177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 spans="1:26" ht="12.75" customHeight="1" x14ac:dyDescent="0.2">
      <c r="A700" s="177"/>
      <c r="B700" s="177"/>
      <c r="C700" s="177"/>
      <c r="D700" s="177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 spans="1:26" ht="12.75" customHeight="1" x14ac:dyDescent="0.2">
      <c r="A701" s="177"/>
      <c r="B701" s="177"/>
      <c r="C701" s="177"/>
      <c r="D701" s="177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 spans="1:26" ht="12.75" customHeight="1" x14ac:dyDescent="0.2">
      <c r="A702" s="177"/>
      <c r="B702" s="177"/>
      <c r="C702" s="177"/>
      <c r="D702" s="177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 spans="1:26" ht="12.75" customHeight="1" x14ac:dyDescent="0.2">
      <c r="A703" s="177"/>
      <c r="B703" s="177"/>
      <c r="C703" s="177"/>
      <c r="D703" s="177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 spans="1:26" ht="12.75" customHeight="1" x14ac:dyDescent="0.2">
      <c r="A704" s="177"/>
      <c r="B704" s="177"/>
      <c r="C704" s="177"/>
      <c r="D704" s="177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 spans="1:26" ht="12.75" customHeight="1" x14ac:dyDescent="0.2">
      <c r="A705" s="177"/>
      <c r="B705" s="177"/>
      <c r="C705" s="177"/>
      <c r="D705" s="177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 spans="1:26" ht="12.75" customHeight="1" x14ac:dyDescent="0.2">
      <c r="A706" s="177"/>
      <c r="B706" s="177"/>
      <c r="C706" s="177"/>
      <c r="D706" s="177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 spans="1:26" ht="12.75" customHeight="1" x14ac:dyDescent="0.2">
      <c r="A707" s="177"/>
      <c r="B707" s="177"/>
      <c r="C707" s="177"/>
      <c r="D707" s="177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 spans="1:26" ht="12.75" customHeight="1" x14ac:dyDescent="0.2">
      <c r="A708" s="177"/>
      <c r="B708" s="177"/>
      <c r="C708" s="177"/>
      <c r="D708" s="177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 spans="1:26" ht="12.75" customHeight="1" x14ac:dyDescent="0.2">
      <c r="A709" s="177"/>
      <c r="B709" s="177"/>
      <c r="C709" s="177"/>
      <c r="D709" s="177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 spans="1:26" ht="12.75" customHeight="1" x14ac:dyDescent="0.2">
      <c r="A710" s="177"/>
      <c r="B710" s="177"/>
      <c r="C710" s="177"/>
      <c r="D710" s="177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 spans="1:26" ht="12.75" customHeight="1" x14ac:dyDescent="0.2">
      <c r="A711" s="177"/>
      <c r="B711" s="177"/>
      <c r="C711" s="177"/>
      <c r="D711" s="177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 spans="1:26" ht="12.75" customHeight="1" x14ac:dyDescent="0.2">
      <c r="A712" s="177"/>
      <c r="B712" s="177"/>
      <c r="C712" s="177"/>
      <c r="D712" s="177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 spans="1:26" ht="12.75" customHeight="1" x14ac:dyDescent="0.2">
      <c r="A713" s="177"/>
      <c r="B713" s="177"/>
      <c r="C713" s="177"/>
      <c r="D713" s="177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 spans="1:26" ht="12.75" customHeight="1" x14ac:dyDescent="0.2">
      <c r="A714" s="177"/>
      <c r="B714" s="177"/>
      <c r="C714" s="177"/>
      <c r="D714" s="177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 spans="1:26" ht="12.75" customHeight="1" x14ac:dyDescent="0.2">
      <c r="A715" s="177"/>
      <c r="B715" s="177"/>
      <c r="C715" s="177"/>
      <c r="D715" s="177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 spans="1:26" ht="12.75" customHeight="1" x14ac:dyDescent="0.2">
      <c r="A716" s="177"/>
      <c r="B716" s="177"/>
      <c r="C716" s="177"/>
      <c r="D716" s="177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 spans="1:26" ht="12.75" customHeight="1" x14ac:dyDescent="0.2">
      <c r="A717" s="177"/>
      <c r="B717" s="177"/>
      <c r="C717" s="177"/>
      <c r="D717" s="177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 spans="1:26" ht="12.75" customHeight="1" x14ac:dyDescent="0.2">
      <c r="A718" s="177"/>
      <c r="B718" s="177"/>
      <c r="C718" s="177"/>
      <c r="D718" s="177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 spans="1:26" ht="12.75" customHeight="1" x14ac:dyDescent="0.2">
      <c r="A719" s="177"/>
      <c r="B719" s="177"/>
      <c r="C719" s="177"/>
      <c r="D719" s="177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 spans="1:26" ht="12.75" customHeight="1" x14ac:dyDescent="0.2">
      <c r="A720" s="177"/>
      <c r="B720" s="177"/>
      <c r="C720" s="177"/>
      <c r="D720" s="177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 spans="1:26" ht="12.75" customHeight="1" x14ac:dyDescent="0.2">
      <c r="A721" s="177"/>
      <c r="B721" s="177"/>
      <c r="C721" s="177"/>
      <c r="D721" s="177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 spans="1:26" ht="12.75" customHeight="1" x14ac:dyDescent="0.2">
      <c r="A722" s="177"/>
      <c r="B722" s="177"/>
      <c r="C722" s="177"/>
      <c r="D722" s="177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 spans="1:26" ht="12.75" customHeight="1" x14ac:dyDescent="0.2">
      <c r="A723" s="177"/>
      <c r="B723" s="177"/>
      <c r="C723" s="177"/>
      <c r="D723" s="177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 spans="1:26" ht="12.75" customHeight="1" x14ac:dyDescent="0.2">
      <c r="A724" s="177"/>
      <c r="B724" s="177"/>
      <c r="C724" s="177"/>
      <c r="D724" s="177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 spans="1:26" ht="12.75" customHeight="1" x14ac:dyDescent="0.2">
      <c r="A725" s="177"/>
      <c r="B725" s="177"/>
      <c r="C725" s="177"/>
      <c r="D725" s="177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 spans="1:26" ht="12.75" customHeight="1" x14ac:dyDescent="0.2">
      <c r="A726" s="177"/>
      <c r="B726" s="177"/>
      <c r="C726" s="177"/>
      <c r="D726" s="177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 spans="1:26" ht="12.75" customHeight="1" x14ac:dyDescent="0.2">
      <c r="A727" s="177"/>
      <c r="B727" s="177"/>
      <c r="C727" s="177"/>
      <c r="D727" s="177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 spans="1:26" ht="12.75" customHeight="1" x14ac:dyDescent="0.2">
      <c r="A728" s="177"/>
      <c r="B728" s="177"/>
      <c r="C728" s="177"/>
      <c r="D728" s="177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 spans="1:26" ht="12.75" customHeight="1" x14ac:dyDescent="0.2">
      <c r="A729" s="177"/>
      <c r="B729" s="177"/>
      <c r="C729" s="177"/>
      <c r="D729" s="177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 spans="1:26" ht="12.75" customHeight="1" x14ac:dyDescent="0.2">
      <c r="A730" s="177"/>
      <c r="B730" s="177"/>
      <c r="C730" s="177"/>
      <c r="D730" s="177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 spans="1:26" ht="12.75" customHeight="1" x14ac:dyDescent="0.2">
      <c r="A731" s="177"/>
      <c r="B731" s="177"/>
      <c r="C731" s="177"/>
      <c r="D731" s="177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 spans="1:26" ht="12.75" customHeight="1" x14ac:dyDescent="0.2">
      <c r="A732" s="177"/>
      <c r="B732" s="177"/>
      <c r="C732" s="177"/>
      <c r="D732" s="177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 spans="1:26" ht="12.75" customHeight="1" x14ac:dyDescent="0.2">
      <c r="A733" s="177"/>
      <c r="B733" s="177"/>
      <c r="C733" s="177"/>
      <c r="D733" s="177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 spans="1:26" ht="12.75" customHeight="1" x14ac:dyDescent="0.2">
      <c r="A734" s="177"/>
      <c r="B734" s="177"/>
      <c r="C734" s="177"/>
      <c r="D734" s="177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 spans="1:26" ht="12.75" customHeight="1" x14ac:dyDescent="0.2">
      <c r="A735" s="177"/>
      <c r="B735" s="177"/>
      <c r="C735" s="177"/>
      <c r="D735" s="177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 spans="1:26" ht="12.75" customHeight="1" x14ac:dyDescent="0.2">
      <c r="A736" s="177"/>
      <c r="B736" s="177"/>
      <c r="C736" s="177"/>
      <c r="D736" s="177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 spans="1:26" ht="12.75" customHeight="1" x14ac:dyDescent="0.2">
      <c r="A737" s="177"/>
      <c r="B737" s="177"/>
      <c r="C737" s="177"/>
      <c r="D737" s="177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 spans="1:26" ht="12.75" customHeight="1" x14ac:dyDescent="0.2">
      <c r="A738" s="177"/>
      <c r="B738" s="177"/>
      <c r="C738" s="177"/>
      <c r="D738" s="177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 spans="1:26" ht="12.75" customHeight="1" x14ac:dyDescent="0.2">
      <c r="A739" s="177"/>
      <c r="B739" s="177"/>
      <c r="C739" s="177"/>
      <c r="D739" s="177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 spans="1:26" ht="12.75" customHeight="1" x14ac:dyDescent="0.2">
      <c r="A740" s="177"/>
      <c r="B740" s="177"/>
      <c r="C740" s="177"/>
      <c r="D740" s="177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 spans="1:26" ht="12.75" customHeight="1" x14ac:dyDescent="0.2">
      <c r="A741" s="177"/>
      <c r="B741" s="177"/>
      <c r="C741" s="177"/>
      <c r="D741" s="177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 spans="1:26" ht="12.75" customHeight="1" x14ac:dyDescent="0.2">
      <c r="A742" s="177"/>
      <c r="B742" s="177"/>
      <c r="C742" s="177"/>
      <c r="D742" s="177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 spans="1:26" ht="12.75" customHeight="1" x14ac:dyDescent="0.2">
      <c r="A743" s="177"/>
      <c r="B743" s="177"/>
      <c r="C743" s="177"/>
      <c r="D743" s="177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 spans="1:26" ht="12.75" customHeight="1" x14ac:dyDescent="0.2">
      <c r="A744" s="177"/>
      <c r="B744" s="177"/>
      <c r="C744" s="177"/>
      <c r="D744" s="177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 spans="1:26" ht="12.75" customHeight="1" x14ac:dyDescent="0.2">
      <c r="A745" s="177"/>
      <c r="B745" s="177"/>
      <c r="C745" s="177"/>
      <c r="D745" s="177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 spans="1:26" ht="12.75" customHeight="1" x14ac:dyDescent="0.2">
      <c r="A746" s="177"/>
      <c r="B746" s="177"/>
      <c r="C746" s="177"/>
      <c r="D746" s="177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 spans="1:26" ht="12.75" customHeight="1" x14ac:dyDescent="0.2">
      <c r="A747" s="177"/>
      <c r="B747" s="177"/>
      <c r="C747" s="177"/>
      <c r="D747" s="177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 spans="1:26" ht="12.75" customHeight="1" x14ac:dyDescent="0.2">
      <c r="A748" s="177"/>
      <c r="B748" s="177"/>
      <c r="C748" s="177"/>
      <c r="D748" s="177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 spans="1:26" ht="12.75" customHeight="1" x14ac:dyDescent="0.2">
      <c r="A749" s="177"/>
      <c r="B749" s="177"/>
      <c r="C749" s="177"/>
      <c r="D749" s="177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 spans="1:26" ht="12.75" customHeight="1" x14ac:dyDescent="0.2">
      <c r="A750" s="177"/>
      <c r="B750" s="177"/>
      <c r="C750" s="177"/>
      <c r="D750" s="177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 spans="1:26" ht="12.75" customHeight="1" x14ac:dyDescent="0.2">
      <c r="A751" s="177"/>
      <c r="B751" s="177"/>
      <c r="C751" s="177"/>
      <c r="D751" s="177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 spans="1:26" ht="12.75" customHeight="1" x14ac:dyDescent="0.2">
      <c r="A752" s="177"/>
      <c r="B752" s="177"/>
      <c r="C752" s="177"/>
      <c r="D752" s="177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 spans="1:26" ht="12.75" customHeight="1" x14ac:dyDescent="0.2">
      <c r="A753" s="177"/>
      <c r="B753" s="177"/>
      <c r="C753" s="177"/>
      <c r="D753" s="177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 spans="1:26" ht="12.75" customHeight="1" x14ac:dyDescent="0.2">
      <c r="A754" s="177"/>
      <c r="B754" s="177"/>
      <c r="C754" s="177"/>
      <c r="D754" s="177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 spans="1:26" ht="12.75" customHeight="1" x14ac:dyDescent="0.2">
      <c r="A755" s="177"/>
      <c r="B755" s="177"/>
      <c r="C755" s="177"/>
      <c r="D755" s="177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 spans="1:26" ht="12.75" customHeight="1" x14ac:dyDescent="0.2">
      <c r="A756" s="177"/>
      <c r="B756" s="177"/>
      <c r="C756" s="177"/>
      <c r="D756" s="177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 spans="1:26" ht="12.75" customHeight="1" x14ac:dyDescent="0.2">
      <c r="A757" s="177"/>
      <c r="B757" s="177"/>
      <c r="C757" s="177"/>
      <c r="D757" s="177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 spans="1:26" ht="12.75" customHeight="1" x14ac:dyDescent="0.2">
      <c r="A758" s="177"/>
      <c r="B758" s="177"/>
      <c r="C758" s="177"/>
      <c r="D758" s="177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 spans="1:26" ht="12.75" customHeight="1" x14ac:dyDescent="0.2">
      <c r="A759" s="177"/>
      <c r="B759" s="177"/>
      <c r="C759" s="177"/>
      <c r="D759" s="177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 spans="1:26" ht="12.75" customHeight="1" x14ac:dyDescent="0.2">
      <c r="A760" s="177"/>
      <c r="B760" s="177"/>
      <c r="C760" s="177"/>
      <c r="D760" s="177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 spans="1:26" ht="12.75" customHeight="1" x14ac:dyDescent="0.2">
      <c r="A761" s="177"/>
      <c r="B761" s="177"/>
      <c r="C761" s="177"/>
      <c r="D761" s="177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 spans="1:26" ht="12.75" customHeight="1" x14ac:dyDescent="0.2">
      <c r="A762" s="177"/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 spans="1:26" ht="12.75" customHeight="1" x14ac:dyDescent="0.2">
      <c r="A763" s="177"/>
      <c r="B763" s="177"/>
      <c r="C763" s="177"/>
      <c r="D763" s="177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 spans="1:26" ht="12.75" customHeight="1" x14ac:dyDescent="0.2">
      <c r="A764" s="177"/>
      <c r="B764" s="177"/>
      <c r="C764" s="177"/>
      <c r="D764" s="177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 spans="1:26" ht="12.75" customHeight="1" x14ac:dyDescent="0.2">
      <c r="A765" s="177"/>
      <c r="B765" s="177"/>
      <c r="C765" s="177"/>
      <c r="D765" s="177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 spans="1:26" ht="12.75" customHeight="1" x14ac:dyDescent="0.2">
      <c r="A766" s="177"/>
      <c r="B766" s="177"/>
      <c r="C766" s="177"/>
      <c r="D766" s="177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 spans="1:26" ht="12.75" customHeight="1" x14ac:dyDescent="0.2">
      <c r="A767" s="177"/>
      <c r="B767" s="177"/>
      <c r="C767" s="177"/>
      <c r="D767" s="177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 spans="1:26" ht="12.75" customHeight="1" x14ac:dyDescent="0.2">
      <c r="A768" s="177"/>
      <c r="B768" s="177"/>
      <c r="C768" s="177"/>
      <c r="D768" s="177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 spans="1:26" ht="12.75" customHeight="1" x14ac:dyDescent="0.2">
      <c r="A769" s="177"/>
      <c r="B769" s="177"/>
      <c r="C769" s="177"/>
      <c r="D769" s="177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 spans="1:26" ht="12.75" customHeight="1" x14ac:dyDescent="0.2">
      <c r="A770" s="177"/>
      <c r="B770" s="177"/>
      <c r="C770" s="177"/>
      <c r="D770" s="177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 spans="1:26" ht="12.75" customHeight="1" x14ac:dyDescent="0.2">
      <c r="A771" s="177"/>
      <c r="B771" s="177"/>
      <c r="C771" s="177"/>
      <c r="D771" s="177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 spans="1:26" ht="12.75" customHeight="1" x14ac:dyDescent="0.2">
      <c r="A772" s="177"/>
      <c r="B772" s="177"/>
      <c r="C772" s="177"/>
      <c r="D772" s="177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 spans="1:26" ht="12.75" customHeight="1" x14ac:dyDescent="0.2">
      <c r="A773" s="177"/>
      <c r="B773" s="177"/>
      <c r="C773" s="177"/>
      <c r="D773" s="177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 spans="1:26" ht="12.75" customHeight="1" x14ac:dyDescent="0.2">
      <c r="A774" s="177"/>
      <c r="B774" s="177"/>
      <c r="C774" s="177"/>
      <c r="D774" s="177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 spans="1:26" ht="12.75" customHeight="1" x14ac:dyDescent="0.2">
      <c r="A775" s="177"/>
      <c r="B775" s="177"/>
      <c r="C775" s="177"/>
      <c r="D775" s="177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 spans="1:26" ht="12.75" customHeight="1" x14ac:dyDescent="0.2">
      <c r="A776" s="177"/>
      <c r="B776" s="177"/>
      <c r="C776" s="177"/>
      <c r="D776" s="177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 spans="1:26" ht="12.75" customHeight="1" x14ac:dyDescent="0.2">
      <c r="A777" s="177"/>
      <c r="B777" s="177"/>
      <c r="C777" s="177"/>
      <c r="D777" s="177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 spans="1:26" ht="12.75" customHeight="1" x14ac:dyDescent="0.2">
      <c r="A778" s="177"/>
      <c r="B778" s="177"/>
      <c r="C778" s="177"/>
      <c r="D778" s="177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 spans="1:26" ht="12.75" customHeight="1" x14ac:dyDescent="0.2">
      <c r="A779" s="177"/>
      <c r="B779" s="177"/>
      <c r="C779" s="177"/>
      <c r="D779" s="177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 spans="1:26" ht="12.75" customHeight="1" x14ac:dyDescent="0.2">
      <c r="A780" s="177"/>
      <c r="B780" s="177"/>
      <c r="C780" s="177"/>
      <c r="D780" s="177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 spans="1:26" ht="12.75" customHeight="1" x14ac:dyDescent="0.2">
      <c r="A781" s="177"/>
      <c r="B781" s="177"/>
      <c r="C781" s="177"/>
      <c r="D781" s="177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 spans="1:26" ht="12.75" customHeight="1" x14ac:dyDescent="0.2">
      <c r="A782" s="177"/>
      <c r="B782" s="177"/>
      <c r="C782" s="177"/>
      <c r="D782" s="177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 spans="1:26" ht="12.75" customHeight="1" x14ac:dyDescent="0.2">
      <c r="A783" s="177"/>
      <c r="B783" s="177"/>
      <c r="C783" s="177"/>
      <c r="D783" s="177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 spans="1:26" ht="12.75" customHeight="1" x14ac:dyDescent="0.2">
      <c r="A784" s="177"/>
      <c r="B784" s="177"/>
      <c r="C784" s="177"/>
      <c r="D784" s="177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 spans="1:26" ht="12.75" customHeight="1" x14ac:dyDescent="0.2">
      <c r="A785" s="177"/>
      <c r="B785" s="177"/>
      <c r="C785" s="177"/>
      <c r="D785" s="177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 spans="1:26" ht="12.75" customHeight="1" x14ac:dyDescent="0.2">
      <c r="A786" s="177"/>
      <c r="B786" s="177"/>
      <c r="C786" s="177"/>
      <c r="D786" s="177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 spans="1:26" ht="12.75" customHeight="1" x14ac:dyDescent="0.2">
      <c r="A787" s="177"/>
      <c r="B787" s="177"/>
      <c r="C787" s="177"/>
      <c r="D787" s="177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 spans="1:26" ht="12.75" customHeight="1" x14ac:dyDescent="0.2">
      <c r="A788" s="177"/>
      <c r="B788" s="177"/>
      <c r="C788" s="177"/>
      <c r="D788" s="177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 spans="1:26" ht="12.75" customHeight="1" x14ac:dyDescent="0.2">
      <c r="A789" s="177"/>
      <c r="B789" s="177"/>
      <c r="C789" s="177"/>
      <c r="D789" s="177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 spans="1:26" ht="12.75" customHeight="1" x14ac:dyDescent="0.2">
      <c r="A790" s="177"/>
      <c r="B790" s="177"/>
      <c r="C790" s="177"/>
      <c r="D790" s="177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 spans="1:26" ht="12.75" customHeight="1" x14ac:dyDescent="0.2">
      <c r="A791" s="177"/>
      <c r="B791" s="177"/>
      <c r="C791" s="177"/>
      <c r="D791" s="177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 spans="1:26" ht="12.75" customHeight="1" x14ac:dyDescent="0.2">
      <c r="A792" s="177"/>
      <c r="B792" s="177"/>
      <c r="C792" s="177"/>
      <c r="D792" s="177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 spans="1:26" ht="12.75" customHeight="1" x14ac:dyDescent="0.2">
      <c r="A793" s="177"/>
      <c r="B793" s="177"/>
      <c r="C793" s="177"/>
      <c r="D793" s="177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 spans="1:26" ht="12.75" customHeight="1" x14ac:dyDescent="0.2">
      <c r="A794" s="177"/>
      <c r="B794" s="177"/>
      <c r="C794" s="177"/>
      <c r="D794" s="177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 spans="1:26" ht="12.75" customHeight="1" x14ac:dyDescent="0.2">
      <c r="A795" s="177"/>
      <c r="B795" s="177"/>
      <c r="C795" s="177"/>
      <c r="D795" s="177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 spans="1:26" ht="12.75" customHeight="1" x14ac:dyDescent="0.2">
      <c r="A796" s="177"/>
      <c r="B796" s="177"/>
      <c r="C796" s="177"/>
      <c r="D796" s="177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 spans="1:26" ht="12.75" customHeight="1" x14ac:dyDescent="0.2">
      <c r="A797" s="177"/>
      <c r="B797" s="177"/>
      <c r="C797" s="177"/>
      <c r="D797" s="177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 spans="1:26" ht="12.75" customHeight="1" x14ac:dyDescent="0.2">
      <c r="A798" s="177"/>
      <c r="B798" s="177"/>
      <c r="C798" s="177"/>
      <c r="D798" s="177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 spans="1:26" ht="12.75" customHeight="1" x14ac:dyDescent="0.2">
      <c r="A799" s="177"/>
      <c r="B799" s="177"/>
      <c r="C799" s="177"/>
      <c r="D799" s="177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 spans="1:26" ht="12.75" customHeight="1" x14ac:dyDescent="0.2">
      <c r="A800" s="177"/>
      <c r="B800" s="177"/>
      <c r="C800" s="177"/>
      <c r="D800" s="177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 spans="1:26" ht="12.75" customHeight="1" x14ac:dyDescent="0.2">
      <c r="A801" s="177"/>
      <c r="B801" s="177"/>
      <c r="C801" s="177"/>
      <c r="D801" s="177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 spans="1:26" ht="12.75" customHeight="1" x14ac:dyDescent="0.2">
      <c r="A802" s="177"/>
      <c r="B802" s="177"/>
      <c r="C802" s="177"/>
      <c r="D802" s="177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 spans="1:26" ht="12.75" customHeight="1" x14ac:dyDescent="0.2">
      <c r="A803" s="177"/>
      <c r="B803" s="177"/>
      <c r="C803" s="177"/>
      <c r="D803" s="177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 spans="1:26" ht="12.75" customHeight="1" x14ac:dyDescent="0.2">
      <c r="A804" s="177"/>
      <c r="B804" s="177"/>
      <c r="C804" s="177"/>
      <c r="D804" s="177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 spans="1:26" ht="12.75" customHeight="1" x14ac:dyDescent="0.2">
      <c r="A805" s="177"/>
      <c r="B805" s="177"/>
      <c r="C805" s="177"/>
      <c r="D805" s="177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 spans="1:26" ht="12.75" customHeight="1" x14ac:dyDescent="0.2">
      <c r="A806" s="177"/>
      <c r="B806" s="177"/>
      <c r="C806" s="177"/>
      <c r="D806" s="177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 spans="1:26" ht="12.75" customHeight="1" x14ac:dyDescent="0.2">
      <c r="A807" s="177"/>
      <c r="B807" s="177"/>
      <c r="C807" s="177"/>
      <c r="D807" s="177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 spans="1:26" ht="12.75" customHeight="1" x14ac:dyDescent="0.2">
      <c r="A808" s="177"/>
      <c r="B808" s="177"/>
      <c r="C808" s="177"/>
      <c r="D808" s="177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 spans="1:26" ht="12.75" customHeight="1" x14ac:dyDescent="0.2">
      <c r="A809" s="177"/>
      <c r="B809" s="177"/>
      <c r="C809" s="177"/>
      <c r="D809" s="177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 spans="1:26" ht="12.75" customHeight="1" x14ac:dyDescent="0.2">
      <c r="A810" s="177"/>
      <c r="B810" s="177"/>
      <c r="C810" s="177"/>
      <c r="D810" s="177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 spans="1:26" ht="12.75" customHeight="1" x14ac:dyDescent="0.2">
      <c r="A811" s="177"/>
      <c r="B811" s="177"/>
      <c r="C811" s="177"/>
      <c r="D811" s="177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 spans="1:26" ht="12.75" customHeight="1" x14ac:dyDescent="0.2">
      <c r="A812" s="177"/>
      <c r="B812" s="177"/>
      <c r="C812" s="177"/>
      <c r="D812" s="177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 spans="1:26" ht="12.75" customHeight="1" x14ac:dyDescent="0.2">
      <c r="A813" s="177"/>
      <c r="B813" s="177"/>
      <c r="C813" s="177"/>
      <c r="D813" s="177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 spans="1:26" ht="12.75" customHeight="1" x14ac:dyDescent="0.2">
      <c r="A814" s="177"/>
      <c r="B814" s="177"/>
      <c r="C814" s="177"/>
      <c r="D814" s="177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 spans="1:26" ht="12.75" customHeight="1" x14ac:dyDescent="0.2">
      <c r="A815" s="177"/>
      <c r="B815" s="177"/>
      <c r="C815" s="177"/>
      <c r="D815" s="177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 spans="1:26" ht="12.75" customHeight="1" x14ac:dyDescent="0.2">
      <c r="A816" s="177"/>
      <c r="B816" s="177"/>
      <c r="C816" s="177"/>
      <c r="D816" s="177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 spans="1:26" ht="12.75" customHeight="1" x14ac:dyDescent="0.2">
      <c r="A817" s="177"/>
      <c r="B817" s="177"/>
      <c r="C817" s="177"/>
      <c r="D817" s="177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 spans="1:26" ht="12.75" customHeight="1" x14ac:dyDescent="0.2">
      <c r="A818" s="177"/>
      <c r="B818" s="177"/>
      <c r="C818" s="177"/>
      <c r="D818" s="177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 spans="1:26" ht="12.75" customHeight="1" x14ac:dyDescent="0.2">
      <c r="A819" s="177"/>
      <c r="B819" s="177"/>
      <c r="C819" s="177"/>
      <c r="D819" s="177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 spans="1:26" ht="12.75" customHeight="1" x14ac:dyDescent="0.2">
      <c r="A820" s="177"/>
      <c r="B820" s="177"/>
      <c r="C820" s="177"/>
      <c r="D820" s="177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 spans="1:26" ht="12.75" customHeight="1" x14ac:dyDescent="0.2">
      <c r="A821" s="177"/>
      <c r="B821" s="177"/>
      <c r="C821" s="177"/>
      <c r="D821" s="177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 spans="1:26" ht="12.75" customHeight="1" x14ac:dyDescent="0.2">
      <c r="A822" s="177"/>
      <c r="B822" s="177"/>
      <c r="C822" s="177"/>
      <c r="D822" s="177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 spans="1:26" ht="12.75" customHeight="1" x14ac:dyDescent="0.2">
      <c r="A823" s="177"/>
      <c r="B823" s="177"/>
      <c r="C823" s="177"/>
      <c r="D823" s="177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 spans="1:26" ht="12.75" customHeight="1" x14ac:dyDescent="0.2">
      <c r="A824" s="177"/>
      <c r="B824" s="177"/>
      <c r="C824" s="177"/>
      <c r="D824" s="177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 spans="1:26" ht="12.75" customHeight="1" x14ac:dyDescent="0.2">
      <c r="A825" s="177"/>
      <c r="B825" s="177"/>
      <c r="C825" s="177"/>
      <c r="D825" s="177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 spans="1:26" ht="12.75" customHeight="1" x14ac:dyDescent="0.2">
      <c r="A826" s="177"/>
      <c r="B826" s="177"/>
      <c r="C826" s="177"/>
      <c r="D826" s="177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 spans="1:26" ht="12.75" customHeight="1" x14ac:dyDescent="0.2">
      <c r="A827" s="177"/>
      <c r="B827" s="177"/>
      <c r="C827" s="177"/>
      <c r="D827" s="177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 spans="1:26" ht="12.75" customHeight="1" x14ac:dyDescent="0.2">
      <c r="A828" s="177"/>
      <c r="B828" s="177"/>
      <c r="C828" s="177"/>
      <c r="D828" s="177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 spans="1:26" ht="12.75" customHeight="1" x14ac:dyDescent="0.2">
      <c r="A829" s="177"/>
      <c r="B829" s="177"/>
      <c r="C829" s="177"/>
      <c r="D829" s="177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 spans="1:26" ht="12.75" customHeight="1" x14ac:dyDescent="0.2">
      <c r="A830" s="177"/>
      <c r="B830" s="177"/>
      <c r="C830" s="177"/>
      <c r="D830" s="177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 spans="1:26" ht="12.75" customHeight="1" x14ac:dyDescent="0.2">
      <c r="A831" s="177"/>
      <c r="B831" s="177"/>
      <c r="C831" s="177"/>
      <c r="D831" s="177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 spans="1:26" ht="12.75" customHeight="1" x14ac:dyDescent="0.2">
      <c r="A832" s="177"/>
      <c r="B832" s="177"/>
      <c r="C832" s="177"/>
      <c r="D832" s="177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 spans="1:26" ht="12.75" customHeight="1" x14ac:dyDescent="0.2">
      <c r="A833" s="177"/>
      <c r="B833" s="177"/>
      <c r="C833" s="177"/>
      <c r="D833" s="177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 spans="1:26" ht="12.75" customHeight="1" x14ac:dyDescent="0.2">
      <c r="A834" s="177"/>
      <c r="B834" s="177"/>
      <c r="C834" s="177"/>
      <c r="D834" s="177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 spans="1:26" ht="12.75" customHeight="1" x14ac:dyDescent="0.2">
      <c r="A835" s="177"/>
      <c r="B835" s="177"/>
      <c r="C835" s="177"/>
      <c r="D835" s="177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 spans="1:26" ht="12.75" customHeight="1" x14ac:dyDescent="0.2">
      <c r="A836" s="177"/>
      <c r="B836" s="177"/>
      <c r="C836" s="177"/>
      <c r="D836" s="177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 spans="1:26" ht="12.75" customHeight="1" x14ac:dyDescent="0.2">
      <c r="A837" s="177"/>
      <c r="B837" s="177"/>
      <c r="C837" s="177"/>
      <c r="D837" s="177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 spans="1:26" ht="12.75" customHeight="1" x14ac:dyDescent="0.2">
      <c r="A838" s="177"/>
      <c r="B838" s="177"/>
      <c r="C838" s="177"/>
      <c r="D838" s="177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 spans="1:26" ht="12.75" customHeight="1" x14ac:dyDescent="0.2">
      <c r="A839" s="177"/>
      <c r="B839" s="177"/>
      <c r="C839" s="177"/>
      <c r="D839" s="177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 spans="1:26" ht="12.75" customHeight="1" x14ac:dyDescent="0.2">
      <c r="A840" s="177"/>
      <c r="B840" s="177"/>
      <c r="C840" s="177"/>
      <c r="D840" s="177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 spans="1:26" ht="12.75" customHeight="1" x14ac:dyDescent="0.2">
      <c r="A841" s="177"/>
      <c r="B841" s="177"/>
      <c r="C841" s="177"/>
      <c r="D841" s="177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 spans="1:26" ht="12.75" customHeight="1" x14ac:dyDescent="0.2">
      <c r="A842" s="177"/>
      <c r="B842" s="177"/>
      <c r="C842" s="177"/>
      <c r="D842" s="177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 spans="1:26" ht="12.75" customHeight="1" x14ac:dyDescent="0.2">
      <c r="A843" s="177"/>
      <c r="B843" s="177"/>
      <c r="C843" s="177"/>
      <c r="D843" s="177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 spans="1:26" ht="12.75" customHeight="1" x14ac:dyDescent="0.2">
      <c r="A844" s="177"/>
      <c r="B844" s="177"/>
      <c r="C844" s="177"/>
      <c r="D844" s="177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 spans="1:26" ht="12.75" customHeight="1" x14ac:dyDescent="0.2">
      <c r="A845" s="177"/>
      <c r="B845" s="177"/>
      <c r="C845" s="177"/>
      <c r="D845" s="177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 spans="1:26" ht="12.75" customHeight="1" x14ac:dyDescent="0.2">
      <c r="A846" s="177"/>
      <c r="B846" s="177"/>
      <c r="C846" s="177"/>
      <c r="D846" s="177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 spans="1:26" ht="12.75" customHeight="1" x14ac:dyDescent="0.2">
      <c r="A847" s="177"/>
      <c r="B847" s="177"/>
      <c r="C847" s="177"/>
      <c r="D847" s="177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 spans="1:26" ht="12.75" customHeight="1" x14ac:dyDescent="0.2">
      <c r="A848" s="177"/>
      <c r="B848" s="177"/>
      <c r="C848" s="177"/>
      <c r="D848" s="177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 spans="1:26" ht="12.75" customHeight="1" x14ac:dyDescent="0.2">
      <c r="A849" s="177"/>
      <c r="B849" s="177"/>
      <c r="C849" s="177"/>
      <c r="D849" s="177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 spans="1:26" ht="12.75" customHeight="1" x14ac:dyDescent="0.2">
      <c r="A850" s="177"/>
      <c r="B850" s="177"/>
      <c r="C850" s="177"/>
      <c r="D850" s="177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 spans="1:26" ht="12.75" customHeight="1" x14ac:dyDescent="0.2">
      <c r="A851" s="177"/>
      <c r="B851" s="177"/>
      <c r="C851" s="177"/>
      <c r="D851" s="177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 spans="1:26" ht="12.75" customHeight="1" x14ac:dyDescent="0.2">
      <c r="A852" s="177"/>
      <c r="B852" s="177"/>
      <c r="C852" s="177"/>
      <c r="D852" s="177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 spans="1:26" ht="12.75" customHeight="1" x14ac:dyDescent="0.2">
      <c r="A853" s="177"/>
      <c r="B853" s="177"/>
      <c r="C853" s="177"/>
      <c r="D853" s="177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 spans="1:26" ht="12.75" customHeight="1" x14ac:dyDescent="0.2">
      <c r="A854" s="177"/>
      <c r="B854" s="177"/>
      <c r="C854" s="177"/>
      <c r="D854" s="177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 spans="1:26" ht="12.75" customHeight="1" x14ac:dyDescent="0.2">
      <c r="A855" s="177"/>
      <c r="B855" s="177"/>
      <c r="C855" s="177"/>
      <c r="D855" s="177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 spans="1:26" ht="12.75" customHeight="1" x14ac:dyDescent="0.2">
      <c r="A856" s="177"/>
      <c r="B856" s="177"/>
      <c r="C856" s="177"/>
      <c r="D856" s="177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 spans="1:26" ht="12.75" customHeight="1" x14ac:dyDescent="0.2">
      <c r="A857" s="177"/>
      <c r="B857" s="177"/>
      <c r="C857" s="177"/>
      <c r="D857" s="177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 spans="1:26" ht="12.75" customHeight="1" x14ac:dyDescent="0.2">
      <c r="A858" s="177"/>
      <c r="B858" s="177"/>
      <c r="C858" s="177"/>
      <c r="D858" s="177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 spans="1:26" ht="12.75" customHeight="1" x14ac:dyDescent="0.2">
      <c r="A859" s="177"/>
      <c r="B859" s="177"/>
      <c r="C859" s="177"/>
      <c r="D859" s="177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 spans="1:26" ht="12.75" customHeight="1" x14ac:dyDescent="0.2">
      <c r="A860" s="177"/>
      <c r="B860" s="177"/>
      <c r="C860" s="177"/>
      <c r="D860" s="177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 spans="1:26" ht="12.75" customHeight="1" x14ac:dyDescent="0.2">
      <c r="A861" s="177"/>
      <c r="B861" s="177"/>
      <c r="C861" s="177"/>
      <c r="D861" s="177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 spans="1:26" ht="12.75" customHeight="1" x14ac:dyDescent="0.2">
      <c r="A862" s="177"/>
      <c r="B862" s="177"/>
      <c r="C862" s="177"/>
      <c r="D862" s="177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 spans="1:26" ht="12.75" customHeight="1" x14ac:dyDescent="0.2">
      <c r="A863" s="177"/>
      <c r="B863" s="177"/>
      <c r="C863" s="177"/>
      <c r="D863" s="177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 spans="1:26" ht="12.75" customHeight="1" x14ac:dyDescent="0.2">
      <c r="A864" s="177"/>
      <c r="B864" s="177"/>
      <c r="C864" s="177"/>
      <c r="D864" s="177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 spans="1:26" ht="12.75" customHeight="1" x14ac:dyDescent="0.2">
      <c r="A865" s="177"/>
      <c r="B865" s="177"/>
      <c r="C865" s="177"/>
      <c r="D865" s="177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 spans="1:26" ht="12.75" customHeight="1" x14ac:dyDescent="0.2">
      <c r="A866" s="177"/>
      <c r="B866" s="177"/>
      <c r="C866" s="177"/>
      <c r="D866" s="177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 spans="1:26" ht="12.75" customHeight="1" x14ac:dyDescent="0.2">
      <c r="A867" s="177"/>
      <c r="B867" s="177"/>
      <c r="C867" s="177"/>
      <c r="D867" s="177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 spans="1:26" ht="12.75" customHeight="1" x14ac:dyDescent="0.2">
      <c r="A868" s="177"/>
      <c r="B868" s="177"/>
      <c r="C868" s="177"/>
      <c r="D868" s="177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 spans="1:26" ht="12.75" customHeight="1" x14ac:dyDescent="0.2">
      <c r="A869" s="177"/>
      <c r="B869" s="177"/>
      <c r="C869" s="177"/>
      <c r="D869" s="177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 spans="1:26" ht="12.75" customHeight="1" x14ac:dyDescent="0.2">
      <c r="A870" s="177"/>
      <c r="B870" s="177"/>
      <c r="C870" s="177"/>
      <c r="D870" s="177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 spans="1:26" ht="12.75" customHeight="1" x14ac:dyDescent="0.2">
      <c r="A871" s="177"/>
      <c r="B871" s="177"/>
      <c r="C871" s="177"/>
      <c r="D871" s="177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 spans="1:26" ht="12.75" customHeight="1" x14ac:dyDescent="0.2">
      <c r="A872" s="177"/>
      <c r="B872" s="177"/>
      <c r="C872" s="177"/>
      <c r="D872" s="177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 spans="1:26" ht="12.75" customHeight="1" x14ac:dyDescent="0.2">
      <c r="A873" s="177"/>
      <c r="B873" s="177"/>
      <c r="C873" s="177"/>
      <c r="D873" s="177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 spans="1:26" ht="12.75" customHeight="1" x14ac:dyDescent="0.2">
      <c r="A874" s="177"/>
      <c r="B874" s="177"/>
      <c r="C874" s="177"/>
      <c r="D874" s="177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 spans="1:26" ht="12.75" customHeight="1" x14ac:dyDescent="0.2">
      <c r="A875" s="177"/>
      <c r="B875" s="177"/>
      <c r="C875" s="177"/>
      <c r="D875" s="177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 spans="1:26" ht="12.75" customHeight="1" x14ac:dyDescent="0.2">
      <c r="A876" s="177"/>
      <c r="B876" s="177"/>
      <c r="C876" s="177"/>
      <c r="D876" s="177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 spans="1:26" ht="12.75" customHeight="1" x14ac:dyDescent="0.2">
      <c r="A877" s="177"/>
      <c r="B877" s="177"/>
      <c r="C877" s="177"/>
      <c r="D877" s="177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 spans="1:26" ht="12.75" customHeight="1" x14ac:dyDescent="0.2">
      <c r="A878" s="177"/>
      <c r="B878" s="177"/>
      <c r="C878" s="177"/>
      <c r="D878" s="177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 spans="1:26" ht="12.75" customHeight="1" x14ac:dyDescent="0.2">
      <c r="A879" s="177"/>
      <c r="B879" s="177"/>
      <c r="C879" s="177"/>
      <c r="D879" s="177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 spans="1:26" ht="12.75" customHeight="1" x14ac:dyDescent="0.2">
      <c r="A880" s="177"/>
      <c r="B880" s="177"/>
      <c r="C880" s="177"/>
      <c r="D880" s="177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 spans="1:26" ht="12.75" customHeight="1" x14ac:dyDescent="0.2">
      <c r="A881" s="177"/>
      <c r="B881" s="177"/>
      <c r="C881" s="177"/>
      <c r="D881" s="177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 spans="1:26" ht="12.75" customHeight="1" x14ac:dyDescent="0.2">
      <c r="A882" s="177"/>
      <c r="B882" s="177"/>
      <c r="C882" s="177"/>
      <c r="D882" s="177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 spans="1:26" ht="12.75" customHeight="1" x14ac:dyDescent="0.2">
      <c r="A883" s="177"/>
      <c r="B883" s="177"/>
      <c r="C883" s="177"/>
      <c r="D883" s="177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 spans="1:26" ht="12.75" customHeight="1" x14ac:dyDescent="0.2">
      <c r="A884" s="177"/>
      <c r="B884" s="177"/>
      <c r="C884" s="177"/>
      <c r="D884" s="177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 spans="1:26" ht="12.75" customHeight="1" x14ac:dyDescent="0.2">
      <c r="A885" s="177"/>
      <c r="B885" s="177"/>
      <c r="C885" s="177"/>
      <c r="D885" s="177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 spans="1:26" ht="12.75" customHeight="1" x14ac:dyDescent="0.2">
      <c r="A886" s="177"/>
      <c r="B886" s="177"/>
      <c r="C886" s="177"/>
      <c r="D886" s="177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 spans="1:26" ht="12.75" customHeight="1" x14ac:dyDescent="0.2">
      <c r="A887" s="177"/>
      <c r="B887" s="177"/>
      <c r="C887" s="177"/>
      <c r="D887" s="177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 spans="1:26" ht="12.75" customHeight="1" x14ac:dyDescent="0.2">
      <c r="A888" s="177"/>
      <c r="B888" s="177"/>
      <c r="C888" s="177"/>
      <c r="D888" s="177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 spans="1:26" ht="12.75" customHeight="1" x14ac:dyDescent="0.2">
      <c r="A889" s="177"/>
      <c r="B889" s="177"/>
      <c r="C889" s="177"/>
      <c r="D889" s="177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 spans="1:26" ht="12.75" customHeight="1" x14ac:dyDescent="0.2">
      <c r="A890" s="177"/>
      <c r="B890" s="177"/>
      <c r="C890" s="177"/>
      <c r="D890" s="177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 spans="1:26" ht="12.75" customHeight="1" x14ac:dyDescent="0.2">
      <c r="A891" s="177"/>
      <c r="B891" s="177"/>
      <c r="C891" s="177"/>
      <c r="D891" s="177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 spans="1:26" ht="12.75" customHeight="1" x14ac:dyDescent="0.2">
      <c r="A892" s="177"/>
      <c r="B892" s="177"/>
      <c r="C892" s="177"/>
      <c r="D892" s="177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 spans="1:26" ht="12.75" customHeight="1" x14ac:dyDescent="0.2">
      <c r="A893" s="177"/>
      <c r="B893" s="177"/>
      <c r="C893" s="177"/>
      <c r="D893" s="177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 spans="1:26" ht="12.75" customHeight="1" x14ac:dyDescent="0.2">
      <c r="A894" s="177"/>
      <c r="B894" s="177"/>
      <c r="C894" s="177"/>
      <c r="D894" s="177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 spans="1:26" ht="12.75" customHeight="1" x14ac:dyDescent="0.2">
      <c r="A895" s="177"/>
      <c r="B895" s="177"/>
      <c r="C895" s="177"/>
      <c r="D895" s="177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 spans="1:26" ht="12.75" customHeight="1" x14ac:dyDescent="0.2">
      <c r="A896" s="177"/>
      <c r="B896" s="177"/>
      <c r="C896" s="177"/>
      <c r="D896" s="177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 spans="1:26" ht="12.75" customHeight="1" x14ac:dyDescent="0.2">
      <c r="A897" s="177"/>
      <c r="B897" s="177"/>
      <c r="C897" s="177"/>
      <c r="D897" s="177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 spans="1:26" ht="12.75" customHeight="1" x14ac:dyDescent="0.2">
      <c r="A898" s="177"/>
      <c r="B898" s="177"/>
      <c r="C898" s="177"/>
      <c r="D898" s="177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 spans="1:26" ht="12.75" customHeight="1" x14ac:dyDescent="0.2">
      <c r="A899" s="177"/>
      <c r="B899" s="177"/>
      <c r="C899" s="177"/>
      <c r="D899" s="177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 spans="1:26" ht="12.75" customHeight="1" x14ac:dyDescent="0.2">
      <c r="A900" s="177"/>
      <c r="B900" s="177"/>
      <c r="C900" s="177"/>
      <c r="D900" s="177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 spans="1:26" ht="12.75" customHeight="1" x14ac:dyDescent="0.2">
      <c r="A901" s="177"/>
      <c r="B901" s="177"/>
      <c r="C901" s="177"/>
      <c r="D901" s="177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 spans="1:26" ht="12.75" customHeight="1" x14ac:dyDescent="0.2">
      <c r="A902" s="177"/>
      <c r="B902" s="177"/>
      <c r="C902" s="177"/>
      <c r="D902" s="177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 spans="1:26" ht="12.75" customHeight="1" x14ac:dyDescent="0.2">
      <c r="A903" s="177"/>
      <c r="B903" s="177"/>
      <c r="C903" s="177"/>
      <c r="D903" s="177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 spans="1:26" ht="12.75" customHeight="1" x14ac:dyDescent="0.2">
      <c r="A904" s="177"/>
      <c r="B904" s="177"/>
      <c r="C904" s="177"/>
      <c r="D904" s="177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 spans="1:26" ht="12.75" customHeight="1" x14ac:dyDescent="0.2">
      <c r="A905" s="177"/>
      <c r="B905" s="177"/>
      <c r="C905" s="177"/>
      <c r="D905" s="177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 spans="1:26" ht="12.75" customHeight="1" x14ac:dyDescent="0.2">
      <c r="A906" s="177"/>
      <c r="B906" s="177"/>
      <c r="C906" s="177"/>
      <c r="D906" s="177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 spans="1:26" ht="12.75" customHeight="1" x14ac:dyDescent="0.2">
      <c r="A907" s="177"/>
      <c r="B907" s="177"/>
      <c r="C907" s="177"/>
      <c r="D907" s="177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 spans="1:26" ht="12.75" customHeight="1" x14ac:dyDescent="0.2">
      <c r="A908" s="177"/>
      <c r="B908" s="177"/>
      <c r="C908" s="177"/>
      <c r="D908" s="177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 spans="1:26" ht="12.75" customHeight="1" x14ac:dyDescent="0.2">
      <c r="A909" s="177"/>
      <c r="B909" s="177"/>
      <c r="C909" s="177"/>
      <c r="D909" s="177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 spans="1:26" ht="12.75" customHeight="1" x14ac:dyDescent="0.2">
      <c r="A910" s="177"/>
      <c r="B910" s="177"/>
      <c r="C910" s="177"/>
      <c r="D910" s="177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 spans="1:26" ht="12.75" customHeight="1" x14ac:dyDescent="0.2">
      <c r="A911" s="177"/>
      <c r="B911" s="177"/>
      <c r="C911" s="177"/>
      <c r="D911" s="177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 spans="1:26" ht="12.75" customHeight="1" x14ac:dyDescent="0.2">
      <c r="A912" s="177"/>
      <c r="B912" s="177"/>
      <c r="C912" s="177"/>
      <c r="D912" s="177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 spans="1:26" ht="12.75" customHeight="1" x14ac:dyDescent="0.2">
      <c r="A913" s="177"/>
      <c r="B913" s="177"/>
      <c r="C913" s="177"/>
      <c r="D913" s="177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 spans="1:26" ht="12.75" customHeight="1" x14ac:dyDescent="0.2">
      <c r="A914" s="177"/>
      <c r="B914" s="177"/>
      <c r="C914" s="177"/>
      <c r="D914" s="177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 spans="1:26" ht="12.75" customHeight="1" x14ac:dyDescent="0.2">
      <c r="A915" s="177"/>
      <c r="B915" s="177"/>
      <c r="C915" s="177"/>
      <c r="D915" s="177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 spans="1:26" ht="12.75" customHeight="1" x14ac:dyDescent="0.2">
      <c r="A916" s="177"/>
      <c r="B916" s="177"/>
      <c r="C916" s="177"/>
      <c r="D916" s="177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 spans="1:26" ht="12.75" customHeight="1" x14ac:dyDescent="0.2">
      <c r="A917" s="177"/>
      <c r="B917" s="177"/>
      <c r="C917" s="177"/>
      <c r="D917" s="177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 spans="1:26" ht="12.75" customHeight="1" x14ac:dyDescent="0.2">
      <c r="A918" s="177"/>
      <c r="B918" s="177"/>
      <c r="C918" s="177"/>
      <c r="D918" s="177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 spans="1:26" ht="12.75" customHeight="1" x14ac:dyDescent="0.2">
      <c r="A919" s="177"/>
      <c r="B919" s="177"/>
      <c r="C919" s="177"/>
      <c r="D919" s="177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 spans="1:26" ht="12.75" customHeight="1" x14ac:dyDescent="0.2">
      <c r="A920" s="177"/>
      <c r="B920" s="177"/>
      <c r="C920" s="177"/>
      <c r="D920" s="177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 spans="1:26" ht="12.75" customHeight="1" x14ac:dyDescent="0.2">
      <c r="A921" s="177"/>
      <c r="B921" s="177"/>
      <c r="C921" s="177"/>
      <c r="D921" s="177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 spans="1:26" ht="12.75" customHeight="1" x14ac:dyDescent="0.2">
      <c r="A922" s="177"/>
      <c r="B922" s="177"/>
      <c r="C922" s="177"/>
      <c r="D922" s="177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 spans="1:26" ht="12.75" customHeight="1" x14ac:dyDescent="0.2">
      <c r="A923" s="177"/>
      <c r="B923" s="177"/>
      <c r="C923" s="177"/>
      <c r="D923" s="177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 spans="1:26" ht="12.75" customHeight="1" x14ac:dyDescent="0.2">
      <c r="A924" s="177"/>
      <c r="B924" s="177"/>
      <c r="C924" s="177"/>
      <c r="D924" s="177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 spans="1:26" ht="12.75" customHeight="1" x14ac:dyDescent="0.2">
      <c r="A925" s="177"/>
      <c r="B925" s="177"/>
      <c r="C925" s="177"/>
      <c r="D925" s="177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 spans="1:26" ht="12.75" customHeight="1" x14ac:dyDescent="0.2">
      <c r="A926" s="177"/>
      <c r="B926" s="177"/>
      <c r="C926" s="177"/>
      <c r="D926" s="177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 spans="1:26" ht="12.75" customHeight="1" x14ac:dyDescent="0.2">
      <c r="A927" s="177"/>
      <c r="B927" s="177"/>
      <c r="C927" s="177"/>
      <c r="D927" s="177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 spans="1:26" ht="12.75" customHeight="1" x14ac:dyDescent="0.2">
      <c r="A928" s="177"/>
      <c r="B928" s="177"/>
      <c r="C928" s="177"/>
      <c r="D928" s="177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 spans="1:26" ht="12.75" customHeight="1" x14ac:dyDescent="0.2">
      <c r="A929" s="177"/>
      <c r="B929" s="177"/>
      <c r="C929" s="177"/>
      <c r="D929" s="177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 spans="1:26" ht="12.75" customHeight="1" x14ac:dyDescent="0.2">
      <c r="A930" s="177"/>
      <c r="B930" s="177"/>
      <c r="C930" s="177"/>
      <c r="D930" s="177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 spans="1:26" ht="12.75" customHeight="1" x14ac:dyDescent="0.2">
      <c r="A931" s="177"/>
      <c r="B931" s="177"/>
      <c r="C931" s="177"/>
      <c r="D931" s="177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 spans="1:26" ht="12.75" customHeight="1" x14ac:dyDescent="0.2">
      <c r="A932" s="177"/>
      <c r="B932" s="177"/>
      <c r="C932" s="177"/>
      <c r="D932" s="177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 spans="1:26" ht="12.75" customHeight="1" x14ac:dyDescent="0.2">
      <c r="A933" s="177"/>
      <c r="B933" s="177"/>
      <c r="C933" s="177"/>
      <c r="D933" s="177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 spans="1:26" ht="12.75" customHeight="1" x14ac:dyDescent="0.2">
      <c r="A934" s="177"/>
      <c r="B934" s="177"/>
      <c r="C934" s="177"/>
      <c r="D934" s="177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 spans="1:26" ht="12.75" customHeight="1" x14ac:dyDescent="0.2">
      <c r="A935" s="177"/>
      <c r="B935" s="177"/>
      <c r="C935" s="177"/>
      <c r="D935" s="177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 spans="1:26" ht="12.75" customHeight="1" x14ac:dyDescent="0.2">
      <c r="A936" s="177"/>
      <c r="B936" s="177"/>
      <c r="C936" s="177"/>
      <c r="D936" s="177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 spans="1:26" ht="12.75" customHeight="1" x14ac:dyDescent="0.2">
      <c r="A937" s="177"/>
      <c r="B937" s="177"/>
      <c r="C937" s="177"/>
      <c r="D937" s="177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 spans="1:26" ht="12.75" customHeight="1" x14ac:dyDescent="0.2">
      <c r="A938" s="177"/>
      <c r="B938" s="177"/>
      <c r="C938" s="177"/>
      <c r="D938" s="177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 spans="1:26" ht="12.75" customHeight="1" x14ac:dyDescent="0.2">
      <c r="A939" s="177"/>
      <c r="B939" s="177"/>
      <c r="C939" s="177"/>
      <c r="D939" s="177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 spans="1:26" ht="12.75" customHeight="1" x14ac:dyDescent="0.2">
      <c r="A940" s="177"/>
      <c r="B940" s="177"/>
      <c r="C940" s="177"/>
      <c r="D940" s="177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 spans="1:26" ht="12.75" customHeight="1" x14ac:dyDescent="0.2">
      <c r="A941" s="177"/>
      <c r="B941" s="177"/>
      <c r="C941" s="177"/>
      <c r="D941" s="177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 spans="1:26" ht="12.75" customHeight="1" x14ac:dyDescent="0.2">
      <c r="A942" s="177"/>
      <c r="B942" s="177"/>
      <c r="C942" s="177"/>
      <c r="D942" s="177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 spans="1:26" ht="12.75" customHeight="1" x14ac:dyDescent="0.2">
      <c r="A943" s="177"/>
      <c r="B943" s="177"/>
      <c r="C943" s="177"/>
      <c r="D943" s="177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 spans="1:26" ht="12.75" customHeight="1" x14ac:dyDescent="0.2">
      <c r="A944" s="177"/>
      <c r="B944" s="177"/>
      <c r="C944" s="177"/>
      <c r="D944" s="177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 spans="1:26" ht="12.75" customHeight="1" x14ac:dyDescent="0.2">
      <c r="A945" s="177"/>
      <c r="B945" s="177"/>
      <c r="C945" s="177"/>
      <c r="D945" s="177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 spans="1:26" ht="12.75" customHeight="1" x14ac:dyDescent="0.2">
      <c r="A946" s="177"/>
      <c r="B946" s="177"/>
      <c r="C946" s="177"/>
      <c r="D946" s="177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 spans="1:26" ht="12.75" customHeight="1" x14ac:dyDescent="0.2">
      <c r="A947" s="177"/>
      <c r="B947" s="177"/>
      <c r="C947" s="177"/>
      <c r="D947" s="177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 spans="1:26" ht="12.75" customHeight="1" x14ac:dyDescent="0.2">
      <c r="A948" s="177"/>
      <c r="B948" s="177"/>
      <c r="C948" s="177"/>
      <c r="D948" s="177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 spans="1:26" ht="12.75" customHeight="1" x14ac:dyDescent="0.2">
      <c r="A949" s="177"/>
      <c r="B949" s="177"/>
      <c r="C949" s="177"/>
      <c r="D949" s="177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 spans="1:26" ht="12.75" customHeight="1" x14ac:dyDescent="0.2">
      <c r="A950" s="177"/>
      <c r="B950" s="177"/>
      <c r="C950" s="177"/>
      <c r="D950" s="177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 spans="1:26" ht="12.75" customHeight="1" x14ac:dyDescent="0.2">
      <c r="A951" s="177"/>
      <c r="B951" s="177"/>
      <c r="C951" s="177"/>
      <c r="D951" s="177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 spans="1:26" ht="12.75" customHeight="1" x14ac:dyDescent="0.2">
      <c r="A952" s="177"/>
      <c r="B952" s="177"/>
      <c r="C952" s="177"/>
      <c r="D952" s="177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 spans="1:26" ht="12.75" customHeight="1" x14ac:dyDescent="0.2">
      <c r="A953" s="177"/>
      <c r="B953" s="177"/>
      <c r="C953" s="177"/>
      <c r="D953" s="177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 spans="1:26" ht="12.75" customHeight="1" x14ac:dyDescent="0.2">
      <c r="A954" s="177"/>
      <c r="B954" s="177"/>
      <c r="C954" s="177"/>
      <c r="D954" s="177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 spans="1:26" ht="12.75" customHeight="1" x14ac:dyDescent="0.2">
      <c r="A955" s="177"/>
      <c r="B955" s="177"/>
      <c r="C955" s="177"/>
      <c r="D955" s="177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 spans="1:26" ht="12.75" customHeight="1" x14ac:dyDescent="0.2">
      <c r="A956" s="177"/>
      <c r="B956" s="177"/>
      <c r="C956" s="177"/>
      <c r="D956" s="177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 spans="1:26" ht="12.75" customHeight="1" x14ac:dyDescent="0.2">
      <c r="A957" s="177"/>
      <c r="B957" s="177"/>
      <c r="C957" s="177"/>
      <c r="D957" s="177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 spans="1:26" ht="12.75" customHeight="1" x14ac:dyDescent="0.2">
      <c r="A958" s="177"/>
      <c r="B958" s="177"/>
      <c r="C958" s="177"/>
      <c r="D958" s="177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 spans="1:26" ht="12.75" customHeight="1" x14ac:dyDescent="0.2">
      <c r="A959" s="177"/>
      <c r="B959" s="177"/>
      <c r="C959" s="177"/>
      <c r="D959" s="177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 spans="1:26" ht="12.75" customHeight="1" x14ac:dyDescent="0.2">
      <c r="A960" s="177"/>
      <c r="B960" s="177"/>
      <c r="C960" s="177"/>
      <c r="D960" s="177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 spans="1:26" ht="12.75" customHeight="1" x14ac:dyDescent="0.2">
      <c r="A961" s="177"/>
      <c r="B961" s="177"/>
      <c r="C961" s="177"/>
      <c r="D961" s="177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 spans="1:26" ht="12.75" customHeight="1" x14ac:dyDescent="0.2">
      <c r="A962" s="177"/>
      <c r="B962" s="177"/>
      <c r="C962" s="177"/>
      <c r="D962" s="177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 spans="1:26" ht="12.75" customHeight="1" x14ac:dyDescent="0.2">
      <c r="A963" s="177"/>
      <c r="B963" s="177"/>
      <c r="C963" s="177"/>
      <c r="D963" s="177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 spans="1:26" ht="12.75" customHeight="1" x14ac:dyDescent="0.2">
      <c r="A964" s="177"/>
      <c r="B964" s="177"/>
      <c r="C964" s="177"/>
      <c r="D964" s="177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 spans="1:26" ht="12.75" customHeight="1" x14ac:dyDescent="0.2">
      <c r="A965" s="177"/>
      <c r="B965" s="177"/>
      <c r="C965" s="177"/>
      <c r="D965" s="177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 spans="1:26" ht="12.75" customHeight="1" x14ac:dyDescent="0.2">
      <c r="A966" s="177"/>
      <c r="B966" s="177"/>
      <c r="C966" s="177"/>
      <c r="D966" s="177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 spans="1:26" ht="12.75" customHeight="1" x14ac:dyDescent="0.2">
      <c r="A967" s="177"/>
      <c r="B967" s="177"/>
      <c r="C967" s="177"/>
      <c r="D967" s="177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 spans="1:26" ht="12.75" customHeight="1" x14ac:dyDescent="0.2">
      <c r="A968" s="177"/>
      <c r="B968" s="177"/>
      <c r="C968" s="177"/>
      <c r="D968" s="177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 spans="1:26" ht="12.75" customHeight="1" x14ac:dyDescent="0.2">
      <c r="A969" s="177"/>
      <c r="B969" s="177"/>
      <c r="C969" s="177"/>
      <c r="D969" s="177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 spans="1:26" ht="12.75" customHeight="1" x14ac:dyDescent="0.2">
      <c r="A970" s="177"/>
      <c r="B970" s="177"/>
      <c r="C970" s="177"/>
      <c r="D970" s="177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 spans="1:26" ht="12.75" customHeight="1" x14ac:dyDescent="0.2">
      <c r="A971" s="177"/>
      <c r="B971" s="177"/>
      <c r="C971" s="177"/>
      <c r="D971" s="177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 spans="1:26" ht="12.75" customHeight="1" x14ac:dyDescent="0.2">
      <c r="A972" s="177"/>
      <c r="B972" s="177"/>
      <c r="C972" s="177"/>
      <c r="D972" s="177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 spans="1:26" ht="12.75" customHeight="1" x14ac:dyDescent="0.2">
      <c r="A973" s="177"/>
      <c r="B973" s="177"/>
      <c r="C973" s="177"/>
      <c r="D973" s="177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 spans="1:26" ht="12.75" customHeight="1" x14ac:dyDescent="0.2">
      <c r="A974" s="177"/>
      <c r="B974" s="177"/>
      <c r="C974" s="177"/>
      <c r="D974" s="177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 spans="1:26" ht="12.75" customHeight="1" x14ac:dyDescent="0.2">
      <c r="A975" s="177"/>
      <c r="B975" s="177"/>
      <c r="C975" s="177"/>
      <c r="D975" s="177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 spans="1:26" ht="12.75" customHeight="1" x14ac:dyDescent="0.2">
      <c r="A976" s="177"/>
      <c r="B976" s="177"/>
      <c r="C976" s="177"/>
      <c r="D976" s="177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 spans="1:26" ht="12.75" customHeight="1" x14ac:dyDescent="0.2">
      <c r="A977" s="177"/>
      <c r="B977" s="177"/>
      <c r="C977" s="177"/>
      <c r="D977" s="177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 spans="1:26" ht="12.75" customHeight="1" x14ac:dyDescent="0.2">
      <c r="A978" s="177"/>
      <c r="B978" s="177"/>
      <c r="C978" s="177"/>
      <c r="D978" s="177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 spans="1:26" ht="12.75" customHeight="1" x14ac:dyDescent="0.2">
      <c r="A979" s="177"/>
      <c r="B979" s="177"/>
      <c r="C979" s="177"/>
      <c r="D979" s="177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 spans="1:26" ht="12.75" customHeight="1" x14ac:dyDescent="0.2">
      <c r="A980" s="177"/>
      <c r="B980" s="177"/>
      <c r="C980" s="177"/>
      <c r="D980" s="177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 spans="1:26" ht="12.75" customHeight="1" x14ac:dyDescent="0.2">
      <c r="A981" s="177"/>
      <c r="B981" s="177"/>
      <c r="C981" s="177"/>
      <c r="D981" s="177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 spans="1:26" ht="12.75" customHeight="1" x14ac:dyDescent="0.2">
      <c r="A982" s="177"/>
      <c r="B982" s="177"/>
      <c r="C982" s="177"/>
      <c r="D982" s="177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 spans="1:26" ht="12.75" customHeight="1" x14ac:dyDescent="0.2">
      <c r="A983" s="177"/>
      <c r="B983" s="177"/>
      <c r="C983" s="177"/>
      <c r="D983" s="177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 spans="1:26" ht="12.75" customHeight="1" x14ac:dyDescent="0.2">
      <c r="A984" s="177"/>
      <c r="B984" s="177"/>
      <c r="C984" s="177"/>
      <c r="D984" s="177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 spans="1:26" ht="12.75" customHeight="1" x14ac:dyDescent="0.2">
      <c r="A985" s="177"/>
      <c r="B985" s="177"/>
      <c r="C985" s="177"/>
      <c r="D985" s="177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 spans="1:26" ht="12.75" customHeight="1" x14ac:dyDescent="0.2">
      <c r="A986" s="177"/>
      <c r="B986" s="177"/>
      <c r="C986" s="177"/>
      <c r="D986" s="177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 spans="1:26" ht="12.75" customHeight="1" x14ac:dyDescent="0.2">
      <c r="A987" s="177"/>
      <c r="B987" s="177"/>
      <c r="C987" s="177"/>
      <c r="D987" s="177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 spans="1:26" ht="12.75" customHeight="1" x14ac:dyDescent="0.2">
      <c r="A988" s="177"/>
      <c r="B988" s="177"/>
      <c r="C988" s="177"/>
      <c r="D988" s="177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 spans="1:26" ht="12.75" customHeight="1" x14ac:dyDescent="0.2">
      <c r="A989" s="177"/>
      <c r="B989" s="177"/>
      <c r="C989" s="177"/>
      <c r="D989" s="177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 spans="1:26" ht="12.75" customHeight="1" x14ac:dyDescent="0.2">
      <c r="A990" s="177"/>
      <c r="B990" s="177"/>
      <c r="C990" s="177"/>
      <c r="D990" s="177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 spans="1:26" ht="12.75" customHeight="1" x14ac:dyDescent="0.2">
      <c r="A991" s="177"/>
      <c r="B991" s="177"/>
      <c r="C991" s="177"/>
      <c r="D991" s="177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 spans="1:26" ht="12.75" customHeight="1" x14ac:dyDescent="0.2">
      <c r="A992" s="177"/>
      <c r="B992" s="177"/>
      <c r="C992" s="177"/>
      <c r="D992" s="177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 spans="1:26" ht="12.75" customHeight="1" x14ac:dyDescent="0.2">
      <c r="A993" s="177"/>
      <c r="B993" s="177"/>
      <c r="C993" s="177"/>
      <c r="D993" s="177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 spans="1:26" ht="12.75" customHeight="1" x14ac:dyDescent="0.2">
      <c r="A994" s="177"/>
      <c r="B994" s="177"/>
      <c r="C994" s="177"/>
      <c r="D994" s="177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 spans="1:26" ht="12.75" customHeight="1" x14ac:dyDescent="0.2">
      <c r="A995" s="177"/>
      <c r="B995" s="177"/>
      <c r="C995" s="177"/>
      <c r="D995" s="177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 spans="1:26" ht="12.75" customHeight="1" x14ac:dyDescent="0.2">
      <c r="A996" s="177"/>
      <c r="B996" s="177"/>
      <c r="C996" s="177"/>
      <c r="D996" s="177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 spans="1:26" ht="12.75" customHeight="1" x14ac:dyDescent="0.2">
      <c r="A997" s="177"/>
      <c r="B997" s="177"/>
      <c r="C997" s="177"/>
      <c r="D997" s="177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 spans="1:26" ht="12.75" customHeight="1" x14ac:dyDescent="0.2">
      <c r="A998" s="177"/>
      <c r="B998" s="177"/>
      <c r="C998" s="177"/>
      <c r="D998" s="177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 spans="1:26" ht="12.75" customHeight="1" x14ac:dyDescent="0.2">
      <c r="A999" s="177"/>
      <c r="B999" s="177"/>
      <c r="C999" s="177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  <row r="1000" spans="1:26" ht="12.75" customHeight="1" x14ac:dyDescent="0.2">
      <c r="A1000" s="177"/>
      <c r="B1000" s="177"/>
      <c r="C1000" s="177"/>
      <c r="D1000" s="177"/>
      <c r="E1000" s="177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tabSelected="1" workbookViewId="0">
      <selection sqref="A1:B2"/>
    </sheetView>
  </sheetViews>
  <sheetFormatPr baseColWidth="10" defaultColWidth="12.5703125" defaultRowHeight="15" customHeight="1" x14ac:dyDescent="0.2"/>
  <cols>
    <col min="2" max="2" width="8.140625" customWidth="1"/>
    <col min="8" max="8" width="7" customWidth="1"/>
    <col min="10" max="10" width="6.7109375" customWidth="1"/>
    <col min="12" max="12" width="2.7109375" customWidth="1"/>
    <col min="13" max="13" width="14.42578125" customWidth="1"/>
  </cols>
  <sheetData>
    <row r="1" spans="1:13" x14ac:dyDescent="0.2">
      <c r="A1" s="309" t="s">
        <v>265</v>
      </c>
      <c r="B1" s="264"/>
      <c r="C1" s="304" t="s">
        <v>266</v>
      </c>
      <c r="D1" s="264"/>
      <c r="E1" s="304" t="s">
        <v>267</v>
      </c>
      <c r="F1" s="264"/>
      <c r="G1" s="304" t="s">
        <v>268</v>
      </c>
      <c r="H1" s="264"/>
      <c r="I1" s="304" t="s">
        <v>269</v>
      </c>
      <c r="J1" s="264"/>
      <c r="K1" s="304" t="s">
        <v>270</v>
      </c>
      <c r="L1" s="264"/>
      <c r="M1" s="305" t="s">
        <v>271</v>
      </c>
    </row>
    <row r="2" spans="1:13" x14ac:dyDescent="0.2">
      <c r="A2" s="273"/>
      <c r="B2" s="275"/>
      <c r="C2" s="274"/>
      <c r="D2" s="275"/>
      <c r="E2" s="274"/>
      <c r="F2" s="275"/>
      <c r="G2" s="274"/>
      <c r="H2" s="275"/>
      <c r="I2" s="274"/>
      <c r="J2" s="275"/>
      <c r="K2" s="274"/>
      <c r="L2" s="275"/>
      <c r="M2" s="306"/>
    </row>
    <row r="3" spans="1:13" x14ac:dyDescent="0.2">
      <c r="A3" s="301">
        <v>1</v>
      </c>
      <c r="B3" s="292"/>
      <c r="C3" s="295" t="s">
        <v>272</v>
      </c>
      <c r="D3" s="292"/>
      <c r="E3" s="295">
        <v>5</v>
      </c>
      <c r="F3" s="292"/>
      <c r="G3" s="297">
        <v>0.29166666666666669</v>
      </c>
      <c r="H3" s="292"/>
      <c r="I3" s="295">
        <v>22</v>
      </c>
      <c r="J3" s="292"/>
      <c r="K3" s="307"/>
      <c r="L3" s="282"/>
      <c r="M3" s="308"/>
    </row>
    <row r="4" spans="1:13" x14ac:dyDescent="0.2">
      <c r="A4" s="294"/>
      <c r="B4" s="292"/>
      <c r="C4" s="296"/>
      <c r="D4" s="292"/>
      <c r="E4" s="296"/>
      <c r="F4" s="292"/>
      <c r="G4" s="296"/>
      <c r="H4" s="292"/>
      <c r="I4" s="296"/>
      <c r="J4" s="292"/>
      <c r="K4" s="294"/>
      <c r="L4" s="292"/>
      <c r="M4" s="299"/>
    </row>
    <row r="5" spans="1:13" x14ac:dyDescent="0.2">
      <c r="A5" s="301">
        <v>3</v>
      </c>
      <c r="B5" s="292"/>
      <c r="C5" s="295" t="s">
        <v>273</v>
      </c>
      <c r="D5" s="292"/>
      <c r="E5" s="295">
        <v>3</v>
      </c>
      <c r="F5" s="292"/>
      <c r="G5" s="297">
        <v>0.33333333333333331</v>
      </c>
      <c r="H5" s="292"/>
      <c r="I5" s="302">
        <v>7</v>
      </c>
      <c r="J5" s="292"/>
      <c r="K5" s="293"/>
      <c r="L5" s="292"/>
      <c r="M5" s="303" t="s">
        <v>274</v>
      </c>
    </row>
    <row r="6" spans="1:13" x14ac:dyDescent="0.2">
      <c r="A6" s="294"/>
      <c r="B6" s="292"/>
      <c r="C6" s="296"/>
      <c r="D6" s="292"/>
      <c r="E6" s="296"/>
      <c r="F6" s="292"/>
      <c r="G6" s="296"/>
      <c r="H6" s="292"/>
      <c r="I6" s="296"/>
      <c r="J6" s="292"/>
      <c r="K6" s="294"/>
      <c r="L6" s="292"/>
      <c r="M6" s="299"/>
    </row>
    <row r="7" spans="1:13" x14ac:dyDescent="0.2">
      <c r="A7" s="301">
        <v>5</v>
      </c>
      <c r="B7" s="292"/>
      <c r="C7" s="295" t="s">
        <v>275</v>
      </c>
      <c r="D7" s="292"/>
      <c r="E7" s="295">
        <v>4</v>
      </c>
      <c r="F7" s="292"/>
      <c r="G7" s="297">
        <v>0.3125</v>
      </c>
      <c r="H7" s="292"/>
      <c r="I7" s="302">
        <v>20</v>
      </c>
      <c r="J7" s="292"/>
      <c r="K7" s="293"/>
      <c r="L7" s="292"/>
      <c r="M7" s="298"/>
    </row>
    <row r="8" spans="1:13" x14ac:dyDescent="0.2">
      <c r="A8" s="294"/>
      <c r="B8" s="292"/>
      <c r="C8" s="296"/>
      <c r="D8" s="292"/>
      <c r="E8" s="296"/>
      <c r="F8" s="292"/>
      <c r="G8" s="296"/>
      <c r="H8" s="292"/>
      <c r="I8" s="296"/>
      <c r="J8" s="292"/>
      <c r="K8" s="294"/>
      <c r="L8" s="292"/>
      <c r="M8" s="299"/>
    </row>
    <row r="9" spans="1:13" x14ac:dyDescent="0.2">
      <c r="A9" s="291">
        <v>8</v>
      </c>
      <c r="B9" s="292"/>
      <c r="C9" s="295" t="s">
        <v>276</v>
      </c>
      <c r="D9" s="292"/>
      <c r="E9" s="295">
        <v>2</v>
      </c>
      <c r="F9" s="292"/>
      <c r="G9" s="297">
        <v>0.27083333333333331</v>
      </c>
      <c r="H9" s="292"/>
      <c r="I9" s="302">
        <v>11</v>
      </c>
      <c r="J9" s="292"/>
      <c r="K9" s="293"/>
      <c r="L9" s="292"/>
      <c r="M9" s="298"/>
    </row>
    <row r="10" spans="1:13" x14ac:dyDescent="0.2">
      <c r="A10" s="294"/>
      <c r="B10" s="292"/>
      <c r="C10" s="296"/>
      <c r="D10" s="292"/>
      <c r="E10" s="296"/>
      <c r="F10" s="292"/>
      <c r="G10" s="296"/>
      <c r="H10" s="292"/>
      <c r="I10" s="296"/>
      <c r="J10" s="292"/>
      <c r="K10" s="294"/>
      <c r="L10" s="292"/>
      <c r="M10" s="299"/>
    </row>
    <row r="11" spans="1:13" x14ac:dyDescent="0.2">
      <c r="A11" s="291">
        <v>10</v>
      </c>
      <c r="B11" s="292"/>
      <c r="C11" s="295" t="s">
        <v>277</v>
      </c>
      <c r="D11" s="292"/>
      <c r="E11" s="295">
        <v>10</v>
      </c>
      <c r="F11" s="292"/>
      <c r="G11" s="297"/>
      <c r="H11" s="292"/>
      <c r="I11" s="295" t="s">
        <v>278</v>
      </c>
      <c r="J11" s="292"/>
      <c r="K11" s="293"/>
      <c r="L11" s="292"/>
      <c r="M11" s="245"/>
    </row>
    <row r="12" spans="1:13" x14ac:dyDescent="0.2">
      <c r="A12" s="294"/>
      <c r="B12" s="292"/>
      <c r="C12" s="296"/>
      <c r="D12" s="292"/>
      <c r="E12" s="296"/>
      <c r="F12" s="292"/>
      <c r="G12" s="296"/>
      <c r="H12" s="292"/>
      <c r="I12" s="296"/>
      <c r="J12" s="292"/>
      <c r="K12" s="294"/>
      <c r="L12" s="292"/>
      <c r="M12" s="245"/>
    </row>
    <row r="13" spans="1:13" x14ac:dyDescent="0.2">
      <c r="A13" s="291">
        <v>10</v>
      </c>
      <c r="B13" s="292"/>
      <c r="C13" s="295" t="s">
        <v>277</v>
      </c>
      <c r="D13" s="292"/>
      <c r="E13" s="295">
        <v>10</v>
      </c>
      <c r="F13" s="292"/>
      <c r="G13" s="300"/>
      <c r="H13" s="296"/>
      <c r="I13" s="301" t="s">
        <v>115</v>
      </c>
      <c r="J13" s="292"/>
      <c r="K13" s="293"/>
      <c r="L13" s="292"/>
      <c r="M13" s="245"/>
    </row>
    <row r="14" spans="1:13" x14ac:dyDescent="0.2">
      <c r="A14" s="283"/>
      <c r="B14" s="285"/>
      <c r="C14" s="284"/>
      <c r="D14" s="285"/>
      <c r="E14" s="284"/>
      <c r="F14" s="285"/>
      <c r="G14" s="284"/>
      <c r="H14" s="284"/>
      <c r="I14" s="283"/>
      <c r="J14" s="285"/>
      <c r="K14" s="283"/>
      <c r="L14" s="285"/>
      <c r="M14" s="246"/>
    </row>
  </sheetData>
  <mergeCells count="47">
    <mergeCell ref="K1:L2"/>
    <mergeCell ref="M1:M2"/>
    <mergeCell ref="A3:B4"/>
    <mergeCell ref="C3:D4"/>
    <mergeCell ref="E3:F4"/>
    <mergeCell ref="G3:H4"/>
    <mergeCell ref="I3:J4"/>
    <mergeCell ref="K3:L4"/>
    <mergeCell ref="M3:M4"/>
    <mergeCell ref="A1:B2"/>
    <mergeCell ref="C1:D2"/>
    <mergeCell ref="E1:F2"/>
    <mergeCell ref="G1:H2"/>
    <mergeCell ref="I1:J2"/>
    <mergeCell ref="K5:L6"/>
    <mergeCell ref="M5:M6"/>
    <mergeCell ref="A7:B8"/>
    <mergeCell ref="C7:D8"/>
    <mergeCell ref="E7:F8"/>
    <mergeCell ref="G7:H8"/>
    <mergeCell ref="I7:J8"/>
    <mergeCell ref="K7:L8"/>
    <mergeCell ref="M7:M8"/>
    <mergeCell ref="A5:B6"/>
    <mergeCell ref="C5:D6"/>
    <mergeCell ref="E5:F6"/>
    <mergeCell ref="G5:H6"/>
    <mergeCell ref="I5:J6"/>
    <mergeCell ref="A9:B10"/>
    <mergeCell ref="C9:D10"/>
    <mergeCell ref="E9:F10"/>
    <mergeCell ref="G9:H10"/>
    <mergeCell ref="I9:J10"/>
    <mergeCell ref="K9:L10"/>
    <mergeCell ref="M9:M10"/>
    <mergeCell ref="C13:D14"/>
    <mergeCell ref="E13:F14"/>
    <mergeCell ref="G13:H14"/>
    <mergeCell ref="I13:J14"/>
    <mergeCell ref="K11:L12"/>
    <mergeCell ref="A13:B14"/>
    <mergeCell ref="K13:L14"/>
    <mergeCell ref="A11:B12"/>
    <mergeCell ref="C11:D12"/>
    <mergeCell ref="E11:F12"/>
    <mergeCell ref="G11:H12"/>
    <mergeCell ref="I11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2023-10-12T10:22:59Z</dcterms:created>
  <dcterms:modified xsi:type="dcterms:W3CDTF">2023-10-17T11:13:44Z</dcterms:modified>
</cp:coreProperties>
</file>