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hamb'!$A$9:$AC$48</definedName>
    <definedName name="_xlnm._FilterDatabase" localSheetId="0" hidden="1">Pedido!$A$8:$AC$47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H333" i="5"/>
  <c r="C333" i="5"/>
  <c r="F333" i="5" s="1"/>
  <c r="H332" i="5"/>
  <c r="C332" i="5"/>
  <c r="F332" i="5" s="1"/>
  <c r="H331" i="5"/>
  <c r="F331" i="5"/>
  <c r="E331" i="5"/>
  <c r="C331" i="5"/>
  <c r="D331" i="5" s="1"/>
  <c r="H330" i="5"/>
  <c r="F330" i="5"/>
  <c r="E330" i="5"/>
  <c r="C330" i="5"/>
  <c r="D330" i="5" s="1"/>
  <c r="H329" i="5"/>
  <c r="F329" i="5"/>
  <c r="E329" i="5"/>
  <c r="C329" i="5"/>
  <c r="D329" i="5" s="1"/>
  <c r="H328" i="5"/>
  <c r="F328" i="5"/>
  <c r="E328" i="5"/>
  <c r="C327" i="5"/>
  <c r="F327" i="5" s="1"/>
  <c r="I326" i="5"/>
  <c r="H326" i="5"/>
  <c r="C326" i="5"/>
  <c r="F326" i="5" s="1"/>
  <c r="I325" i="5"/>
  <c r="H325" i="5"/>
  <c r="F325" i="5"/>
  <c r="C325" i="5"/>
  <c r="E324" i="5"/>
  <c r="D324" i="5"/>
  <c r="C324" i="5"/>
  <c r="F324" i="5" s="1"/>
  <c r="H323" i="5"/>
  <c r="E323" i="5"/>
  <c r="F323" i="5" s="1"/>
  <c r="D323" i="5"/>
  <c r="C323" i="5"/>
  <c r="E322" i="5"/>
  <c r="D322" i="5"/>
  <c r="C322" i="5"/>
  <c r="F322" i="5" s="1"/>
  <c r="H321" i="5"/>
  <c r="E321" i="5"/>
  <c r="F321" i="5" s="1"/>
  <c r="D321" i="5"/>
  <c r="C321" i="5"/>
  <c r="E320" i="5"/>
  <c r="D320" i="5"/>
  <c r="C320" i="5"/>
  <c r="F320" i="5" s="1"/>
  <c r="H319" i="5"/>
  <c r="E319" i="5"/>
  <c r="F319" i="5" s="1"/>
  <c r="D319" i="5"/>
  <c r="C319" i="5"/>
  <c r="E318" i="5"/>
  <c r="D318" i="5"/>
  <c r="C318" i="5"/>
  <c r="F318" i="5" s="1"/>
  <c r="H317" i="5"/>
  <c r="E317" i="5"/>
  <c r="F317" i="5" s="1"/>
  <c r="D317" i="5"/>
  <c r="C317" i="5"/>
  <c r="E316" i="5"/>
  <c r="D316" i="5"/>
  <c r="C316" i="5"/>
  <c r="F316" i="5" s="1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D314" i="5"/>
  <c r="C314" i="5"/>
  <c r="F314" i="5" s="1"/>
  <c r="I313" i="5"/>
  <c r="C313" i="5"/>
  <c r="I312" i="5"/>
  <c r="C312" i="5"/>
  <c r="F312" i="5" s="1"/>
  <c r="I311" i="5"/>
  <c r="C311" i="5"/>
  <c r="F311" i="5" s="1"/>
  <c r="I310" i="5"/>
  <c r="H310" i="5"/>
  <c r="F310" i="5"/>
  <c r="E310" i="5"/>
  <c r="C310" i="5"/>
  <c r="D310" i="5" s="1"/>
  <c r="I309" i="5"/>
  <c r="H309" i="5"/>
  <c r="E309" i="5"/>
  <c r="C309" i="5"/>
  <c r="F309" i="5" s="1"/>
  <c r="I308" i="5"/>
  <c r="H308" i="5"/>
  <c r="F308" i="5"/>
  <c r="E308" i="5"/>
  <c r="C308" i="5"/>
  <c r="D308" i="5" s="1"/>
  <c r="I307" i="5"/>
  <c r="H307" i="5"/>
  <c r="F307" i="5"/>
  <c r="E307" i="5"/>
  <c r="I306" i="5"/>
  <c r="C306" i="5"/>
  <c r="F306" i="5" s="1"/>
  <c r="I305" i="5"/>
  <c r="C305" i="5"/>
  <c r="F305" i="5" s="1"/>
  <c r="I304" i="5"/>
  <c r="H304" i="5"/>
  <c r="F304" i="5"/>
  <c r="C304" i="5"/>
  <c r="I303" i="5"/>
  <c r="E303" i="5"/>
  <c r="F303" i="5" s="1"/>
  <c r="D303" i="5"/>
  <c r="C303" i="5"/>
  <c r="I302" i="5"/>
  <c r="E302" i="5"/>
  <c r="F302" i="5" s="1"/>
  <c r="D302" i="5"/>
  <c r="C302" i="5"/>
  <c r="I301" i="5"/>
  <c r="E301" i="5"/>
  <c r="F301" i="5" s="1"/>
  <c r="D301" i="5"/>
  <c r="C301" i="5"/>
  <c r="I300" i="5"/>
  <c r="E300" i="5"/>
  <c r="F300" i="5" s="1"/>
  <c r="D300" i="5"/>
  <c r="C300" i="5"/>
  <c r="I299" i="5"/>
  <c r="E299" i="5"/>
  <c r="F299" i="5" s="1"/>
  <c r="D299" i="5"/>
  <c r="C299" i="5"/>
  <c r="I298" i="5"/>
  <c r="E298" i="5"/>
  <c r="F298" i="5" s="1"/>
  <c r="D298" i="5"/>
  <c r="C298" i="5"/>
  <c r="I297" i="5"/>
  <c r="E297" i="5"/>
  <c r="F297" i="5" s="1"/>
  <c r="D297" i="5"/>
  <c r="C297" i="5"/>
  <c r="I296" i="5"/>
  <c r="E296" i="5"/>
  <c r="F296" i="5" s="1"/>
  <c r="D296" i="5"/>
  <c r="C296" i="5"/>
  <c r="I295" i="5"/>
  <c r="E295" i="5"/>
  <c r="F295" i="5" s="1"/>
  <c r="D295" i="5"/>
  <c r="C295" i="5"/>
  <c r="I294" i="5"/>
  <c r="E294" i="5"/>
  <c r="F294" i="5" s="1"/>
  <c r="D294" i="5"/>
  <c r="C294" i="5"/>
  <c r="I293" i="5"/>
  <c r="H293" i="5"/>
  <c r="H312" i="5" s="1"/>
  <c r="E293" i="5"/>
  <c r="F293" i="5" s="1"/>
  <c r="D293" i="5"/>
  <c r="C293" i="5"/>
  <c r="I292" i="5"/>
  <c r="H292" i="5"/>
  <c r="D292" i="5"/>
  <c r="C292" i="5"/>
  <c r="F292" i="5" s="1"/>
  <c r="I291" i="5"/>
  <c r="H291" i="5"/>
  <c r="C291" i="5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F285" i="5"/>
  <c r="C285" i="5"/>
  <c r="I284" i="5"/>
  <c r="H284" i="5"/>
  <c r="C284" i="5"/>
  <c r="F284" i="5" s="1"/>
  <c r="I283" i="5"/>
  <c r="H283" i="5"/>
  <c r="C283" i="5"/>
  <c r="F283" i="5" s="1"/>
  <c r="I282" i="5"/>
  <c r="H282" i="5"/>
  <c r="F282" i="5"/>
  <c r="E282" i="5"/>
  <c r="C282" i="5"/>
  <c r="D282" i="5" s="1"/>
  <c r="I281" i="5"/>
  <c r="H281" i="5"/>
  <c r="F281" i="5"/>
  <c r="E281" i="5"/>
  <c r="C281" i="5"/>
  <c r="D281" i="5" s="1"/>
  <c r="I280" i="5"/>
  <c r="H280" i="5"/>
  <c r="F280" i="5"/>
  <c r="E280" i="5"/>
  <c r="C280" i="5"/>
  <c r="D280" i="5" s="1"/>
  <c r="I279" i="5"/>
  <c r="H279" i="5"/>
  <c r="F279" i="5"/>
  <c r="E279" i="5"/>
  <c r="C279" i="5"/>
  <c r="D279" i="5" s="1"/>
  <c r="I278" i="5"/>
  <c r="H278" i="5"/>
  <c r="F278" i="5"/>
  <c r="E278" i="5"/>
  <c r="C278" i="5"/>
  <c r="D278" i="5" s="1"/>
  <c r="I277" i="5"/>
  <c r="H277" i="5"/>
  <c r="F277" i="5"/>
  <c r="E277" i="5"/>
  <c r="C277" i="5"/>
  <c r="D277" i="5" s="1"/>
  <c r="I276" i="5"/>
  <c r="H276" i="5"/>
  <c r="F276" i="5"/>
  <c r="E276" i="5"/>
  <c r="C276" i="5"/>
  <c r="D276" i="5" s="1"/>
  <c r="I275" i="5"/>
  <c r="H275" i="5"/>
  <c r="F275" i="5"/>
  <c r="E275" i="5"/>
  <c r="C275" i="5"/>
  <c r="D275" i="5" s="1"/>
  <c r="I274" i="5"/>
  <c r="H274" i="5"/>
  <c r="F274" i="5"/>
  <c r="E274" i="5"/>
  <c r="C274" i="5"/>
  <c r="D274" i="5" s="1"/>
  <c r="I273" i="5"/>
  <c r="H273" i="5"/>
  <c r="F273" i="5"/>
  <c r="E273" i="5"/>
  <c r="C273" i="5"/>
  <c r="D273" i="5" s="1"/>
  <c r="I272" i="5"/>
  <c r="H272" i="5"/>
  <c r="F272" i="5"/>
  <c r="E272" i="5"/>
  <c r="C272" i="5"/>
  <c r="D272" i="5" s="1"/>
  <c r="I271" i="5"/>
  <c r="H271" i="5"/>
  <c r="F271" i="5"/>
  <c r="C271" i="5"/>
  <c r="D271" i="5" s="1"/>
  <c r="I270" i="5"/>
  <c r="H270" i="5"/>
  <c r="D270" i="5"/>
  <c r="C270" i="5"/>
  <c r="F270" i="5" s="1"/>
  <c r="I269" i="5"/>
  <c r="H269" i="5"/>
  <c r="C269" i="5"/>
  <c r="I268" i="5"/>
  <c r="H268" i="5"/>
  <c r="E268" i="5"/>
  <c r="C268" i="5"/>
  <c r="I267" i="5"/>
  <c r="H267" i="5"/>
  <c r="E267" i="5"/>
  <c r="C267" i="5"/>
  <c r="I266" i="5"/>
  <c r="H266" i="5"/>
  <c r="E266" i="5"/>
  <c r="C266" i="5"/>
  <c r="I265" i="5"/>
  <c r="H265" i="5"/>
  <c r="E265" i="5"/>
  <c r="F265" i="5" s="1"/>
  <c r="I264" i="5"/>
  <c r="H264" i="5"/>
  <c r="F264" i="5"/>
  <c r="C264" i="5"/>
  <c r="I263" i="5"/>
  <c r="H263" i="5"/>
  <c r="C263" i="5"/>
  <c r="F263" i="5" s="1"/>
  <c r="I262" i="5"/>
  <c r="H262" i="5"/>
  <c r="C262" i="5"/>
  <c r="F262" i="5" s="1"/>
  <c r="I261" i="5"/>
  <c r="H261" i="5"/>
  <c r="F261" i="5"/>
  <c r="E261" i="5"/>
  <c r="D261" i="5"/>
  <c r="C261" i="5"/>
  <c r="I260" i="5"/>
  <c r="H260" i="5"/>
  <c r="E260" i="5"/>
  <c r="C260" i="5"/>
  <c r="F260" i="5" s="1"/>
  <c r="I259" i="5"/>
  <c r="H259" i="5"/>
  <c r="F259" i="5"/>
  <c r="E259" i="5"/>
  <c r="C259" i="5"/>
  <c r="D259" i="5" s="1"/>
  <c r="I258" i="5"/>
  <c r="H258" i="5"/>
  <c r="E258" i="5"/>
  <c r="C258" i="5"/>
  <c r="F258" i="5" s="1"/>
  <c r="I257" i="5"/>
  <c r="H257" i="5"/>
  <c r="F257" i="5"/>
  <c r="E257" i="5"/>
  <c r="C257" i="5"/>
  <c r="D257" i="5" s="1"/>
  <c r="I256" i="5"/>
  <c r="H256" i="5"/>
  <c r="E256" i="5"/>
  <c r="C256" i="5"/>
  <c r="F256" i="5" s="1"/>
  <c r="I255" i="5"/>
  <c r="H255" i="5"/>
  <c r="E255" i="5"/>
  <c r="C255" i="5"/>
  <c r="F255" i="5" s="1"/>
  <c r="I254" i="5"/>
  <c r="H254" i="5"/>
  <c r="E254" i="5"/>
  <c r="C254" i="5"/>
  <c r="F254" i="5" s="1"/>
  <c r="I253" i="5"/>
  <c r="H253" i="5"/>
  <c r="E253" i="5"/>
  <c r="C253" i="5"/>
  <c r="F253" i="5" s="1"/>
  <c r="I252" i="5"/>
  <c r="H252" i="5"/>
  <c r="E252" i="5"/>
  <c r="C252" i="5"/>
  <c r="F252" i="5" s="1"/>
  <c r="I251" i="5"/>
  <c r="H251" i="5"/>
  <c r="E251" i="5"/>
  <c r="C251" i="5"/>
  <c r="F251" i="5" s="1"/>
  <c r="I250" i="5"/>
  <c r="H250" i="5"/>
  <c r="F250" i="5"/>
  <c r="C250" i="5"/>
  <c r="D250" i="5" s="1"/>
  <c r="I249" i="5"/>
  <c r="H249" i="5"/>
  <c r="F249" i="5"/>
  <c r="C249" i="5"/>
  <c r="D249" i="5" s="1"/>
  <c r="I248" i="5"/>
  <c r="H248" i="5"/>
  <c r="D248" i="5"/>
  <c r="C248" i="5"/>
  <c r="F248" i="5" s="1"/>
  <c r="I247" i="5"/>
  <c r="H247" i="5"/>
  <c r="E247" i="5"/>
  <c r="F247" i="5" s="1"/>
  <c r="D247" i="5"/>
  <c r="C247" i="5"/>
  <c r="I246" i="5"/>
  <c r="H246" i="5"/>
  <c r="E246" i="5"/>
  <c r="D246" i="5"/>
  <c r="C246" i="5"/>
  <c r="F246" i="5" s="1"/>
  <c r="I245" i="5"/>
  <c r="H245" i="5"/>
  <c r="E245" i="5"/>
  <c r="F245" i="5" s="1"/>
  <c r="D245" i="5"/>
  <c r="C245" i="5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C229" i="5"/>
  <c r="F229" i="5" s="1"/>
  <c r="I228" i="5"/>
  <c r="H228" i="5"/>
  <c r="F228" i="5"/>
  <c r="C228" i="5"/>
  <c r="D228" i="5" s="1"/>
  <c r="I227" i="5"/>
  <c r="H227" i="5"/>
  <c r="F227" i="5"/>
  <c r="D227" i="5"/>
  <c r="C227" i="5"/>
  <c r="I226" i="5"/>
  <c r="H226" i="5"/>
  <c r="E226" i="5"/>
  <c r="F226" i="5" s="1"/>
  <c r="D226" i="5"/>
  <c r="C226" i="5"/>
  <c r="I225" i="5"/>
  <c r="H225" i="5"/>
  <c r="E225" i="5"/>
  <c r="F225" i="5" s="1"/>
  <c r="D225" i="5"/>
  <c r="C225" i="5"/>
  <c r="I224" i="5"/>
  <c r="H224" i="5"/>
  <c r="E224" i="5"/>
  <c r="F224" i="5" s="1"/>
  <c r="D224" i="5"/>
  <c r="C224" i="5"/>
  <c r="I223" i="5"/>
  <c r="H223" i="5"/>
  <c r="E223" i="5"/>
  <c r="F223" i="5" s="1"/>
  <c r="I222" i="5"/>
  <c r="H222" i="5"/>
  <c r="C222" i="5"/>
  <c r="F222" i="5" s="1"/>
  <c r="I221" i="5"/>
  <c r="H221" i="5"/>
  <c r="F221" i="5"/>
  <c r="C221" i="5"/>
  <c r="I220" i="5"/>
  <c r="H220" i="5"/>
  <c r="C220" i="5"/>
  <c r="F220" i="5" s="1"/>
  <c r="I219" i="5"/>
  <c r="H219" i="5"/>
  <c r="E219" i="5"/>
  <c r="C219" i="5"/>
  <c r="I218" i="5"/>
  <c r="H218" i="5"/>
  <c r="E218" i="5"/>
  <c r="C218" i="5"/>
  <c r="I217" i="5"/>
  <c r="H217" i="5"/>
  <c r="E217" i="5"/>
  <c r="C217" i="5"/>
  <c r="I216" i="5"/>
  <c r="H216" i="5"/>
  <c r="E216" i="5"/>
  <c r="C216" i="5"/>
  <c r="I215" i="5"/>
  <c r="H215" i="5"/>
  <c r="E215" i="5"/>
  <c r="C215" i="5"/>
  <c r="I214" i="5"/>
  <c r="H214" i="5"/>
  <c r="E214" i="5"/>
  <c r="C214" i="5"/>
  <c r="I213" i="5"/>
  <c r="H213" i="5"/>
  <c r="E213" i="5"/>
  <c r="C213" i="5"/>
  <c r="I212" i="5"/>
  <c r="H212" i="5"/>
  <c r="E212" i="5"/>
  <c r="C212" i="5"/>
  <c r="I211" i="5"/>
  <c r="H211" i="5"/>
  <c r="E211" i="5"/>
  <c r="C211" i="5"/>
  <c r="I210" i="5"/>
  <c r="H210" i="5"/>
  <c r="E210" i="5"/>
  <c r="C210" i="5"/>
  <c r="I209" i="5"/>
  <c r="H209" i="5"/>
  <c r="E209" i="5"/>
  <c r="C209" i="5"/>
  <c r="I208" i="5"/>
  <c r="C208" i="5"/>
  <c r="F208" i="5" s="1"/>
  <c r="I207" i="5"/>
  <c r="C207" i="5"/>
  <c r="F207" i="5" s="1"/>
  <c r="I206" i="5"/>
  <c r="H206" i="5"/>
  <c r="H207" i="5" s="1"/>
  <c r="H208" i="5" s="1"/>
  <c r="F206" i="5"/>
  <c r="C206" i="5"/>
  <c r="D206" i="5" s="1"/>
  <c r="I205" i="5"/>
  <c r="H205" i="5"/>
  <c r="F205" i="5"/>
  <c r="E205" i="5"/>
  <c r="C205" i="5"/>
  <c r="D205" i="5" s="1"/>
  <c r="I204" i="5"/>
  <c r="H204" i="5"/>
  <c r="F204" i="5"/>
  <c r="E204" i="5"/>
  <c r="C204" i="5"/>
  <c r="D204" i="5" s="1"/>
  <c r="I203" i="5"/>
  <c r="H203" i="5"/>
  <c r="F203" i="5"/>
  <c r="E203" i="5"/>
  <c r="C203" i="5"/>
  <c r="D203" i="5" s="1"/>
  <c r="I202" i="5"/>
  <c r="H202" i="5"/>
  <c r="F202" i="5"/>
  <c r="E202" i="5"/>
  <c r="I201" i="5"/>
  <c r="C201" i="5"/>
  <c r="F201" i="5" s="1"/>
  <c r="I200" i="5"/>
  <c r="C200" i="5"/>
  <c r="F200" i="5" s="1"/>
  <c r="I199" i="5"/>
  <c r="H199" i="5"/>
  <c r="F199" i="5"/>
  <c r="C199" i="5"/>
  <c r="I198" i="5"/>
  <c r="E198" i="5"/>
  <c r="F198" i="5" s="1"/>
  <c r="D198" i="5"/>
  <c r="C198" i="5"/>
  <c r="I197" i="5"/>
  <c r="E197" i="5"/>
  <c r="D197" i="5"/>
  <c r="C197" i="5"/>
  <c r="F197" i="5" s="1"/>
  <c r="I196" i="5"/>
  <c r="E196" i="5"/>
  <c r="F196" i="5" s="1"/>
  <c r="D196" i="5"/>
  <c r="C196" i="5"/>
  <c r="I195" i="5"/>
  <c r="E195" i="5"/>
  <c r="D195" i="5"/>
  <c r="C195" i="5"/>
  <c r="F195" i="5" s="1"/>
  <c r="I194" i="5"/>
  <c r="E194" i="5"/>
  <c r="F194" i="5" s="1"/>
  <c r="D194" i="5"/>
  <c r="C194" i="5"/>
  <c r="I193" i="5"/>
  <c r="E193" i="5"/>
  <c r="D193" i="5"/>
  <c r="C193" i="5"/>
  <c r="F193" i="5" s="1"/>
  <c r="I192" i="5"/>
  <c r="E192" i="5"/>
  <c r="F192" i="5" s="1"/>
  <c r="D192" i="5"/>
  <c r="C192" i="5"/>
  <c r="I191" i="5"/>
  <c r="E191" i="5"/>
  <c r="D191" i="5"/>
  <c r="C191" i="5"/>
  <c r="F191" i="5" s="1"/>
  <c r="I190" i="5"/>
  <c r="E190" i="5"/>
  <c r="F190" i="5" s="1"/>
  <c r="D190" i="5"/>
  <c r="C190" i="5"/>
  <c r="I189" i="5"/>
  <c r="E189" i="5"/>
  <c r="D189" i="5"/>
  <c r="C189" i="5"/>
  <c r="F189" i="5" s="1"/>
  <c r="I188" i="5"/>
  <c r="H188" i="5"/>
  <c r="H200" i="5" s="1"/>
  <c r="E188" i="5"/>
  <c r="F188" i="5" s="1"/>
  <c r="D188" i="5"/>
  <c r="C188" i="5"/>
  <c r="I187" i="5"/>
  <c r="H187" i="5"/>
  <c r="C187" i="5"/>
  <c r="I186" i="5"/>
  <c r="H186" i="5"/>
  <c r="C186" i="5"/>
  <c r="F186" i="5" s="1"/>
  <c r="I185" i="5"/>
  <c r="H185" i="5"/>
  <c r="F185" i="5"/>
  <c r="D185" i="5"/>
  <c r="C185" i="5"/>
  <c r="I184" i="5"/>
  <c r="H184" i="5"/>
  <c r="E184" i="5"/>
  <c r="C184" i="5"/>
  <c r="F184" i="5" s="1"/>
  <c r="I183" i="5"/>
  <c r="H183" i="5"/>
  <c r="E183" i="5"/>
  <c r="F183" i="5" s="1"/>
  <c r="C183" i="5"/>
  <c r="D183" i="5" s="1"/>
  <c r="I182" i="5"/>
  <c r="H182" i="5"/>
  <c r="E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D177" i="5"/>
  <c r="C177" i="5"/>
  <c r="F177" i="5" s="1"/>
  <c r="I176" i="5"/>
  <c r="H176" i="5"/>
  <c r="E176" i="5"/>
  <c r="F176" i="5" s="1"/>
  <c r="D176" i="5"/>
  <c r="C176" i="5"/>
  <c r="I175" i="5"/>
  <c r="H175" i="5"/>
  <c r="E175" i="5"/>
  <c r="D175" i="5"/>
  <c r="C175" i="5"/>
  <c r="F175" i="5" s="1"/>
  <c r="I174" i="5"/>
  <c r="H174" i="5"/>
  <c r="E174" i="5"/>
  <c r="F174" i="5" s="1"/>
  <c r="D174" i="5"/>
  <c r="C174" i="5"/>
  <c r="I173" i="5"/>
  <c r="H173" i="5"/>
  <c r="E173" i="5"/>
  <c r="D173" i="5"/>
  <c r="C173" i="5"/>
  <c r="F173" i="5" s="1"/>
  <c r="I172" i="5"/>
  <c r="H172" i="5"/>
  <c r="E172" i="5"/>
  <c r="F172" i="5" s="1"/>
  <c r="D172" i="5"/>
  <c r="C172" i="5"/>
  <c r="I171" i="5"/>
  <c r="H171" i="5"/>
  <c r="E171" i="5"/>
  <c r="D171" i="5"/>
  <c r="C171" i="5"/>
  <c r="F171" i="5" s="1"/>
  <c r="I170" i="5"/>
  <c r="H170" i="5"/>
  <c r="E170" i="5"/>
  <c r="F170" i="5" s="1"/>
  <c r="D170" i="5"/>
  <c r="C170" i="5"/>
  <c r="I169" i="5"/>
  <c r="H169" i="5"/>
  <c r="E169" i="5"/>
  <c r="D169" i="5"/>
  <c r="C169" i="5"/>
  <c r="F169" i="5" s="1"/>
  <c r="I168" i="5"/>
  <c r="H168" i="5"/>
  <c r="E168" i="5"/>
  <c r="F168" i="5" s="1"/>
  <c r="D168" i="5"/>
  <c r="C168" i="5"/>
  <c r="I167" i="5"/>
  <c r="H167" i="5"/>
  <c r="E167" i="5"/>
  <c r="D167" i="5"/>
  <c r="C167" i="5"/>
  <c r="F167" i="5" s="1"/>
  <c r="C166" i="5"/>
  <c r="F166" i="5" s="1"/>
  <c r="F165" i="5"/>
  <c r="D165" i="5"/>
  <c r="C165" i="5"/>
  <c r="I164" i="5"/>
  <c r="F164" i="5"/>
  <c r="C164" i="5"/>
  <c r="D164" i="5" s="1"/>
  <c r="F163" i="5"/>
  <c r="C163" i="5"/>
  <c r="D163" i="5" s="1"/>
  <c r="E162" i="5"/>
  <c r="F162" i="5" s="1"/>
  <c r="D162" i="5"/>
  <c r="C162" i="5"/>
  <c r="E161" i="5"/>
  <c r="F161" i="5" s="1"/>
  <c r="C161" i="5"/>
  <c r="D161" i="5" s="1"/>
  <c r="E160" i="5"/>
  <c r="F160" i="5" s="1"/>
  <c r="D160" i="5"/>
  <c r="C160" i="5"/>
  <c r="E159" i="5"/>
  <c r="F159" i="5" s="1"/>
  <c r="C158" i="5"/>
  <c r="F158" i="5" s="1"/>
  <c r="I157" i="5"/>
  <c r="H157" i="5"/>
  <c r="F157" i="5"/>
  <c r="C157" i="5"/>
  <c r="E156" i="5"/>
  <c r="F156" i="5" s="1"/>
  <c r="C156" i="5"/>
  <c r="D156" i="5" s="1"/>
  <c r="E155" i="5"/>
  <c r="F155" i="5" s="1"/>
  <c r="D155" i="5"/>
  <c r="C155" i="5"/>
  <c r="E154" i="5"/>
  <c r="F154" i="5" s="1"/>
  <c r="C154" i="5"/>
  <c r="D154" i="5" s="1"/>
  <c r="E153" i="5"/>
  <c r="F153" i="5" s="1"/>
  <c r="D153" i="5"/>
  <c r="C153" i="5"/>
  <c r="E152" i="5"/>
  <c r="F152" i="5" s="1"/>
  <c r="C152" i="5"/>
  <c r="D152" i="5" s="1"/>
  <c r="E151" i="5"/>
  <c r="F151" i="5" s="1"/>
  <c r="D151" i="5"/>
  <c r="C151" i="5"/>
  <c r="E150" i="5"/>
  <c r="F150" i="5" s="1"/>
  <c r="C150" i="5"/>
  <c r="D150" i="5" s="1"/>
  <c r="E149" i="5"/>
  <c r="F149" i="5" s="1"/>
  <c r="D149" i="5"/>
  <c r="C149" i="5"/>
  <c r="E148" i="5"/>
  <c r="F148" i="5" s="1"/>
  <c r="C148" i="5"/>
  <c r="D148" i="5" s="1"/>
  <c r="E147" i="5"/>
  <c r="F147" i="5" s="1"/>
  <c r="D147" i="5"/>
  <c r="C147" i="5"/>
  <c r="I146" i="5"/>
  <c r="I158" i="5" s="1"/>
  <c r="H146" i="5"/>
  <c r="H158" i="5" s="1"/>
  <c r="E146" i="5"/>
  <c r="F146" i="5" s="1"/>
  <c r="C146" i="5"/>
  <c r="D146" i="5" s="1"/>
  <c r="I145" i="5"/>
  <c r="H145" i="5"/>
  <c r="E145" i="5"/>
  <c r="F145" i="5" s="1"/>
  <c r="D145" i="5"/>
  <c r="C145" i="5"/>
  <c r="I144" i="5"/>
  <c r="H144" i="5"/>
  <c r="E144" i="5"/>
  <c r="F144" i="5" s="1"/>
  <c r="C144" i="5"/>
  <c r="D144" i="5" s="1"/>
  <c r="I143" i="5"/>
  <c r="H143" i="5"/>
  <c r="E143" i="5"/>
  <c r="F143" i="5" s="1"/>
  <c r="D143" i="5"/>
  <c r="C143" i="5"/>
  <c r="I142" i="5"/>
  <c r="E142" i="5"/>
  <c r="F142" i="5" s="1"/>
  <c r="I141" i="5"/>
  <c r="C141" i="5"/>
  <c r="F141" i="5" s="1"/>
  <c r="I140" i="5"/>
  <c r="C140" i="5"/>
  <c r="F140" i="5" s="1"/>
  <c r="I139" i="5"/>
  <c r="H139" i="5"/>
  <c r="D139" i="5"/>
  <c r="C139" i="5"/>
  <c r="F139" i="5" s="1"/>
  <c r="I138" i="5"/>
  <c r="F138" i="5"/>
  <c r="C138" i="5"/>
  <c r="I137" i="5"/>
  <c r="C137" i="5"/>
  <c r="F137" i="5" s="1"/>
  <c r="I136" i="5"/>
  <c r="F136" i="5"/>
  <c r="C136" i="5"/>
  <c r="I135" i="5"/>
  <c r="F135" i="5"/>
  <c r="E135" i="5"/>
  <c r="D135" i="5"/>
  <c r="C135" i="5"/>
  <c r="I134" i="5"/>
  <c r="F134" i="5"/>
  <c r="E134" i="5"/>
  <c r="D134" i="5"/>
  <c r="C134" i="5"/>
  <c r="I133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I130" i="5"/>
  <c r="H130" i="5"/>
  <c r="H136" i="5" s="1"/>
  <c r="F130" i="5"/>
  <c r="E130" i="5"/>
  <c r="D130" i="5"/>
  <c r="C130" i="5"/>
  <c r="I129" i="5"/>
  <c r="F129" i="5"/>
  <c r="E129" i="5"/>
  <c r="D129" i="5"/>
  <c r="C129" i="5"/>
  <c r="I128" i="5"/>
  <c r="F128" i="5"/>
  <c r="E128" i="5"/>
  <c r="D128" i="5"/>
  <c r="C128" i="5"/>
  <c r="I127" i="5"/>
  <c r="F127" i="5"/>
  <c r="E127" i="5"/>
  <c r="D127" i="5"/>
  <c r="C127" i="5"/>
  <c r="I126" i="5"/>
  <c r="H126" i="5"/>
  <c r="F126" i="5"/>
  <c r="E126" i="5"/>
  <c r="D126" i="5"/>
  <c r="C126" i="5"/>
  <c r="I125" i="5"/>
  <c r="F125" i="5"/>
  <c r="E125" i="5"/>
  <c r="D125" i="5"/>
  <c r="C125" i="5"/>
  <c r="F124" i="5"/>
  <c r="C124" i="5"/>
  <c r="D124" i="5" s="1"/>
  <c r="F123" i="5"/>
  <c r="D123" i="5"/>
  <c r="C123" i="5"/>
  <c r="C122" i="5"/>
  <c r="I121" i="5"/>
  <c r="H121" i="5"/>
  <c r="E121" i="5"/>
  <c r="C121" i="5"/>
  <c r="I120" i="5"/>
  <c r="H120" i="5"/>
  <c r="E120" i="5"/>
  <c r="C120" i="5"/>
  <c r="I119" i="5"/>
  <c r="H119" i="5"/>
  <c r="E119" i="5"/>
  <c r="C119" i="5"/>
  <c r="E118" i="5"/>
  <c r="F118" i="5" s="1"/>
  <c r="H117" i="5"/>
  <c r="C117" i="5"/>
  <c r="F117" i="5" s="1"/>
  <c r="C116" i="5"/>
  <c r="F116" i="5" s="1"/>
  <c r="C115" i="5"/>
  <c r="F115" i="5" s="1"/>
  <c r="H114" i="5"/>
  <c r="E114" i="5"/>
  <c r="C114" i="5"/>
  <c r="F114" i="5" s="1"/>
  <c r="H113" i="5"/>
  <c r="E113" i="5"/>
  <c r="C113" i="5"/>
  <c r="F113" i="5" s="1"/>
  <c r="E112" i="5"/>
  <c r="C112" i="5"/>
  <c r="F112" i="5" s="1"/>
  <c r="E111" i="5"/>
  <c r="C111" i="5"/>
  <c r="F111" i="5" s="1"/>
  <c r="H110" i="5"/>
  <c r="E110" i="5"/>
  <c r="C110" i="5"/>
  <c r="F110" i="5" s="1"/>
  <c r="H109" i="5"/>
  <c r="E109" i="5"/>
  <c r="C109" i="5"/>
  <c r="F109" i="5" s="1"/>
  <c r="H108" i="5"/>
  <c r="E108" i="5"/>
  <c r="C108" i="5"/>
  <c r="F108" i="5" s="1"/>
  <c r="E107" i="5"/>
  <c r="C107" i="5"/>
  <c r="F107" i="5" s="1"/>
  <c r="H106" i="5"/>
  <c r="E106" i="5"/>
  <c r="C106" i="5"/>
  <c r="F106" i="5" s="1"/>
  <c r="H105" i="5"/>
  <c r="E105" i="5"/>
  <c r="C105" i="5"/>
  <c r="F105" i="5" s="1"/>
  <c r="I104" i="5"/>
  <c r="I106" i="5" s="1"/>
  <c r="H104" i="5"/>
  <c r="H107" i="5" s="1"/>
  <c r="E104" i="5"/>
  <c r="C104" i="5"/>
  <c r="F104" i="5" s="1"/>
  <c r="F103" i="5"/>
  <c r="C103" i="5"/>
  <c r="D103" i="5" s="1"/>
  <c r="F102" i="5"/>
  <c r="C102" i="5"/>
  <c r="D102" i="5" s="1"/>
  <c r="F101" i="5"/>
  <c r="D101" i="5"/>
  <c r="C101" i="5"/>
  <c r="I100" i="5"/>
  <c r="H100" i="5"/>
  <c r="E100" i="5"/>
  <c r="F100" i="5" s="1"/>
  <c r="D100" i="5"/>
  <c r="C100" i="5"/>
  <c r="I99" i="5"/>
  <c r="H99" i="5"/>
  <c r="E99" i="5"/>
  <c r="D99" i="5"/>
  <c r="C99" i="5"/>
  <c r="F99" i="5" s="1"/>
  <c r="I98" i="5"/>
  <c r="H98" i="5"/>
  <c r="E98" i="5"/>
  <c r="F98" i="5" s="1"/>
  <c r="D98" i="5"/>
  <c r="C98" i="5"/>
  <c r="E97" i="5"/>
  <c r="F97" i="5" s="1"/>
  <c r="C96" i="5"/>
  <c r="F96" i="5" s="1"/>
  <c r="H95" i="5"/>
  <c r="F95" i="5"/>
  <c r="C95" i="5"/>
  <c r="C94" i="5"/>
  <c r="F94" i="5" s="1"/>
  <c r="I93" i="5"/>
  <c r="E93" i="5"/>
  <c r="C93" i="5"/>
  <c r="E92" i="5"/>
  <c r="C92" i="5"/>
  <c r="F92" i="5" s="1"/>
  <c r="E91" i="5"/>
  <c r="C91" i="5"/>
  <c r="I90" i="5"/>
  <c r="E90" i="5"/>
  <c r="C90" i="5"/>
  <c r="F90" i="5" s="1"/>
  <c r="I89" i="5"/>
  <c r="E89" i="5"/>
  <c r="C89" i="5"/>
  <c r="E88" i="5"/>
  <c r="C88" i="5"/>
  <c r="F88" i="5" s="1"/>
  <c r="E87" i="5"/>
  <c r="C87" i="5"/>
  <c r="I86" i="5"/>
  <c r="E86" i="5"/>
  <c r="C86" i="5"/>
  <c r="F86" i="5" s="1"/>
  <c r="I85" i="5"/>
  <c r="E85" i="5"/>
  <c r="C85" i="5"/>
  <c r="I84" i="5"/>
  <c r="E84" i="5"/>
  <c r="C84" i="5"/>
  <c r="F84" i="5" s="1"/>
  <c r="I83" i="5"/>
  <c r="H83" i="5"/>
  <c r="H92" i="5" s="1"/>
  <c r="E83" i="5"/>
  <c r="C83" i="5"/>
  <c r="I82" i="5"/>
  <c r="H82" i="5"/>
  <c r="E82" i="5"/>
  <c r="C82" i="5"/>
  <c r="F82" i="5" s="1"/>
  <c r="I81" i="5"/>
  <c r="H81" i="5"/>
  <c r="E81" i="5"/>
  <c r="C81" i="5"/>
  <c r="I80" i="5"/>
  <c r="H80" i="5"/>
  <c r="E80" i="5"/>
  <c r="C80" i="5"/>
  <c r="F80" i="5" s="1"/>
  <c r="E79" i="5"/>
  <c r="F79" i="5" s="1"/>
  <c r="F78" i="5"/>
  <c r="D78" i="5"/>
  <c r="C78" i="5"/>
  <c r="F77" i="5"/>
  <c r="D77" i="5"/>
  <c r="C77" i="5"/>
  <c r="C76" i="5"/>
  <c r="F76" i="5" s="1"/>
  <c r="C75" i="5"/>
  <c r="F75" i="5" s="1"/>
  <c r="I74" i="5"/>
  <c r="H74" i="5"/>
  <c r="C74" i="5"/>
  <c r="F74" i="5" s="1"/>
  <c r="H73" i="5"/>
  <c r="F73" i="5"/>
  <c r="C73" i="5"/>
  <c r="E72" i="5"/>
  <c r="C72" i="5"/>
  <c r="E71" i="5"/>
  <c r="C71" i="5"/>
  <c r="F71" i="5" s="1"/>
  <c r="E70" i="5"/>
  <c r="C70" i="5"/>
  <c r="E69" i="5"/>
  <c r="C69" i="5"/>
  <c r="F69" i="5" s="1"/>
  <c r="E68" i="5"/>
  <c r="C68" i="5"/>
  <c r="E67" i="5"/>
  <c r="D67" i="5"/>
  <c r="C67" i="5"/>
  <c r="F67" i="5" s="1"/>
  <c r="E66" i="5"/>
  <c r="C66" i="5"/>
  <c r="E65" i="5"/>
  <c r="D65" i="5"/>
  <c r="C65" i="5"/>
  <c r="F65" i="5" s="1"/>
  <c r="E64" i="5"/>
  <c r="C64" i="5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E62" i="5"/>
  <c r="C62" i="5"/>
  <c r="I61" i="5"/>
  <c r="C61" i="5"/>
  <c r="F61" i="5" s="1"/>
  <c r="I60" i="5"/>
  <c r="C60" i="5"/>
  <c r="F60" i="5" s="1"/>
  <c r="F59" i="5"/>
  <c r="C59" i="5"/>
  <c r="D59" i="5" s="1"/>
  <c r="F58" i="5"/>
  <c r="D58" i="5"/>
  <c r="C58" i="5"/>
  <c r="I57" i="5"/>
  <c r="H57" i="5"/>
  <c r="E57" i="5"/>
  <c r="F57" i="5" s="1"/>
  <c r="D57" i="5"/>
  <c r="C57" i="5"/>
  <c r="I56" i="5"/>
  <c r="H56" i="5"/>
  <c r="E56" i="5"/>
  <c r="F56" i="5" s="1"/>
  <c r="D56" i="5"/>
  <c r="C56" i="5"/>
  <c r="I55" i="5"/>
  <c r="H55" i="5"/>
  <c r="E55" i="5"/>
  <c r="D55" i="5"/>
  <c r="C55" i="5"/>
  <c r="F55" i="5" s="1"/>
  <c r="I54" i="5"/>
  <c r="I58" i="5" s="1"/>
  <c r="E54" i="5"/>
  <c r="F54" i="5" s="1"/>
  <c r="I53" i="5"/>
  <c r="C53" i="5"/>
  <c r="F53" i="5" s="1"/>
  <c r="I52" i="5"/>
  <c r="I59" i="5" s="1"/>
  <c r="H52" i="5"/>
  <c r="F52" i="5"/>
  <c r="C52" i="5"/>
  <c r="I51" i="5"/>
  <c r="E51" i="5"/>
  <c r="F51" i="5" s="1"/>
  <c r="D51" i="5"/>
  <c r="C51" i="5"/>
  <c r="I50" i="5"/>
  <c r="E50" i="5"/>
  <c r="D50" i="5"/>
  <c r="C50" i="5"/>
  <c r="F50" i="5" s="1"/>
  <c r="I49" i="5"/>
  <c r="E49" i="5"/>
  <c r="F49" i="5" s="1"/>
  <c r="D49" i="5"/>
  <c r="C49" i="5"/>
  <c r="I48" i="5"/>
  <c r="E48" i="5"/>
  <c r="D48" i="5"/>
  <c r="C48" i="5"/>
  <c r="F48" i="5" s="1"/>
  <c r="I47" i="5"/>
  <c r="E47" i="5"/>
  <c r="F47" i="5" s="1"/>
  <c r="D47" i="5"/>
  <c r="C47" i="5"/>
  <c r="I46" i="5"/>
  <c r="E46" i="5"/>
  <c r="D46" i="5"/>
  <c r="C46" i="5"/>
  <c r="F46" i="5" s="1"/>
  <c r="I45" i="5"/>
  <c r="E45" i="5"/>
  <c r="F45" i="5" s="1"/>
  <c r="D45" i="5"/>
  <c r="C45" i="5"/>
  <c r="I44" i="5"/>
  <c r="H44" i="5"/>
  <c r="E44" i="5"/>
  <c r="D44" i="5"/>
  <c r="C44" i="5"/>
  <c r="F44" i="5" s="1"/>
  <c r="I43" i="5"/>
  <c r="E43" i="5"/>
  <c r="F43" i="5" s="1"/>
  <c r="D43" i="5"/>
  <c r="C43" i="5"/>
  <c r="I42" i="5"/>
  <c r="H42" i="5"/>
  <c r="E42" i="5"/>
  <c r="D42" i="5"/>
  <c r="C42" i="5"/>
  <c r="F42" i="5" s="1"/>
  <c r="I41" i="5"/>
  <c r="H41" i="5"/>
  <c r="H53" i="5" s="1"/>
  <c r="E41" i="5"/>
  <c r="F41" i="5" s="1"/>
  <c r="D41" i="5"/>
  <c r="C41" i="5"/>
  <c r="H40" i="5"/>
  <c r="C40" i="5"/>
  <c r="H39" i="5"/>
  <c r="C39" i="5"/>
  <c r="I38" i="5"/>
  <c r="H38" i="5"/>
  <c r="D38" i="5"/>
  <c r="C38" i="5"/>
  <c r="F38" i="5" s="1"/>
  <c r="I37" i="5"/>
  <c r="H37" i="5"/>
  <c r="E37" i="5"/>
  <c r="C37" i="5"/>
  <c r="F37" i="5" s="1"/>
  <c r="I36" i="5"/>
  <c r="H36" i="5"/>
  <c r="E36" i="5"/>
  <c r="D36" i="5"/>
  <c r="C36" i="5"/>
  <c r="F36" i="5" s="1"/>
  <c r="I35" i="5"/>
  <c r="H35" i="5"/>
  <c r="E35" i="5"/>
  <c r="C35" i="5"/>
  <c r="F35" i="5" s="1"/>
  <c r="I34" i="5"/>
  <c r="H34" i="5"/>
  <c r="F34" i="5"/>
  <c r="E34" i="5"/>
  <c r="I33" i="5"/>
  <c r="H33" i="5"/>
  <c r="C33" i="5"/>
  <c r="F33" i="5" s="1"/>
  <c r="I32" i="5"/>
  <c r="I39" i="5" s="1"/>
  <c r="H32" i="5"/>
  <c r="C32" i="5"/>
  <c r="F32" i="5" s="1"/>
  <c r="I31" i="5"/>
  <c r="H31" i="5"/>
  <c r="F31" i="5"/>
  <c r="C31" i="5"/>
  <c r="I30" i="5"/>
  <c r="H30" i="5"/>
  <c r="E30" i="5"/>
  <c r="F30" i="5" s="1"/>
  <c r="C30" i="5"/>
  <c r="D30" i="5" s="1"/>
  <c r="I29" i="5"/>
  <c r="I40" i="5" s="1"/>
  <c r="H29" i="5"/>
  <c r="F29" i="5"/>
  <c r="E29" i="5"/>
  <c r="D29" i="5"/>
  <c r="C29" i="5"/>
  <c r="I28" i="5"/>
  <c r="H28" i="5"/>
  <c r="E28" i="5"/>
  <c r="F28" i="5" s="1"/>
  <c r="C28" i="5"/>
  <c r="D28" i="5" s="1"/>
  <c r="I27" i="5"/>
  <c r="H27" i="5"/>
  <c r="E27" i="5"/>
  <c r="F27" i="5" s="1"/>
  <c r="D27" i="5"/>
  <c r="C27" i="5"/>
  <c r="I26" i="5"/>
  <c r="H26" i="5"/>
  <c r="E26" i="5"/>
  <c r="F26" i="5" s="1"/>
  <c r="C26" i="5"/>
  <c r="D26" i="5" s="1"/>
  <c r="I25" i="5"/>
  <c r="H25" i="5"/>
  <c r="E25" i="5"/>
  <c r="F25" i="5" s="1"/>
  <c r="D25" i="5"/>
  <c r="C25" i="5"/>
  <c r="I24" i="5"/>
  <c r="H24" i="5"/>
  <c r="E24" i="5"/>
  <c r="F24" i="5" s="1"/>
  <c r="C24" i="5"/>
  <c r="D24" i="5" s="1"/>
  <c r="I23" i="5"/>
  <c r="H23" i="5"/>
  <c r="E23" i="5"/>
  <c r="F23" i="5" s="1"/>
  <c r="D23" i="5"/>
  <c r="C23" i="5"/>
  <c r="I22" i="5"/>
  <c r="H22" i="5"/>
  <c r="E22" i="5"/>
  <c r="F22" i="5" s="1"/>
  <c r="C22" i="5"/>
  <c r="D22" i="5" s="1"/>
  <c r="I21" i="5"/>
  <c r="H21" i="5"/>
  <c r="F21" i="5"/>
  <c r="E21" i="5"/>
  <c r="D21" i="5"/>
  <c r="C21" i="5"/>
  <c r="I20" i="5"/>
  <c r="H20" i="5"/>
  <c r="E20" i="5"/>
  <c r="F20" i="5" s="1"/>
  <c r="C20" i="5"/>
  <c r="D20" i="5" s="1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C48" i="3" s="1"/>
  <c r="D48" i="3"/>
  <c r="C48" i="3"/>
  <c r="B47" i="3"/>
  <c r="A47" i="3"/>
  <c r="A44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F18" i="1"/>
  <c r="F217" i="5" l="1"/>
  <c r="D217" i="5"/>
  <c r="F87" i="5"/>
  <c r="D87" i="5"/>
  <c r="F70" i="5"/>
  <c r="D70" i="5"/>
  <c r="F39" i="5"/>
  <c r="D39" i="5"/>
  <c r="F211" i="5"/>
  <c r="D211" i="5"/>
  <c r="D62" i="5"/>
  <c r="F62" i="5"/>
  <c r="D71" i="5"/>
  <c r="D40" i="5"/>
  <c r="F40" i="5"/>
  <c r="I97" i="5"/>
  <c r="I101" i="5" s="1"/>
  <c r="I102" i="5" s="1"/>
  <c r="I94" i="5"/>
  <c r="I95" i="5"/>
  <c r="I87" i="5"/>
  <c r="I91" i="5"/>
  <c r="I96" i="5"/>
  <c r="D291" i="5"/>
  <c r="F291" i="5"/>
  <c r="D214" i="5"/>
  <c r="F214" i="5"/>
  <c r="D72" i="5"/>
  <c r="F72" i="5"/>
  <c r="F81" i="5"/>
  <c r="D81" i="5"/>
  <c r="F209" i="5"/>
  <c r="D209" i="5"/>
  <c r="F212" i="5"/>
  <c r="D212" i="5"/>
  <c r="F215" i="5"/>
  <c r="D215" i="5"/>
  <c r="D218" i="5"/>
  <c r="F218" i="5"/>
  <c r="F187" i="5"/>
  <c r="D187" i="5"/>
  <c r="F266" i="5"/>
  <c r="D266" i="5"/>
  <c r="D269" i="5"/>
  <c r="F269" i="5"/>
  <c r="F91" i="5"/>
  <c r="D91" i="5"/>
  <c r="F120" i="5"/>
  <c r="D120" i="5"/>
  <c r="D63" i="5"/>
  <c r="D68" i="5"/>
  <c r="F68" i="5"/>
  <c r="I88" i="5"/>
  <c r="I92" i="5"/>
  <c r="I103" i="5" s="1"/>
  <c r="D121" i="5"/>
  <c r="F121" i="5"/>
  <c r="F83" i="5"/>
  <c r="D83" i="5"/>
  <c r="F85" i="5"/>
  <c r="D85" i="5"/>
  <c r="F89" i="5"/>
  <c r="D89" i="5"/>
  <c r="F93" i="5"/>
  <c r="D93" i="5"/>
  <c r="H116" i="5"/>
  <c r="H118" i="5"/>
  <c r="H122" i="5" s="1"/>
  <c r="H123" i="5" s="1"/>
  <c r="H124" i="5" s="1"/>
  <c r="H115" i="5"/>
  <c r="H111" i="5"/>
  <c r="F64" i="5"/>
  <c r="D64" i="5"/>
  <c r="I113" i="5"/>
  <c r="I105" i="5"/>
  <c r="I111" i="5"/>
  <c r="I107" i="5"/>
  <c r="I123" i="5"/>
  <c r="I116" i="5"/>
  <c r="I131" i="5"/>
  <c r="I109" i="5"/>
  <c r="I118" i="5"/>
  <c r="I115" i="5"/>
  <c r="I112" i="5"/>
  <c r="I122" i="5"/>
  <c r="I117" i="5"/>
  <c r="I110" i="5"/>
  <c r="I114" i="5"/>
  <c r="I132" i="5"/>
  <c r="I124" i="5"/>
  <c r="D210" i="5"/>
  <c r="F210" i="5"/>
  <c r="F213" i="5"/>
  <c r="D213" i="5"/>
  <c r="F216" i="5"/>
  <c r="D216" i="5"/>
  <c r="F219" i="5"/>
  <c r="D219" i="5"/>
  <c r="F268" i="5"/>
  <c r="D268" i="5"/>
  <c r="D313" i="5"/>
  <c r="F313" i="5"/>
  <c r="D69" i="5"/>
  <c r="F267" i="5"/>
  <c r="D267" i="5"/>
  <c r="D66" i="5"/>
  <c r="F66" i="5"/>
  <c r="D76" i="5"/>
  <c r="AC47" i="1"/>
  <c r="AC16" i="2"/>
  <c r="AC26" i="4"/>
  <c r="I108" i="5"/>
  <c r="H112" i="5"/>
  <c r="F119" i="5"/>
  <c r="D119" i="5"/>
  <c r="D122" i="5"/>
  <c r="F12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H128" i="5"/>
  <c r="H132" i="5"/>
  <c r="D35" i="5"/>
  <c r="D37" i="5"/>
  <c r="H43" i="5"/>
  <c r="H45" i="5"/>
  <c r="H47" i="5"/>
  <c r="H49" i="5"/>
  <c r="H51" i="5"/>
  <c r="H54" i="5"/>
  <c r="H58" i="5" s="1"/>
  <c r="H59" i="5" s="1"/>
  <c r="H60" i="5" s="1"/>
  <c r="I73" i="5"/>
  <c r="I77" i="5" s="1"/>
  <c r="D105" i="5"/>
  <c r="D107" i="5"/>
  <c r="D109" i="5"/>
  <c r="D111" i="5"/>
  <c r="D113" i="5"/>
  <c r="H137" i="5"/>
  <c r="D140" i="5"/>
  <c r="I148" i="5"/>
  <c r="I150" i="5"/>
  <c r="I152" i="5"/>
  <c r="I154" i="5"/>
  <c r="I165" i="5" s="1"/>
  <c r="I156" i="5"/>
  <c r="I159" i="5"/>
  <c r="I163" i="5" s="1"/>
  <c r="I161" i="5"/>
  <c r="H166" i="5"/>
  <c r="D182" i="5"/>
  <c r="D184" i="5"/>
  <c r="H190" i="5"/>
  <c r="H192" i="5"/>
  <c r="H194" i="5"/>
  <c r="H196" i="5"/>
  <c r="H198" i="5"/>
  <c r="H201" i="5"/>
  <c r="D252" i="5"/>
  <c r="D254" i="5"/>
  <c r="D256" i="5"/>
  <c r="D258" i="5"/>
  <c r="D260" i="5"/>
  <c r="D309" i="5"/>
  <c r="D311" i="5"/>
  <c r="H313" i="5"/>
  <c r="D333" i="5"/>
  <c r="H134" i="5"/>
  <c r="H61" i="5"/>
  <c r="H63" i="5"/>
  <c r="H65" i="5"/>
  <c r="H67" i="5"/>
  <c r="H69" i="5"/>
  <c r="H71" i="5"/>
  <c r="I166" i="5"/>
  <c r="I315" i="5"/>
  <c r="I317" i="5"/>
  <c r="I319" i="5"/>
  <c r="I321" i="5"/>
  <c r="I323" i="5"/>
  <c r="I63" i="5"/>
  <c r="I65" i="5"/>
  <c r="I67" i="5"/>
  <c r="I69" i="5"/>
  <c r="I71" i="5"/>
  <c r="H79" i="5"/>
  <c r="H85" i="5"/>
  <c r="H87" i="5"/>
  <c r="H89" i="5"/>
  <c r="H91" i="5"/>
  <c r="H93" i="5"/>
  <c r="H96" i="5"/>
  <c r="H140" i="5"/>
  <c r="H311" i="5"/>
  <c r="H129" i="5"/>
  <c r="D80" i="5"/>
  <c r="D82" i="5"/>
  <c r="D84" i="5"/>
  <c r="D86" i="5"/>
  <c r="D88" i="5"/>
  <c r="D90" i="5"/>
  <c r="D92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46" i="5"/>
  <c r="H48" i="5"/>
  <c r="H50" i="5"/>
  <c r="H94" i="5"/>
  <c r="H97" i="5"/>
  <c r="H101" i="5" s="1"/>
  <c r="H102" i="5" s="1"/>
  <c r="H103" i="5" s="1"/>
  <c r="D104" i="5"/>
  <c r="D106" i="5"/>
  <c r="D108" i="5"/>
  <c r="D110" i="5"/>
  <c r="D112" i="5"/>
  <c r="D114" i="5"/>
  <c r="I147" i="5"/>
  <c r="I149" i="5"/>
  <c r="I151" i="5"/>
  <c r="I153" i="5"/>
  <c r="I155" i="5"/>
  <c r="I160" i="5"/>
  <c r="I162" i="5"/>
  <c r="H189" i="5"/>
  <c r="H191" i="5"/>
  <c r="H193" i="5"/>
  <c r="H195" i="5"/>
  <c r="H197" i="5"/>
  <c r="D207" i="5"/>
  <c r="D229" i="5"/>
  <c r="D251" i="5"/>
  <c r="D253" i="5"/>
  <c r="D255" i="5"/>
  <c r="H316" i="5"/>
  <c r="H318" i="5"/>
  <c r="H320" i="5"/>
  <c r="H322" i="5"/>
  <c r="H324" i="5"/>
  <c r="H327" i="5"/>
  <c r="H125" i="5"/>
  <c r="H131" i="5"/>
  <c r="H135" i="5"/>
  <c r="D60" i="5"/>
  <c r="H64" i="5"/>
  <c r="H66" i="5"/>
  <c r="H68" i="5"/>
  <c r="H70" i="5"/>
  <c r="H72" i="5"/>
  <c r="H141" i="5"/>
  <c r="H305" i="5"/>
  <c r="I316" i="5"/>
  <c r="I318" i="5"/>
  <c r="I320" i="5"/>
  <c r="I322" i="5"/>
  <c r="I332" i="5" s="1"/>
  <c r="I324" i="5"/>
  <c r="D332" i="5"/>
  <c r="H127" i="5"/>
  <c r="H133" i="5"/>
  <c r="H138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N38" authorId="0" shapeId="0">
      <text>
        <r>
          <rPr>
            <sz val="10"/>
            <color rgb="FF000000"/>
            <rFont val="Arial"/>
            <family val="2"/>
            <scheme val="minor"/>
          </rPr>
          <t>Usuario:
4570+iva</t>
        </r>
      </text>
    </comment>
  </commentList>
</comments>
</file>

<file path=xl/sharedStrings.xml><?xml version="1.0" encoding="utf-8"?>
<sst xmlns="http://schemas.openxmlformats.org/spreadsheetml/2006/main" count="819" uniqueCount="238">
  <si>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</si>
  <si>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</si>
  <si>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</si>
  <si>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</si>
  <si>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</si>
  <si>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</si>
  <si>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</si>
  <si>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</si>
  <si>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</si>
  <si>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</si>
  <si>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</si>
  <si>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</si>
  <si>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</si>
  <si>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</si>
  <si>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</si>
  <si>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</si>
  <si>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</si>
  <si>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</si>
  <si>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</si>
  <si>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</si>
  <si>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</si>
  <si>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</si>
  <si>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</si>
  <si>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</si>
  <si>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</si>
  <si>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</si>
  <si>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</si>
  <si>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</si>
  <si>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</si>
  <si>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</si>
  <si>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</si>
  <si>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</si>
  <si>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</si>
  <si>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</si>
  <si>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</si>
  <si>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</si>
  <si>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</si>
  <si>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</si>
  <si>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</si>
  <si>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</si>
  <si>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</si>
  <si>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</si>
  <si>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Yamila Denisse Bentos Luna</t>
  </si>
  <si>
    <t>Natalia Bossio</t>
  </si>
  <si>
    <t>1 troz</t>
  </si>
  <si>
    <t>Laura Lobosco</t>
  </si>
  <si>
    <t>Fernando Martin Cortés</t>
  </si>
  <si>
    <t>Gabriela Modrow</t>
  </si>
  <si>
    <t>6 Smoothies</t>
  </si>
  <si>
    <t>Maria Florencia Loderer</t>
  </si>
  <si>
    <t>Casa China</t>
  </si>
  <si>
    <t>jugos</t>
  </si>
  <si>
    <t>HAVANNA</t>
  </si>
  <si>
    <t xml:space="preserve">7835 JUGO MARAC/NJA </t>
  </si>
  <si>
    <t>7296 JUGO MIX B/MANZ</t>
  </si>
  <si>
    <t>Campos de sabores</t>
  </si>
  <si>
    <t>remito</t>
  </si>
  <si>
    <t>Valentin Vergara 3605 - Munro</t>
  </si>
  <si>
    <t>bolsas x 2,5</t>
  </si>
  <si>
    <t>Del turista</t>
  </si>
  <si>
    <t>TTE IMAZ</t>
  </si>
  <si>
    <t>Green Florida</t>
  </si>
  <si>
    <t>Jorge Da Costa Ferrao</t>
  </si>
  <si>
    <t>2,5 trozos</t>
  </si>
  <si>
    <t>trozos</t>
  </si>
  <si>
    <t>La intedencia</t>
  </si>
  <si>
    <t>Tea uriburu</t>
  </si>
  <si>
    <t>ver diet</t>
  </si>
  <si>
    <t>1 acaí</t>
  </si>
  <si>
    <t>Tea sinclair</t>
  </si>
  <si>
    <t>Tea libertador</t>
  </si>
  <si>
    <t>1 KG ESPARRAGO</t>
  </si>
  <si>
    <t>Tea montevideo</t>
  </si>
  <si>
    <t>Tea gorostiaga</t>
  </si>
  <si>
    <t/>
  </si>
  <si>
    <t>2 acaí</t>
  </si>
  <si>
    <t>Natalia Sulca</t>
  </si>
  <si>
    <t>Tea obligado</t>
  </si>
  <si>
    <t>Food serv american</t>
  </si>
  <si>
    <t>Proestilo Bilbao</t>
  </si>
  <si>
    <t>Tea devoto</t>
  </si>
  <si>
    <t>1 acai</t>
  </si>
  <si>
    <t>Tienda nova Villa crespo</t>
  </si>
  <si>
    <t>2 trozos</t>
  </si>
  <si>
    <t>Tostado sta fe</t>
  </si>
  <si>
    <t>Tostado callao</t>
  </si>
  <si>
    <t>Tostado obelisco</t>
  </si>
  <si>
    <t>Green cabildo</t>
  </si>
  <si>
    <t>Casa saenz</t>
  </si>
  <si>
    <t>Bersati</t>
  </si>
  <si>
    <t>Tea arenales</t>
  </si>
  <si>
    <t>6 acaí</t>
  </si>
  <si>
    <t>Gout</t>
  </si>
  <si>
    <t>Teruel</t>
  </si>
  <si>
    <t>50,0</t>
  </si>
  <si>
    <t>block</t>
  </si>
  <si>
    <t>20pulpa</t>
  </si>
  <si>
    <t>10 bolsas azucar x 25 kg c/u</t>
  </si>
  <si>
    <t>Tostado cabello</t>
  </si>
  <si>
    <t>5,0</t>
  </si>
  <si>
    <t>Tea lacroze</t>
  </si>
  <si>
    <t>2,5</t>
  </si>
  <si>
    <t>Tea scalabrini</t>
  </si>
  <si>
    <t>Piers Moron</t>
  </si>
  <si>
    <t>dulce</t>
  </si>
  <si>
    <t>bolsas x 2.5</t>
  </si>
  <si>
    <t>Adriana Vargas</t>
  </si>
  <si>
    <t>sin cargo</t>
  </si>
  <si>
    <t>Alberti 924 PB dto 3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</si>
  <si>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</si>
  <si>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</si>
  <si>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</si>
  <si>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</si>
  <si>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</si>
  <si>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</si>
  <si>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</si>
  <si>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</si>
  <si>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</si>
  <si>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</si>
  <si>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</si>
  <si>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</si>
  <si>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</si>
  <si>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</si>
  <si>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</si>
  <si>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</si>
  <si>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</si>
  <si>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</si>
  <si>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</si>
  <si>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</si>
  <si>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</si>
  <si>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</si>
  <si>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</si>
  <si>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</si>
  <si>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 xml:space="preserve">        1 pack jugos surtidos NMQ</t>
  </si>
  <si>
    <t>1*5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</si>
  <si>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</si>
  <si>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</si>
  <si>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</si>
  <si>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</si>
  <si>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</si>
  <si>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</si>
  <si>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</si>
  <si>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</si>
  <si>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</si>
  <si>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</si>
  <si>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</si>
  <si>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</si>
  <si>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</si>
  <si>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</si>
  <si>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</si>
  <si>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</si>
  <si>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</si>
  <si>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</si>
  <si>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</si>
  <si>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</si>
  <si>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</si>
  <si>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</si>
  <si>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</si>
  <si>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</si>
  <si>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</si>
  <si>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CUERDAS</t>
  </si>
  <si>
    <t>SORRENTINOS</t>
  </si>
  <si>
    <t>Tearuel</t>
  </si>
  <si>
    <t>16,0</t>
  </si>
  <si>
    <t>cuerdas</t>
  </si>
  <si>
    <t>8,0</t>
  </si>
  <si>
    <t>sorrentinos</t>
  </si>
  <si>
    <t>EASY</t>
  </si>
  <si>
    <t>RETIRO DE DEPOSITO</t>
  </si>
  <si>
    <t>Liparelli</t>
  </si>
  <si>
    <t>40,8 kg durazno</t>
  </si>
  <si>
    <t>40,8 kg anana trozos</t>
  </si>
  <si>
    <t>Guillermo D</t>
  </si>
  <si>
    <t>FREE VEGETALES</t>
  </si>
  <si>
    <t>bolsones- cambiar etiqueta</t>
  </si>
  <si>
    <t>La nueva muguet</t>
  </si>
  <si>
    <t>3,0</t>
  </si>
  <si>
    <t>6,0</t>
  </si>
  <si>
    <t>sale en moto</t>
  </si>
  <si>
    <t>lo paga Hugo Díaz</t>
  </si>
  <si>
    <t>Lupita la plata</t>
  </si>
  <si>
    <t>10 kg anana trozos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</si>
  <si>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</si>
  <si>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</si>
  <si>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</si>
  <si>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</si>
  <si>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</si>
  <si>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</si>
  <si>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</si>
  <si>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</si>
  <si>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</si>
  <si>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</si>
  <si>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</si>
  <si>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</si>
  <si>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</si>
  <si>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</si>
  <si>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</si>
  <si>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</si>
  <si>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</si>
  <si>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</si>
  <si>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</si>
  <si>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</si>
  <si>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</si>
  <si>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</si>
  <si>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</si>
  <si>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</si>
  <si>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</si>
  <si>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</si>
  <si>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</si>
  <si>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</si>
  <si>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</si>
  <si>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</si>
  <si>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</si>
  <si>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</si>
  <si>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</si>
  <si>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</si>
  <si>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</si>
  <si>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</si>
  <si>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</si>
  <si>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</si>
  <si>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</si>
  <si>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</si>
  <si>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</si>
  <si>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</si>
  <si>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</si>
  <si>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</si>
  <si>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</si>
  <si>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Clientes</t>
  </si>
  <si>
    <t>KILOS</t>
  </si>
  <si>
    <t>OBSERVACION</t>
  </si>
  <si>
    <t>Jorge</t>
  </si>
  <si>
    <t xml:space="preserve">ELI EN PLANTA </t>
  </si>
  <si>
    <t>Andres grande</t>
  </si>
  <si>
    <t>Ismael</t>
  </si>
  <si>
    <t>CEA</t>
  </si>
  <si>
    <t>HAVANNNA</t>
  </si>
  <si>
    <t>VIER 13-10 CAMPO +2CLIENTES CAP</t>
  </si>
  <si>
    <t>viernes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</si>
</sst>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Book Antiqua"/>
      <family val="1"/>
    </font>
    <font>
      <b/>
      <sz val="12"/>
      <color theme="1"/>
      <name val="Book Antiqua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theme="1"/>
      <name val="Calibri"/>
      <family val="2"/>
    </font>
    <font>
      <b/>
      <sz val="15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7"/>
      <color theme="1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39" xfId="0" applyFont="1" applyFill="1" applyBorder="1" applyAlignment="1">
      <alignment horizontal="center"/>
    </xf>
    <xf numFmtId="164" fontId="14" fillId="0" borderId="37" xfId="0" applyNumberFormat="1" applyFont="1" applyBorder="1" applyAlignment="1"/>
    <xf numFmtId="164" fontId="15" fillId="2" borderId="37" xfId="0" applyNumberFormat="1" applyFont="1" applyFill="1" applyBorder="1" applyAlignment="1">
      <alignment horizontal="center"/>
    </xf>
    <xf numFmtId="0" fontId="9" fillId="0" borderId="0" xfId="0" applyFont="1"/>
    <xf numFmtId="164" fontId="10" fillId="0" borderId="40" xfId="0" applyNumberFormat="1" applyFont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0" fontId="16" fillId="0" borderId="37" xfId="0" applyFont="1" applyBorder="1" applyAlignment="1">
      <alignment vertical="center"/>
    </xf>
    <xf numFmtId="0" fontId="3" fillId="4" borderId="41" xfId="0" applyFont="1" applyFill="1" applyBorder="1" applyAlignment="1"/>
    <xf numFmtId="164" fontId="13" fillId="4" borderId="37" xfId="0" applyNumberFormat="1" applyFont="1" applyFill="1" applyBorder="1" applyAlignment="1">
      <alignment horizontal="center"/>
    </xf>
    <xf numFmtId="164" fontId="10" fillId="4" borderId="37" xfId="0" applyNumberFormat="1" applyFont="1" applyFill="1" applyBorder="1" applyAlignment="1">
      <alignment horizontal="center"/>
    </xf>
    <xf numFmtId="0" fontId="9" fillId="4" borderId="41" xfId="0" applyFont="1" applyFill="1" applyBorder="1" applyAlignment="1"/>
    <xf numFmtId="0" fontId="17" fillId="0" borderId="0" xfId="0" applyFont="1" applyAlignment="1"/>
    <xf numFmtId="0" fontId="18" fillId="0" borderId="37" xfId="0" applyFont="1" applyBorder="1" applyAlignment="1">
      <alignment vertical="center"/>
    </xf>
    <xf numFmtId="164" fontId="10" fillId="2" borderId="37" xfId="0" applyNumberFormat="1" applyFont="1" applyFill="1" applyBorder="1" applyAlignment="1">
      <alignment horizontal="center"/>
    </xf>
    <xf numFmtId="2" fontId="10" fillId="2" borderId="37" xfId="0" applyNumberFormat="1" applyFont="1" applyFill="1" applyBorder="1" applyAlignment="1">
      <alignment horizontal="center"/>
    </xf>
    <xf numFmtId="0" fontId="19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1" fillId="0" borderId="0" xfId="0" applyNumberFormat="1" applyFont="1" applyAlignment="1"/>
    <xf numFmtId="0" fontId="20" fillId="0" borderId="0" xfId="0" applyFont="1" applyAlignment="1"/>
    <xf numFmtId="0" fontId="11" fillId="0" borderId="0" xfId="0" applyFont="1" applyAlignment="1"/>
    <xf numFmtId="164" fontId="10" fillId="2" borderId="37" xfId="0" applyNumberFormat="1" applyFont="1" applyFill="1" applyBorder="1" applyAlignment="1"/>
    <xf numFmtId="0" fontId="19" fillId="4" borderId="41" xfId="0" applyFont="1" applyFill="1" applyBorder="1" applyAlignment="1"/>
    <xf numFmtId="0" fontId="21" fillId="0" borderId="37" xfId="0" applyFont="1" applyBorder="1" applyAlignment="1">
      <alignment horizontal="center"/>
    </xf>
    <xf numFmtId="0" fontId="1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4" fontId="5" fillId="0" borderId="42" xfId="0" applyNumberFormat="1" applyFont="1" applyBorder="1" applyAlignment="1">
      <alignment horizontal="center"/>
    </xf>
    <xf numFmtId="164" fontId="22" fillId="0" borderId="42" xfId="0" applyNumberFormat="1" applyFont="1" applyBorder="1" applyAlignment="1">
      <alignment horizontal="center"/>
    </xf>
    <xf numFmtId="164" fontId="10" fillId="6" borderId="42" xfId="0" applyNumberFormat="1" applyFont="1" applyFill="1" applyBorder="1" applyAlignment="1">
      <alignment horizontal="center"/>
    </xf>
    <xf numFmtId="0" fontId="21" fillId="0" borderId="43" xfId="0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4" fontId="10" fillId="0" borderId="44" xfId="0" applyNumberFormat="1" applyFont="1" applyBorder="1" applyAlignment="1">
      <alignment horizontal="center"/>
    </xf>
    <xf numFmtId="164" fontId="10" fillId="6" borderId="44" xfId="0" applyNumberFormat="1" applyFont="1" applyFill="1" applyBorder="1" applyAlignment="1">
      <alignment horizontal="center"/>
    </xf>
    <xf numFmtId="164" fontId="10" fillId="6" borderId="44" xfId="0" applyNumberFormat="1" applyFont="1" applyFill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166" fontId="10" fillId="6" borderId="42" xfId="0" applyNumberFormat="1" applyFont="1" applyFill="1" applyBorder="1" applyAlignment="1">
      <alignment horizontal="center"/>
    </xf>
    <xf numFmtId="164" fontId="10" fillId="0" borderId="44" xfId="0" applyNumberFormat="1" applyFont="1" applyBorder="1" applyAlignment="1">
      <alignment horizontal="center"/>
    </xf>
    <xf numFmtId="166" fontId="10" fillId="6" borderId="44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19" fillId="0" borderId="0" xfId="0" applyFont="1" applyAlignment="1"/>
    <xf numFmtId="164" fontId="10" fillId="2" borderId="43" xfId="0" applyNumberFormat="1" applyFont="1" applyFill="1" applyBorder="1" applyAlignment="1">
      <alignment horizontal="center"/>
    </xf>
    <xf numFmtId="164" fontId="13" fillId="2" borderId="44" xfId="0" applyNumberFormat="1" applyFont="1" applyFill="1" applyBorder="1" applyAlignment="1">
      <alignment horizontal="center"/>
    </xf>
    <xf numFmtId="164" fontId="10" fillId="2" borderId="44" xfId="0" applyNumberFormat="1" applyFont="1" applyFill="1" applyBorder="1" applyAlignment="1">
      <alignment horizontal="center"/>
    </xf>
    <xf numFmtId="164" fontId="10" fillId="0" borderId="44" xfId="0" applyNumberFormat="1" applyFont="1" applyBorder="1" applyAlignment="1">
      <alignment horizontal="center"/>
    </xf>
    <xf numFmtId="0" fontId="1" fillId="0" borderId="44" xfId="0" applyFont="1" applyBorder="1" applyAlignment="1"/>
    <xf numFmtId="164" fontId="10" fillId="2" borderId="44" xfId="0" applyNumberFormat="1" applyFont="1" applyFill="1" applyBorder="1" applyAlignment="1">
      <alignment horizontal="center"/>
    </xf>
    <xf numFmtId="164" fontId="5" fillId="0" borderId="44" xfId="0" applyNumberFormat="1" applyFont="1" applyBorder="1" applyAlignment="1"/>
    <xf numFmtId="164" fontId="23" fillId="0" borderId="37" xfId="0" applyNumberFormat="1" applyFont="1" applyBorder="1" applyAlignment="1">
      <alignment horizontal="center"/>
    </xf>
    <xf numFmtId="0" fontId="19" fillId="0" borderId="37" xfId="0" applyFont="1" applyBorder="1" applyAlignment="1"/>
    <xf numFmtId="164" fontId="13" fillId="2" borderId="37" xfId="0" applyNumberFormat="1" applyFont="1" applyFill="1" applyBorder="1" applyAlignment="1">
      <alignment horizontal="center"/>
    </xf>
    <xf numFmtId="0" fontId="1" fillId="0" borderId="37" xfId="0" applyFont="1" applyBorder="1" applyAlignment="1"/>
    <xf numFmtId="0" fontId="7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164" fontId="13" fillId="0" borderId="4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2" xfId="0" applyFont="1" applyFill="1" applyBorder="1" applyAlignment="1">
      <alignment horizontal="center"/>
    </xf>
    <xf numFmtId="164" fontId="7" fillId="3" borderId="48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3" borderId="56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7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23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" fontId="10" fillId="0" borderId="64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64" fontId="10" fillId="0" borderId="37" xfId="0" applyNumberFormat="1" applyFont="1" applyBorder="1" applyAlignment="1"/>
    <xf numFmtId="0" fontId="19" fillId="0" borderId="37" xfId="0" applyFont="1" applyBorder="1" applyAlignment="1"/>
    <xf numFmtId="0" fontId="10" fillId="0" borderId="65" xfId="0" applyFont="1" applyBorder="1" applyAlignment="1">
      <alignment horizontal="center"/>
    </xf>
    <xf numFmtId="1" fontId="24" fillId="0" borderId="58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7" xfId="0" applyNumberFormat="1" applyFont="1" applyBorder="1" applyAlignment="1">
      <alignment horizontal="center"/>
    </xf>
    <xf numFmtId="1" fontId="7" fillId="0" borderId="46" xfId="0" applyNumberFormat="1" applyFont="1" applyBorder="1" applyAlignment="1">
      <alignment horizontal="center"/>
    </xf>
    <xf numFmtId="164" fontId="5" fillId="0" borderId="66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7" fillId="3" borderId="19" xfId="0" applyFont="1" applyFill="1" applyBorder="1" applyAlignment="1">
      <alignment horizontal="center"/>
    </xf>
    <xf numFmtId="0" fontId="5" fillId="0" borderId="46" xfId="0" applyFont="1" applyBorder="1" applyAlignment="1"/>
    <xf numFmtId="164" fontId="7" fillId="3" borderId="70" xfId="0" applyNumberFormat="1" applyFont="1" applyFill="1" applyBorder="1" applyAlignment="1">
      <alignment horizontal="center"/>
    </xf>
    <xf numFmtId="164" fontId="7" fillId="3" borderId="71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2" xfId="0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0" fillId="0" borderId="59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4" xfId="0" applyNumberFormat="1" applyFont="1" applyBorder="1" applyAlignment="1">
      <alignment horizontal="left"/>
    </xf>
    <xf numFmtId="0" fontId="5" fillId="0" borderId="65" xfId="0" applyFont="1" applyBorder="1" applyAlignment="1"/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7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8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9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5" xfId="0" applyNumberFormat="1" applyFont="1" applyFill="1" applyBorder="1" applyAlignment="1">
      <alignment horizontal="center"/>
    </xf>
    <xf numFmtId="164" fontId="7" fillId="3" borderId="88" xfId="0" applyNumberFormat="1" applyFont="1" applyFill="1" applyBorder="1" applyAlignment="1">
      <alignment horizontal="center"/>
    </xf>
    <xf numFmtId="164" fontId="7" fillId="3" borderId="89" xfId="0" applyNumberFormat="1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3" borderId="90" xfId="0" applyNumberFormat="1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164" fontId="7" fillId="3" borderId="31" xfId="0" applyNumberFormat="1" applyFont="1" applyFill="1" applyBorder="1" applyAlignment="1">
      <alignment horizontal="center"/>
    </xf>
    <xf numFmtId="0" fontId="25" fillId="0" borderId="37" xfId="0" applyFont="1" applyBorder="1" applyAlignment="1">
      <alignment horizontal="center"/>
    </xf>
    <xf numFmtId="0" fontId="26" fillId="0" borderId="0" xfId="0" applyFont="1" applyAlignment="1"/>
    <xf numFmtId="164" fontId="27" fillId="0" borderId="37" xfId="0" applyNumberFormat="1" applyFont="1" applyBorder="1" applyAlignment="1">
      <alignment horizontal="center"/>
    </xf>
    <xf numFmtId="166" fontId="27" fillId="2" borderId="37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>
      <alignment horizontal="center"/>
    </xf>
    <xf numFmtId="164" fontId="27" fillId="0" borderId="37" xfId="0" applyNumberFormat="1" applyFont="1" applyBorder="1" applyAlignment="1"/>
    <xf numFmtId="0" fontId="27" fillId="0" borderId="38" xfId="0" applyFont="1" applyBorder="1" applyAlignment="1">
      <alignment horizontal="center"/>
    </xf>
    <xf numFmtId="0" fontId="27" fillId="0" borderId="37" xfId="0" applyFont="1" applyBorder="1" applyAlignment="1">
      <alignment vertical="center"/>
    </xf>
    <xf numFmtId="0" fontId="27" fillId="2" borderId="39" xfId="0" applyFont="1" applyFill="1" applyBorder="1" applyAlignment="1">
      <alignment horizontal="center"/>
    </xf>
    <xf numFmtId="0" fontId="27" fillId="0" borderId="37" xfId="0" applyFont="1" applyBorder="1" applyAlignment="1"/>
    <xf numFmtId="0" fontId="28" fillId="0" borderId="37" xfId="0" applyFont="1" applyBorder="1" applyAlignment="1">
      <alignment vertical="center"/>
    </xf>
    <xf numFmtId="2" fontId="27" fillId="2" borderId="37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/>
    <xf numFmtId="0" fontId="10" fillId="0" borderId="38" xfId="0" applyFont="1" applyBorder="1" applyAlignment="1">
      <alignment horizontal="center"/>
    </xf>
    <xf numFmtId="0" fontId="20" fillId="0" borderId="0" xfId="0" applyFont="1" applyAlignment="1"/>
    <xf numFmtId="0" fontId="5" fillId="0" borderId="37" xfId="0" applyFont="1" applyBorder="1" applyAlignment="1">
      <alignment horizontal="center"/>
    </xf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5" xfId="0" applyFont="1" applyBorder="1" applyAlignment="1">
      <alignment horizontal="center"/>
    </xf>
    <xf numFmtId="164" fontId="13" fillId="0" borderId="74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13" fillId="0" borderId="65" xfId="0" applyNumberFormat="1" applyFont="1" applyBorder="1" applyAlignment="1">
      <alignment horizontal="center"/>
    </xf>
    <xf numFmtId="0" fontId="1" fillId="2" borderId="91" xfId="0" applyFont="1" applyFill="1" applyBorder="1" applyAlignment="1"/>
    <xf numFmtId="0" fontId="1" fillId="2" borderId="37" xfId="0" applyFont="1" applyFill="1" applyBorder="1" applyAlignment="1"/>
    <xf numFmtId="0" fontId="29" fillId="0" borderId="0" xfId="0" applyFont="1"/>
    <xf numFmtId="0" fontId="30" fillId="0" borderId="48" xfId="0" applyFont="1" applyBorder="1" applyAlignment="1"/>
    <xf numFmtId="0" fontId="30" fillId="0" borderId="53" xfId="0" applyFont="1" applyBorder="1" applyAlignment="1"/>
    <xf numFmtId="0" fontId="30" fillId="0" borderId="53" xfId="0" applyFont="1" applyBorder="1" applyAlignment="1">
      <alignment wrapText="1"/>
    </xf>
    <xf numFmtId="0" fontId="30" fillId="0" borderId="53" xfId="0" applyFont="1" applyBorder="1" applyAlignment="1">
      <alignment horizontal="center" wrapText="1"/>
    </xf>
    <xf numFmtId="0" fontId="30" fillId="0" borderId="94" xfId="0" applyFont="1" applyBorder="1" applyAlignment="1"/>
    <xf numFmtId="0" fontId="30" fillId="0" borderId="18" xfId="0" applyFont="1" applyBorder="1" applyAlignment="1"/>
    <xf numFmtId="0" fontId="1" fillId="0" borderId="43" xfId="0" applyFont="1" applyBorder="1" applyAlignment="1"/>
    <xf numFmtId="1" fontId="1" fillId="0" borderId="43" xfId="0" applyNumberFormat="1" applyFont="1" applyBorder="1" applyAlignment="1"/>
    <xf numFmtId="1" fontId="1" fillId="0" borderId="37" xfId="0" applyNumberFormat="1" applyFont="1" applyBorder="1" applyAlignment="1"/>
    <xf numFmtId="0" fontId="1" fillId="0" borderId="74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30" fillId="0" borderId="95" xfId="0" applyFont="1" applyBorder="1" applyAlignment="1"/>
    <xf numFmtId="0" fontId="30" fillId="0" borderId="37" xfId="0" applyFont="1" applyBorder="1" applyAlignment="1"/>
    <xf numFmtId="0" fontId="1" fillId="0" borderId="61" xfId="0" applyFont="1" applyBorder="1" applyAlignment="1"/>
    <xf numFmtId="0" fontId="1" fillId="0" borderId="60" xfId="0" applyFont="1" applyBorder="1" applyAlignment="1"/>
    <xf numFmtId="0" fontId="1" fillId="0" borderId="81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33" fillId="0" borderId="97" xfId="0" applyFont="1" applyBorder="1" applyAlignment="1"/>
    <xf numFmtId="0" fontId="33" fillId="0" borderId="44" xfId="0" applyFont="1" applyBorder="1" applyAlignment="1"/>
    <xf numFmtId="0" fontId="13" fillId="5" borderId="42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7" fillId="3" borderId="7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1" fillId="2" borderId="7" xfId="0" applyFont="1" applyFill="1" applyBorder="1" applyAlignment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19" xfId="0" applyFont="1" applyFill="1" applyBorder="1" applyAlignment="1">
      <alignment horizontal="center"/>
    </xf>
    <xf numFmtId="0" fontId="2" fillId="0" borderId="46" xfId="0" applyFont="1" applyBorder="1"/>
    <xf numFmtId="164" fontId="7" fillId="3" borderId="67" xfId="0" applyNumberFormat="1" applyFont="1" applyFill="1" applyBorder="1" applyAlignment="1">
      <alignment horizontal="center"/>
    </xf>
    <xf numFmtId="0" fontId="2" fillId="0" borderId="68" xfId="0" applyFont="1" applyBorder="1"/>
    <xf numFmtId="0" fontId="2" fillId="0" borderId="69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6" xfId="0" applyFont="1" applyBorder="1"/>
    <xf numFmtId="0" fontId="2" fillId="0" borderId="60" xfId="0" applyFont="1" applyBorder="1"/>
    <xf numFmtId="0" fontId="2" fillId="0" borderId="92" xfId="0" applyFont="1" applyBorder="1"/>
    <xf numFmtId="0" fontId="2" fillId="0" borderId="44" xfId="0" applyFont="1" applyBorder="1"/>
    <xf numFmtId="0" fontId="1" fillId="2" borderId="58" xfId="0" applyFont="1" applyFill="1" applyBorder="1" applyAlignment="1">
      <alignment horizontal="center"/>
    </xf>
    <xf numFmtId="0" fontId="2" fillId="0" borderId="42" xfId="0" applyFont="1" applyBorder="1"/>
    <xf numFmtId="14" fontId="1" fillId="2" borderId="58" xfId="0" applyNumberFormat="1" applyFont="1" applyFill="1" applyBorder="1" applyAlignment="1">
      <alignment horizontal="center"/>
    </xf>
    <xf numFmtId="0" fontId="2" fillId="0" borderId="93" xfId="0" applyFont="1" applyBorder="1"/>
    <xf numFmtId="49" fontId="1" fillId="2" borderId="58" xfId="0" applyNumberFormat="1" applyFont="1" applyFill="1" applyBorder="1" applyAlignment="1">
      <alignment horizontal="center"/>
    </xf>
    <xf numFmtId="20" fontId="31" fillId="0" borderId="0" xfId="0" applyNumberFormat="1" applyFont="1" applyAlignment="1">
      <alignment horizontal="center"/>
    </xf>
    <xf numFmtId="0" fontId="2" fillId="0" borderId="97" xfId="0" applyFont="1" applyBorder="1"/>
    <xf numFmtId="0" fontId="0" fillId="0" borderId="0" xfId="0" applyFont="1" applyAlignment="1"/>
    <xf numFmtId="0" fontId="34" fillId="0" borderId="0" xfId="0" applyFont="1" applyAlignment="1">
      <alignment horizontal="center"/>
    </xf>
    <xf numFmtId="0" fontId="29" fillId="0" borderId="0" xfId="0" applyFont="1"/>
    <xf numFmtId="0" fontId="33" fillId="0" borderId="97" xfId="0" applyFont="1" applyBorder="1" applyAlignment="1"/>
    <xf numFmtId="0" fontId="31" fillId="0" borderId="0" xfId="0" applyFont="1" applyAlignment="1">
      <alignment horizontal="center"/>
    </xf>
    <xf numFmtId="0" fontId="33" fillId="7" borderId="97" xfId="0" applyFont="1" applyFill="1" applyBorder="1" applyAlignment="1"/>
    <xf numFmtId="0" fontId="31" fillId="0" borderId="96" xfId="0" applyFont="1" applyBorder="1" applyAlignment="1">
      <alignment horizontal="center"/>
    </xf>
    <xf numFmtId="0" fontId="2" fillId="0" borderId="96" xfId="0" applyFont="1" applyBorder="1"/>
    <xf numFmtId="0" fontId="32" fillId="0" borderId="76" xfId="0" applyFont="1" applyBorder="1" applyAlignment="1"/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4" fillId="0" borderId="9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003"/>
  <sheetViews>
    <sheetView tabSelected="1" workbookViewId="0">
      <pane ySplit="8" topLeftCell="A9" activePane="bottomLeft" state="frozen"/>
      <selection pane="bottomLeft" activeCell="M44" sqref="M44"/>
    </sheetView>
  </sheetViews>
  <sheetFormatPr baseColWidth="10" defaultColWidth="12.5703125" defaultRowHeight="15" customHeight="1" x14ac:dyDescent="0.2"/>
  <cols>
    <col min="1" max="1" width="5.140625" customWidth="1"/>
    <col min="2" max="2" width="20.28515625" customWidth="1"/>
    <col min="3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0" width="8.42578125" customWidth="1"/>
    <col min="11" max="11" width="9.85546875" customWidth="1"/>
    <col min="12" max="12" width="9.7109375" customWidth="1"/>
    <col min="13" max="13" width="13.42578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75"/>
      <c r="B1" s="276"/>
      <c r="C1" s="277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3"/>
      <c r="W1" s="272" t="s">
        <v>1</v>
      </c>
      <c r="X1" s="263"/>
      <c r="Y1" s="264"/>
      <c r="Z1" s="286" t="s">
        <v>2</v>
      </c>
      <c r="AA1" s="263"/>
      <c r="AB1" s="263"/>
      <c r="AC1" s="264"/>
    </row>
    <row r="2" spans="1:29" ht="21.75" customHeight="1" x14ac:dyDescent="0.2">
      <c r="A2" s="278"/>
      <c r="B2" s="279"/>
      <c r="C2" s="280"/>
      <c r="D2" s="284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85"/>
      <c r="W2" s="272" t="s">
        <v>3</v>
      </c>
      <c r="X2" s="263"/>
      <c r="Y2" s="264"/>
      <c r="Z2" s="287">
        <v>44455</v>
      </c>
      <c r="AA2" s="263"/>
      <c r="AB2" s="263"/>
      <c r="AC2" s="264"/>
    </row>
    <row r="3" spans="1:29" ht="12.75" customHeight="1" x14ac:dyDescent="0.2">
      <c r="A3" s="281" t="s">
        <v>4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3"/>
      <c r="W3" s="272" t="s">
        <v>5</v>
      </c>
      <c r="X3" s="263"/>
      <c r="Y3" s="264"/>
      <c r="Z3" s="273" t="s">
        <v>6</v>
      </c>
      <c r="AA3" s="263"/>
      <c r="AB3" s="263"/>
      <c r="AC3" s="264"/>
    </row>
    <row r="4" spans="1:29" ht="13.5" customHeight="1" x14ac:dyDescent="0.2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90"/>
      <c r="W4" s="272" t="s">
        <v>7</v>
      </c>
      <c r="X4" s="263"/>
      <c r="Y4" s="264"/>
      <c r="Z4" s="274" t="s">
        <v>8</v>
      </c>
      <c r="AA4" s="263"/>
      <c r="AB4" s="263"/>
      <c r="AC4" s="264"/>
    </row>
    <row r="5" spans="1:29" ht="13.5" customHeight="1" x14ac:dyDescent="0.2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29" ht="13.5" customHeight="1" x14ac:dyDescent="0.2">
      <c r="A6" s="4"/>
      <c r="B6" s="5" t="s">
        <v>9</v>
      </c>
      <c r="C6" s="269">
        <v>45216</v>
      </c>
      <c r="D6" s="263"/>
      <c r="E6" s="263"/>
      <c r="F6" s="263"/>
      <c r="G6" s="263"/>
      <c r="H6" s="263"/>
      <c r="I6" s="6"/>
      <c r="J6" s="6"/>
      <c r="K6" s="6"/>
      <c r="L6" s="6"/>
      <c r="M6" s="7"/>
      <c r="N6" s="270"/>
      <c r="O6" s="263"/>
      <c r="P6" s="263"/>
      <c r="Q6" s="263"/>
      <c r="R6" s="263"/>
      <c r="S6" s="263"/>
      <c r="T6" s="263"/>
      <c r="U6" s="264"/>
      <c r="V6" s="3"/>
      <c r="W6" s="3"/>
      <c r="X6" s="3"/>
      <c r="Y6" s="3"/>
      <c r="Z6" s="3"/>
      <c r="AA6" s="3"/>
      <c r="AB6" s="3"/>
      <c r="AC6" s="2"/>
    </row>
    <row r="7" spans="1:29" ht="13.5" customHeight="1" x14ac:dyDescent="0.2">
      <c r="A7" s="8" t="s">
        <v>10</v>
      </c>
      <c r="B7" s="9" t="s">
        <v>11</v>
      </c>
      <c r="C7" s="265" t="s">
        <v>12</v>
      </c>
      <c r="D7" s="263"/>
      <c r="E7" s="263"/>
      <c r="F7" s="263"/>
      <c r="G7" s="263"/>
      <c r="H7" s="263"/>
      <c r="I7" s="263"/>
      <c r="J7" s="263"/>
      <c r="K7" s="263"/>
      <c r="L7" s="271"/>
      <c r="M7" s="10"/>
      <c r="N7" s="11"/>
      <c r="O7" s="12"/>
      <c r="P7" s="12"/>
      <c r="Q7" s="265" t="s">
        <v>13</v>
      </c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4"/>
      <c r="AC7" s="13" t="s">
        <v>14</v>
      </c>
    </row>
    <row r="8" spans="1:29" ht="13.5" customHeight="1" x14ac:dyDescent="0.2">
      <c r="A8" s="14"/>
      <c r="B8" s="15" t="s">
        <v>15</v>
      </c>
      <c r="C8" s="16" t="s">
        <v>16</v>
      </c>
      <c r="D8" s="17" t="s">
        <v>17</v>
      </c>
      <c r="E8" s="17" t="s">
        <v>18</v>
      </c>
      <c r="F8" s="17" t="s">
        <v>19</v>
      </c>
      <c r="G8" s="17" t="s">
        <v>20</v>
      </c>
      <c r="H8" s="18" t="s">
        <v>21</v>
      </c>
      <c r="I8" s="19" t="s">
        <v>22</v>
      </c>
      <c r="J8" s="17" t="s">
        <v>23</v>
      </c>
      <c r="K8" s="20" t="s">
        <v>24</v>
      </c>
      <c r="L8" s="16" t="s">
        <v>25</v>
      </c>
      <c r="M8" s="17" t="s">
        <v>26</v>
      </c>
      <c r="N8" s="17" t="s">
        <v>27</v>
      </c>
      <c r="O8" s="17" t="s">
        <v>28</v>
      </c>
      <c r="P8" s="17" t="s">
        <v>29</v>
      </c>
      <c r="Q8" s="21" t="s">
        <v>30</v>
      </c>
      <c r="R8" s="22" t="s">
        <v>31</v>
      </c>
      <c r="S8" s="22" t="s">
        <v>32</v>
      </c>
      <c r="T8" s="22" t="s">
        <v>33</v>
      </c>
      <c r="U8" s="23" t="s">
        <v>34</v>
      </c>
      <c r="V8" s="24" t="s">
        <v>35</v>
      </c>
      <c r="W8" s="24" t="s">
        <v>36</v>
      </c>
      <c r="X8" s="24" t="s">
        <v>37</v>
      </c>
      <c r="Y8" s="24" t="s">
        <v>38</v>
      </c>
      <c r="Z8" s="24" t="s">
        <v>39</v>
      </c>
      <c r="AA8" s="24" t="s">
        <v>40</v>
      </c>
      <c r="AB8" s="24" t="s">
        <v>41</v>
      </c>
      <c r="AC8" s="25"/>
    </row>
    <row r="9" spans="1:29" ht="15.75" hidden="1" customHeight="1" x14ac:dyDescent="0.25">
      <c r="A9" s="26">
        <v>2</v>
      </c>
      <c r="B9" s="27" t="s">
        <v>42</v>
      </c>
      <c r="C9" s="28"/>
      <c r="D9" s="28"/>
      <c r="E9" s="28">
        <v>4</v>
      </c>
      <c r="F9" s="29"/>
      <c r="G9" s="28"/>
      <c r="H9" s="28"/>
      <c r="I9" s="28"/>
      <c r="J9" s="30"/>
      <c r="K9" s="28"/>
      <c r="L9" s="31"/>
      <c r="M9" s="28"/>
      <c r="N9" s="32"/>
      <c r="O9" s="29"/>
      <c r="P9" s="28"/>
      <c r="Q9" s="29"/>
      <c r="R9" s="33"/>
      <c r="S9" s="34"/>
      <c r="T9" s="28"/>
      <c r="U9" s="35"/>
      <c r="V9" s="28"/>
      <c r="W9" s="28"/>
      <c r="X9" s="28">
        <v>2</v>
      </c>
      <c r="Y9" s="28"/>
      <c r="Z9" s="28"/>
      <c r="AA9" s="28"/>
      <c r="AB9" s="28"/>
      <c r="AC9" s="36">
        <v>27967</v>
      </c>
    </row>
    <row r="10" spans="1:29" ht="15.75" hidden="1" customHeight="1" x14ac:dyDescent="0.25">
      <c r="A10" s="26">
        <v>1</v>
      </c>
      <c r="B10" s="27" t="s">
        <v>43</v>
      </c>
      <c r="C10" s="28"/>
      <c r="D10" s="28"/>
      <c r="E10" s="28">
        <v>2</v>
      </c>
      <c r="F10" s="29"/>
      <c r="G10" s="28"/>
      <c r="H10" s="37"/>
      <c r="I10" s="28"/>
      <c r="J10" s="28"/>
      <c r="K10" s="37">
        <v>1</v>
      </c>
      <c r="L10" s="28"/>
      <c r="M10" s="28"/>
      <c r="N10" s="32"/>
      <c r="O10" s="38"/>
      <c r="P10" s="28" t="s">
        <v>44</v>
      </c>
      <c r="Q10" s="29"/>
      <c r="R10" s="33"/>
      <c r="S10" s="28"/>
      <c r="T10" s="28"/>
      <c r="U10" s="28"/>
      <c r="V10" s="28">
        <v>1</v>
      </c>
      <c r="W10" s="28"/>
      <c r="X10" s="28"/>
      <c r="Y10" s="28"/>
      <c r="Z10" s="28"/>
      <c r="AA10" s="28"/>
      <c r="AB10" s="28"/>
      <c r="AC10" s="36">
        <v>24965</v>
      </c>
    </row>
    <row r="11" spans="1:29" ht="15.75" hidden="1" customHeight="1" x14ac:dyDescent="0.25">
      <c r="A11" s="39">
        <v>1</v>
      </c>
      <c r="B11" s="27" t="s">
        <v>45</v>
      </c>
      <c r="C11" s="28"/>
      <c r="D11" s="28"/>
      <c r="E11" s="28">
        <v>2</v>
      </c>
      <c r="F11" s="29"/>
      <c r="G11" s="28"/>
      <c r="H11" s="28"/>
      <c r="I11" s="28"/>
      <c r="J11" s="3"/>
      <c r="K11" s="28"/>
      <c r="L11" s="40"/>
      <c r="M11" s="28"/>
      <c r="N11" s="32"/>
      <c r="O11" s="29"/>
      <c r="P11" s="28"/>
      <c r="Q11" s="29">
        <v>1</v>
      </c>
      <c r="R11" s="33"/>
      <c r="S11" s="34"/>
      <c r="T11" s="28"/>
      <c r="U11" s="35"/>
      <c r="V11" s="28">
        <v>1</v>
      </c>
      <c r="W11" s="28"/>
      <c r="X11" s="28"/>
      <c r="Y11" s="28"/>
      <c r="Z11" s="28"/>
      <c r="AA11" s="28">
        <v>4</v>
      </c>
      <c r="AB11" s="28"/>
      <c r="AC11" s="41">
        <v>24966</v>
      </c>
    </row>
    <row r="12" spans="1:29" ht="15.75" hidden="1" customHeight="1" x14ac:dyDescent="0.25">
      <c r="A12" s="39">
        <v>2</v>
      </c>
      <c r="B12" s="27" t="s">
        <v>46</v>
      </c>
      <c r="C12" s="28"/>
      <c r="D12" s="28"/>
      <c r="E12" s="28">
        <v>3</v>
      </c>
      <c r="F12" s="29"/>
      <c r="G12" s="28"/>
      <c r="H12" s="28"/>
      <c r="I12" s="28"/>
      <c r="J12" s="30">
        <v>2</v>
      </c>
      <c r="K12" s="28"/>
      <c r="L12" s="40"/>
      <c r="M12" s="28"/>
      <c r="N12" s="32"/>
      <c r="O12" s="29"/>
      <c r="P12" s="28"/>
      <c r="Q12" s="29"/>
      <c r="R12" s="33"/>
      <c r="S12" s="34"/>
      <c r="T12" s="28"/>
      <c r="U12" s="35"/>
      <c r="V12" s="28"/>
      <c r="W12" s="28"/>
      <c r="X12" s="28"/>
      <c r="Y12" s="28"/>
      <c r="Z12" s="28"/>
      <c r="AA12" s="28"/>
      <c r="AB12" s="28"/>
      <c r="AC12" s="36">
        <v>24968</v>
      </c>
    </row>
    <row r="13" spans="1:29" ht="15.75" hidden="1" customHeight="1" x14ac:dyDescent="0.3">
      <c r="A13" s="39">
        <v>2</v>
      </c>
      <c r="B13" s="27" t="s">
        <v>47</v>
      </c>
      <c r="C13" s="29"/>
      <c r="D13" s="29"/>
      <c r="E13" s="29"/>
      <c r="F13" s="28">
        <v>2</v>
      </c>
      <c r="G13" s="42" t="s">
        <v>48</v>
      </c>
      <c r="H13" s="43"/>
      <c r="I13" s="29"/>
      <c r="J13" s="38">
        <v>2</v>
      </c>
      <c r="K13" s="29"/>
      <c r="L13" s="28">
        <v>1</v>
      </c>
      <c r="M13" s="29"/>
      <c r="N13" s="29"/>
      <c r="O13" s="29"/>
      <c r="P13" s="28"/>
      <c r="Q13" s="29"/>
      <c r="R13" s="29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6">
        <v>24969</v>
      </c>
    </row>
    <row r="14" spans="1:29" ht="15.75" hidden="1" customHeight="1" x14ac:dyDescent="0.25">
      <c r="A14" s="26">
        <v>2</v>
      </c>
      <c r="B14" s="27" t="s">
        <v>49</v>
      </c>
      <c r="C14" s="28"/>
      <c r="D14" s="28"/>
      <c r="E14" s="28"/>
      <c r="F14" s="29"/>
      <c r="G14" s="28"/>
      <c r="H14" s="28"/>
      <c r="I14" s="28"/>
      <c r="J14" s="44"/>
      <c r="K14" s="28"/>
      <c r="L14" s="31"/>
      <c r="M14" s="28"/>
      <c r="N14" s="32"/>
      <c r="O14" s="29"/>
      <c r="P14" s="28"/>
      <c r="Q14" s="29"/>
      <c r="R14" s="33">
        <v>2</v>
      </c>
      <c r="S14" s="34">
        <v>1</v>
      </c>
      <c r="T14" s="28"/>
      <c r="U14" s="35"/>
      <c r="V14" s="28"/>
      <c r="W14" s="28">
        <v>2</v>
      </c>
      <c r="X14" s="45"/>
      <c r="Y14" s="45"/>
      <c r="Z14" s="45"/>
      <c r="AA14" s="45"/>
      <c r="AB14" s="28"/>
      <c r="AC14" s="36">
        <v>24970</v>
      </c>
    </row>
    <row r="15" spans="1:29" ht="15.75" hidden="1" customHeight="1" x14ac:dyDescent="0.25">
      <c r="A15" s="39">
        <v>1</v>
      </c>
      <c r="B15" s="27" t="s">
        <v>50</v>
      </c>
      <c r="C15" s="29" t="s">
        <v>51</v>
      </c>
      <c r="D15" s="29"/>
      <c r="E15" s="29"/>
      <c r="F15" s="29"/>
      <c r="G15" s="29"/>
      <c r="H15" s="29"/>
      <c r="I15" s="29"/>
      <c r="J15" s="29"/>
      <c r="K15" s="29"/>
      <c r="L15" s="28"/>
      <c r="M15" s="29"/>
      <c r="N15" s="29"/>
      <c r="O15" s="29"/>
      <c r="P15" s="28"/>
      <c r="Q15" s="29"/>
      <c r="R15" s="33"/>
      <c r="S15" s="28"/>
      <c r="T15" s="28"/>
      <c r="U15" s="28"/>
      <c r="V15" s="45"/>
      <c r="W15" s="45"/>
      <c r="X15" s="45"/>
      <c r="Y15" s="45"/>
      <c r="Z15" s="28"/>
      <c r="AA15" s="28"/>
      <c r="AB15" s="28"/>
      <c r="AC15" s="36">
        <v>49992</v>
      </c>
    </row>
    <row r="16" spans="1:29" ht="15.75" hidden="1" customHeight="1" x14ac:dyDescent="0.25">
      <c r="A16" s="46">
        <v>9</v>
      </c>
      <c r="B16" s="27" t="s">
        <v>52</v>
      </c>
      <c r="C16" s="28" t="s">
        <v>51</v>
      </c>
      <c r="D16" s="28"/>
      <c r="E16" s="28"/>
      <c r="F16" s="29"/>
      <c r="G16" s="47" t="s">
        <v>53</v>
      </c>
      <c r="H16" s="28"/>
      <c r="I16" s="28"/>
      <c r="J16" s="44"/>
      <c r="K16" s="47" t="s">
        <v>54</v>
      </c>
      <c r="L16" s="48"/>
      <c r="M16" s="28"/>
      <c r="N16" s="32"/>
      <c r="O16" s="29"/>
      <c r="P16" s="28"/>
      <c r="Q16" s="29"/>
      <c r="R16" s="33"/>
      <c r="S16" s="34"/>
      <c r="T16" s="28"/>
      <c r="U16" s="35"/>
      <c r="V16" s="28"/>
      <c r="W16" s="28"/>
      <c r="X16" s="28"/>
      <c r="Y16" s="28"/>
      <c r="Z16" s="28"/>
      <c r="AA16" s="28"/>
      <c r="AB16" s="28"/>
      <c r="AC16" s="36">
        <v>29181</v>
      </c>
    </row>
    <row r="17" spans="1:29" ht="15.75" hidden="1" customHeight="1" x14ac:dyDescent="0.25">
      <c r="A17" s="26">
        <v>2</v>
      </c>
      <c r="B17" s="27" t="s">
        <v>55</v>
      </c>
      <c r="C17" s="28"/>
      <c r="D17" s="28" t="s">
        <v>56</v>
      </c>
      <c r="E17" s="28"/>
      <c r="F17" s="29"/>
      <c r="G17" s="49" t="s">
        <v>57</v>
      </c>
      <c r="H17" s="50"/>
      <c r="I17" s="51"/>
      <c r="J17" s="52"/>
      <c r="K17" s="28"/>
      <c r="L17" s="31"/>
      <c r="M17" s="28"/>
      <c r="N17" s="32"/>
      <c r="O17" s="29"/>
      <c r="P17" s="28"/>
      <c r="Q17" s="29"/>
      <c r="R17" s="33"/>
      <c r="S17" s="34"/>
      <c r="T17" s="28" t="s">
        <v>58</v>
      </c>
      <c r="U17" s="35"/>
      <c r="V17" s="28"/>
      <c r="W17" s="28">
        <v>450</v>
      </c>
      <c r="X17" s="28"/>
      <c r="Y17" s="28"/>
      <c r="Z17" s="28"/>
      <c r="AA17" s="28"/>
      <c r="AB17" s="28"/>
      <c r="AC17" s="36">
        <v>26783</v>
      </c>
    </row>
    <row r="18" spans="1:29" ht="15.75" customHeight="1" x14ac:dyDescent="0.3">
      <c r="A18" s="26">
        <v>7</v>
      </c>
      <c r="B18" s="27" t="s">
        <v>59</v>
      </c>
      <c r="C18" s="28">
        <v>180</v>
      </c>
      <c r="D18" s="28"/>
      <c r="E18" s="28"/>
      <c r="F18" s="29">
        <f>22*13.6</f>
        <v>299.2</v>
      </c>
      <c r="G18" s="28"/>
      <c r="H18" s="28"/>
      <c r="I18" s="28"/>
      <c r="J18" s="53"/>
      <c r="K18" s="28"/>
      <c r="L18" s="54" t="s">
        <v>60</v>
      </c>
      <c r="M18" s="28"/>
      <c r="N18" s="32"/>
      <c r="O18" s="29"/>
      <c r="P18" s="28"/>
      <c r="Q18" s="29"/>
      <c r="R18" s="33"/>
      <c r="S18" s="34"/>
      <c r="T18" s="28"/>
      <c r="U18" s="35"/>
      <c r="V18" s="28"/>
      <c r="W18" s="28"/>
      <c r="X18" s="28"/>
      <c r="Y18" s="28"/>
      <c r="Z18" s="28"/>
      <c r="AA18" s="28"/>
      <c r="AB18" s="28"/>
      <c r="AC18" s="36">
        <v>29183</v>
      </c>
    </row>
    <row r="19" spans="1:29" ht="15.75" hidden="1" customHeight="1" x14ac:dyDescent="0.25">
      <c r="A19" s="26">
        <v>1</v>
      </c>
      <c r="B19" s="27" t="s">
        <v>61</v>
      </c>
      <c r="C19" s="28">
        <v>0</v>
      </c>
      <c r="D19" s="28">
        <v>0</v>
      </c>
      <c r="E19" s="28">
        <v>0</v>
      </c>
      <c r="F19" s="29">
        <v>0</v>
      </c>
      <c r="G19" s="28"/>
      <c r="H19" s="28">
        <v>0</v>
      </c>
      <c r="I19" s="28">
        <v>0</v>
      </c>
      <c r="J19" s="44"/>
      <c r="K19" s="28">
        <v>0</v>
      </c>
      <c r="L19" s="31"/>
      <c r="M19" s="28">
        <v>0</v>
      </c>
      <c r="N19" s="32">
        <v>0</v>
      </c>
      <c r="O19" s="29"/>
      <c r="P19" s="29">
        <v>0</v>
      </c>
      <c r="Q19" s="29">
        <v>0</v>
      </c>
      <c r="R19" s="33">
        <v>0</v>
      </c>
      <c r="S19" s="34">
        <v>0</v>
      </c>
      <c r="T19" s="28">
        <v>0</v>
      </c>
      <c r="U19" s="35">
        <v>0</v>
      </c>
      <c r="V19" s="28">
        <v>5</v>
      </c>
      <c r="W19" s="28">
        <v>0</v>
      </c>
      <c r="X19" s="28">
        <v>7.5</v>
      </c>
      <c r="Y19" s="28">
        <v>0</v>
      </c>
      <c r="Z19" s="28"/>
      <c r="AA19" s="28">
        <v>7.5</v>
      </c>
      <c r="AB19" s="28"/>
      <c r="AC19" s="36">
        <v>26776</v>
      </c>
    </row>
    <row r="20" spans="1:29" ht="15.75" hidden="1" customHeight="1" x14ac:dyDescent="0.25">
      <c r="A20" s="39">
        <v>2</v>
      </c>
      <c r="B20" s="27" t="s">
        <v>62</v>
      </c>
      <c r="C20" s="29"/>
      <c r="D20" s="29"/>
      <c r="E20" s="55">
        <v>5</v>
      </c>
      <c r="F20" s="56">
        <v>5</v>
      </c>
      <c r="G20" s="29"/>
      <c r="H20" s="29">
        <v>5</v>
      </c>
      <c r="I20" s="29"/>
      <c r="J20" s="29"/>
      <c r="K20" s="29"/>
      <c r="L20" s="28"/>
      <c r="M20" s="3"/>
      <c r="N20" s="29"/>
      <c r="O20" s="29" t="s">
        <v>63</v>
      </c>
      <c r="P20" s="29">
        <v>5</v>
      </c>
      <c r="Q20" s="29" t="s">
        <v>64</v>
      </c>
      <c r="R20" s="29"/>
      <c r="S20" s="29"/>
      <c r="T20" s="29"/>
      <c r="U20" s="29"/>
      <c r="V20" s="45"/>
      <c r="W20" s="45"/>
      <c r="X20" s="45"/>
      <c r="Y20" s="45"/>
      <c r="Z20" s="45"/>
      <c r="AA20" s="45"/>
      <c r="AB20" s="29"/>
      <c r="AC20" s="36">
        <v>50007</v>
      </c>
    </row>
    <row r="21" spans="1:29" ht="15.75" hidden="1" customHeight="1" x14ac:dyDescent="0.25">
      <c r="A21" s="39">
        <v>2</v>
      </c>
      <c r="B21" s="27" t="s">
        <v>65</v>
      </c>
      <c r="C21" s="29"/>
      <c r="D21" s="29"/>
      <c r="E21" s="29"/>
      <c r="F21" s="29" t="s">
        <v>58</v>
      </c>
      <c r="G21" s="29"/>
      <c r="H21" s="29">
        <v>10</v>
      </c>
      <c r="I21" s="29"/>
      <c r="J21" s="29"/>
      <c r="K21" s="29"/>
      <c r="L21" s="28"/>
      <c r="M21" s="29"/>
      <c r="N21" s="29"/>
      <c r="O21" s="29"/>
      <c r="P21" s="29"/>
      <c r="Q21" s="29"/>
      <c r="R21" s="29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6">
        <v>42037</v>
      </c>
    </row>
    <row r="22" spans="1:29" ht="15.75" hidden="1" customHeight="1" x14ac:dyDescent="0.25">
      <c r="A22" s="39">
        <v>1</v>
      </c>
      <c r="B22" s="27" t="s">
        <v>66</v>
      </c>
      <c r="C22" s="28">
        <v>0</v>
      </c>
      <c r="D22" s="28" t="s">
        <v>67</v>
      </c>
      <c r="E22" s="28" t="s">
        <v>68</v>
      </c>
      <c r="F22" s="29">
        <v>0</v>
      </c>
      <c r="G22" s="28"/>
      <c r="H22" s="28">
        <v>2.5</v>
      </c>
      <c r="I22" s="28"/>
      <c r="J22" s="3"/>
      <c r="K22" s="28"/>
      <c r="L22" s="31"/>
      <c r="M22" s="28">
        <v>0</v>
      </c>
      <c r="N22" s="32">
        <v>1</v>
      </c>
      <c r="O22" s="29"/>
      <c r="P22" s="29">
        <v>5</v>
      </c>
      <c r="Q22" s="29" t="s">
        <v>64</v>
      </c>
      <c r="R22" s="33"/>
      <c r="S22" s="34"/>
      <c r="T22" s="28"/>
      <c r="U22" s="35"/>
      <c r="V22" s="28">
        <v>0</v>
      </c>
      <c r="W22" s="28">
        <v>0</v>
      </c>
      <c r="X22" s="28">
        <v>0</v>
      </c>
      <c r="Y22" s="28">
        <v>0</v>
      </c>
      <c r="Z22" s="28"/>
      <c r="AA22" s="28">
        <v>0</v>
      </c>
      <c r="AB22" s="28"/>
      <c r="AC22" s="36">
        <v>49993</v>
      </c>
    </row>
    <row r="23" spans="1:29" ht="15.75" hidden="1" customHeight="1" x14ac:dyDescent="0.25">
      <c r="A23" s="39">
        <v>1</v>
      </c>
      <c r="B23" s="27" t="s">
        <v>69</v>
      </c>
      <c r="C23" s="28">
        <v>0</v>
      </c>
      <c r="D23" s="28" t="s">
        <v>67</v>
      </c>
      <c r="E23" s="28">
        <v>0</v>
      </c>
      <c r="F23" s="29">
        <v>2.5</v>
      </c>
      <c r="G23" s="28"/>
      <c r="H23" s="28">
        <v>2.5</v>
      </c>
      <c r="I23" s="28">
        <v>0</v>
      </c>
      <c r="J23" s="44"/>
      <c r="K23" s="28">
        <v>0</v>
      </c>
      <c r="L23" s="31"/>
      <c r="M23" s="28">
        <v>0</v>
      </c>
      <c r="N23" s="32">
        <v>1</v>
      </c>
      <c r="O23" s="29"/>
      <c r="P23" s="29">
        <v>5</v>
      </c>
      <c r="Q23" s="29" t="s">
        <v>64</v>
      </c>
      <c r="R23" s="33"/>
      <c r="S23" s="34"/>
      <c r="T23" s="28"/>
      <c r="U23" s="35"/>
      <c r="V23" s="28">
        <v>0</v>
      </c>
      <c r="W23" s="28">
        <v>2.5</v>
      </c>
      <c r="X23" s="28">
        <v>0</v>
      </c>
      <c r="Y23" s="28">
        <v>0</v>
      </c>
      <c r="Z23" s="28"/>
      <c r="AA23" s="28">
        <v>0</v>
      </c>
      <c r="AB23" s="28"/>
      <c r="AC23" s="36">
        <v>49994</v>
      </c>
    </row>
    <row r="24" spans="1:29" ht="15.75" hidden="1" customHeight="1" x14ac:dyDescent="0.25">
      <c r="A24" s="26">
        <v>1</v>
      </c>
      <c r="B24" s="27" t="s">
        <v>70</v>
      </c>
      <c r="C24" s="28">
        <v>0</v>
      </c>
      <c r="D24" s="28" t="s">
        <v>67</v>
      </c>
      <c r="E24" s="28">
        <v>0</v>
      </c>
      <c r="F24" s="29">
        <v>0</v>
      </c>
      <c r="G24" s="28"/>
      <c r="H24" s="28">
        <v>0</v>
      </c>
      <c r="I24" s="28"/>
      <c r="J24" s="44"/>
      <c r="K24" s="28" t="s">
        <v>71</v>
      </c>
      <c r="L24" s="31"/>
      <c r="M24" s="28">
        <v>0</v>
      </c>
      <c r="N24" s="32">
        <v>0</v>
      </c>
      <c r="O24" s="29"/>
      <c r="P24" s="29">
        <v>7.5</v>
      </c>
      <c r="Q24" s="29" t="s">
        <v>64</v>
      </c>
      <c r="R24" s="33"/>
      <c r="S24" s="34"/>
      <c r="T24" s="28"/>
      <c r="U24" s="35"/>
      <c r="V24" s="28">
        <v>2.5</v>
      </c>
      <c r="W24" s="28">
        <v>2.5</v>
      </c>
      <c r="X24" s="28">
        <v>0</v>
      </c>
      <c r="Y24" s="28"/>
      <c r="Z24" s="28"/>
      <c r="AA24" s="28"/>
      <c r="AB24" s="28"/>
      <c r="AC24" s="36">
        <v>49997</v>
      </c>
    </row>
    <row r="25" spans="1:29" ht="15.75" hidden="1" customHeight="1" x14ac:dyDescent="0.25">
      <c r="A25" s="26">
        <v>1</v>
      </c>
      <c r="B25" s="57" t="s">
        <v>72</v>
      </c>
      <c r="C25" s="28">
        <v>0</v>
      </c>
      <c r="D25" s="28" t="s">
        <v>67</v>
      </c>
      <c r="E25" s="28">
        <v>0</v>
      </c>
      <c r="F25" s="29">
        <v>2.5</v>
      </c>
      <c r="G25" s="28"/>
      <c r="H25" s="28">
        <v>2.5</v>
      </c>
      <c r="I25" s="28">
        <v>0</v>
      </c>
      <c r="J25" s="44"/>
      <c r="K25" s="28">
        <v>0</v>
      </c>
      <c r="L25" s="31"/>
      <c r="M25" s="28">
        <v>0</v>
      </c>
      <c r="N25" s="32">
        <v>1</v>
      </c>
      <c r="O25" s="29"/>
      <c r="P25" s="29">
        <v>5</v>
      </c>
      <c r="Q25" s="29" t="s">
        <v>64</v>
      </c>
      <c r="R25" s="33"/>
      <c r="S25" s="34"/>
      <c r="T25" s="28"/>
      <c r="U25" s="35"/>
      <c r="V25" s="28">
        <v>2.5</v>
      </c>
      <c r="W25" s="28">
        <v>2.5</v>
      </c>
      <c r="X25" s="28"/>
      <c r="Y25" s="28"/>
      <c r="Z25" s="28"/>
      <c r="AA25" s="28"/>
      <c r="AB25" s="28"/>
      <c r="AC25" s="36">
        <v>49998</v>
      </c>
    </row>
    <row r="26" spans="1:29" ht="15.75" hidden="1" customHeight="1" x14ac:dyDescent="0.25">
      <c r="A26" s="26">
        <v>1</v>
      </c>
      <c r="B26" s="57" t="s">
        <v>73</v>
      </c>
      <c r="C26" s="28" t="s">
        <v>74</v>
      </c>
      <c r="D26" s="58" t="s">
        <v>75</v>
      </c>
      <c r="E26" s="28" t="s">
        <v>74</v>
      </c>
      <c r="F26" s="29">
        <v>2.5</v>
      </c>
      <c r="G26" s="58"/>
      <c r="H26" s="28">
        <v>2.5</v>
      </c>
      <c r="I26" s="28" t="s">
        <v>74</v>
      </c>
      <c r="J26" s="3" t="s">
        <v>74</v>
      </c>
      <c r="K26" s="28"/>
      <c r="L26" s="31"/>
      <c r="M26" s="28" t="s">
        <v>74</v>
      </c>
      <c r="N26" s="59">
        <v>1</v>
      </c>
      <c r="O26" s="60"/>
      <c r="P26" s="29">
        <v>2.5</v>
      </c>
      <c r="Q26" s="60" t="s">
        <v>64</v>
      </c>
      <c r="R26" s="61"/>
      <c r="S26" s="61"/>
      <c r="T26" s="61"/>
      <c r="U26" s="61"/>
      <c r="V26" s="28">
        <v>5</v>
      </c>
      <c r="W26" s="28">
        <v>5</v>
      </c>
      <c r="X26" s="28" t="s">
        <v>74</v>
      </c>
      <c r="Y26" s="28" t="s">
        <v>74</v>
      </c>
      <c r="Z26" s="28"/>
      <c r="AA26" s="28" t="s">
        <v>74</v>
      </c>
      <c r="AB26" s="28"/>
      <c r="AC26" s="36">
        <v>49999</v>
      </c>
    </row>
    <row r="27" spans="1:29" ht="15.75" hidden="1" customHeight="1" x14ac:dyDescent="0.25">
      <c r="A27" s="26">
        <v>1</v>
      </c>
      <c r="B27" s="57" t="s">
        <v>76</v>
      </c>
      <c r="C27" s="28"/>
      <c r="D27" s="28"/>
      <c r="E27" s="28"/>
      <c r="F27" s="29"/>
      <c r="G27" s="28"/>
      <c r="H27" s="28"/>
      <c r="I27" s="28"/>
      <c r="J27" s="27"/>
      <c r="K27" s="28"/>
      <c r="L27" s="31">
        <v>4</v>
      </c>
      <c r="M27" s="28"/>
      <c r="N27" s="32">
        <v>2</v>
      </c>
      <c r="O27" s="28"/>
      <c r="P27" s="28"/>
      <c r="Q27" s="29"/>
      <c r="R27" s="33"/>
      <c r="S27" s="34"/>
      <c r="T27" s="28"/>
      <c r="U27" s="35"/>
      <c r="V27" s="28"/>
      <c r="W27" s="28"/>
      <c r="X27" s="28"/>
      <c r="Y27" s="28"/>
      <c r="Z27" s="28"/>
      <c r="AA27" s="28"/>
      <c r="AB27" s="28"/>
      <c r="AC27" s="36">
        <v>50000</v>
      </c>
    </row>
    <row r="28" spans="1:29" ht="15.75" hidden="1" customHeight="1" x14ac:dyDescent="0.25">
      <c r="A28" s="26">
        <v>1</v>
      </c>
      <c r="B28" s="57" t="s">
        <v>77</v>
      </c>
      <c r="C28" s="28">
        <v>0</v>
      </c>
      <c r="D28" s="28" t="s">
        <v>67</v>
      </c>
      <c r="E28" s="28">
        <v>0</v>
      </c>
      <c r="F28" s="29">
        <v>2.5</v>
      </c>
      <c r="G28" s="28"/>
      <c r="H28" s="28">
        <v>2.5</v>
      </c>
      <c r="I28" s="28">
        <v>0</v>
      </c>
      <c r="J28" s="44"/>
      <c r="K28" s="28">
        <v>0</v>
      </c>
      <c r="L28" s="31"/>
      <c r="M28" s="28">
        <v>0</v>
      </c>
      <c r="N28" s="32">
        <v>0</v>
      </c>
      <c r="O28" s="29"/>
      <c r="P28" s="29">
        <v>5</v>
      </c>
      <c r="Q28" s="29" t="s">
        <v>64</v>
      </c>
      <c r="R28" s="33"/>
      <c r="S28" s="34"/>
      <c r="T28" s="28"/>
      <c r="U28" s="35"/>
      <c r="V28" s="28">
        <v>2.5</v>
      </c>
      <c r="W28" s="28">
        <v>2.5</v>
      </c>
      <c r="X28" s="28">
        <v>0</v>
      </c>
      <c r="Y28" s="28"/>
      <c r="Z28" s="28"/>
      <c r="AA28" s="28"/>
      <c r="AB28" s="28"/>
      <c r="AC28" s="36">
        <v>50001</v>
      </c>
    </row>
    <row r="29" spans="1:29" ht="15.75" customHeight="1" x14ac:dyDescent="0.25">
      <c r="A29" s="39">
        <v>7</v>
      </c>
      <c r="B29" s="57" t="s">
        <v>78</v>
      </c>
      <c r="C29" s="28"/>
      <c r="D29" s="37"/>
      <c r="E29" s="28"/>
      <c r="F29" s="29">
        <v>180</v>
      </c>
      <c r="G29" s="28"/>
      <c r="H29" s="28">
        <v>60</v>
      </c>
      <c r="I29" s="28"/>
      <c r="J29" s="28" t="s">
        <v>58</v>
      </c>
      <c r="K29" s="28"/>
      <c r="L29" s="31"/>
      <c r="M29" s="28"/>
      <c r="N29" s="32"/>
      <c r="O29" s="28"/>
      <c r="P29" s="28"/>
      <c r="Q29" s="29"/>
      <c r="R29" s="33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6">
        <v>50010</v>
      </c>
    </row>
    <row r="30" spans="1:29" ht="15.75" hidden="1" customHeight="1" x14ac:dyDescent="0.25">
      <c r="A30" s="26">
        <v>1</v>
      </c>
      <c r="B30" s="62" t="s">
        <v>79</v>
      </c>
      <c r="C30" s="28"/>
      <c r="D30" s="28"/>
      <c r="E30" s="28">
        <v>15</v>
      </c>
      <c r="F30" s="38">
        <v>25</v>
      </c>
      <c r="G30" s="28"/>
      <c r="H30" s="28" t="s">
        <v>58</v>
      </c>
      <c r="I30" s="37"/>
      <c r="J30" s="28"/>
      <c r="K30" s="28"/>
      <c r="L30" s="31"/>
      <c r="M30" s="28"/>
      <c r="N30" s="32"/>
      <c r="O30" s="28"/>
      <c r="P30" s="28"/>
      <c r="Q30" s="29"/>
      <c r="R30" s="33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6">
        <v>50002</v>
      </c>
    </row>
    <row r="31" spans="1:29" ht="15.75" hidden="1" customHeight="1" x14ac:dyDescent="0.25">
      <c r="A31" s="39">
        <v>1</v>
      </c>
      <c r="B31" s="57" t="s">
        <v>80</v>
      </c>
      <c r="C31" s="28" t="s">
        <v>67</v>
      </c>
      <c r="D31" s="28" t="s">
        <v>81</v>
      </c>
      <c r="E31" s="28">
        <v>2.5</v>
      </c>
      <c r="F31" s="29">
        <v>2.5</v>
      </c>
      <c r="G31" s="28"/>
      <c r="H31" s="28">
        <v>0</v>
      </c>
      <c r="I31" s="28">
        <v>0</v>
      </c>
      <c r="J31" s="44"/>
      <c r="K31" s="28">
        <v>0</v>
      </c>
      <c r="L31" s="31"/>
      <c r="M31" s="28">
        <v>0</v>
      </c>
      <c r="N31" s="32">
        <v>1</v>
      </c>
      <c r="O31" s="29"/>
      <c r="P31" s="29">
        <v>2.5</v>
      </c>
      <c r="Q31" s="29" t="s">
        <v>64</v>
      </c>
      <c r="R31" s="33">
        <v>0</v>
      </c>
      <c r="S31" s="34">
        <v>0</v>
      </c>
      <c r="T31" s="28">
        <v>0</v>
      </c>
      <c r="U31" s="35">
        <v>0</v>
      </c>
      <c r="V31" s="28">
        <v>2.5</v>
      </c>
      <c r="W31" s="28">
        <v>0</v>
      </c>
      <c r="X31" s="28">
        <v>0</v>
      </c>
      <c r="Y31" s="28">
        <v>0</v>
      </c>
      <c r="Z31" s="28"/>
      <c r="AA31" s="28">
        <v>0</v>
      </c>
      <c r="AB31" s="28"/>
      <c r="AC31" s="36">
        <v>50003</v>
      </c>
    </row>
    <row r="32" spans="1:29" ht="15.75" hidden="1" customHeight="1" x14ac:dyDescent="0.25">
      <c r="A32" s="39">
        <v>1</v>
      </c>
      <c r="B32" s="57" t="s">
        <v>82</v>
      </c>
      <c r="C32" s="29">
        <v>2</v>
      </c>
      <c r="D32" s="29">
        <v>1</v>
      </c>
      <c r="E32" s="29">
        <v>7</v>
      </c>
      <c r="F32" s="28"/>
      <c r="G32" s="28">
        <v>6</v>
      </c>
      <c r="H32" s="29"/>
      <c r="I32" s="28"/>
      <c r="J32" s="28"/>
      <c r="K32" s="28"/>
      <c r="L32" s="32">
        <v>6</v>
      </c>
      <c r="M32" s="28"/>
      <c r="N32" s="28"/>
      <c r="O32" s="28" t="s">
        <v>83</v>
      </c>
      <c r="P32" s="28">
        <v>2</v>
      </c>
      <c r="Q32" s="29" t="s">
        <v>64</v>
      </c>
      <c r="R32" s="29"/>
      <c r="S32" s="37"/>
      <c r="T32" s="28"/>
      <c r="U32" s="28"/>
      <c r="V32" s="28">
        <v>2</v>
      </c>
      <c r="W32" s="28">
        <v>2</v>
      </c>
      <c r="X32" s="28"/>
      <c r="Y32" s="37"/>
      <c r="Z32" s="28"/>
      <c r="AA32" s="28"/>
      <c r="AB32" s="28">
        <v>1</v>
      </c>
      <c r="AC32" s="36">
        <v>50004</v>
      </c>
    </row>
    <row r="33" spans="1:29" ht="15.75" hidden="1" customHeight="1" x14ac:dyDescent="0.25">
      <c r="A33" s="26">
        <v>1</v>
      </c>
      <c r="B33" s="57" t="s">
        <v>84</v>
      </c>
      <c r="C33" s="28"/>
      <c r="D33" s="28"/>
      <c r="E33" s="28"/>
      <c r="F33" s="29">
        <v>5</v>
      </c>
      <c r="G33" s="28"/>
      <c r="H33" s="28">
        <v>5</v>
      </c>
      <c r="I33" s="28"/>
      <c r="J33" s="27" t="s">
        <v>58</v>
      </c>
      <c r="K33" s="28"/>
      <c r="L33" s="31"/>
      <c r="M33" s="28"/>
      <c r="N33" s="32"/>
      <c r="O33" s="28"/>
      <c r="P33" s="28"/>
      <c r="Q33" s="29"/>
      <c r="R33" s="33"/>
      <c r="S33" s="34"/>
      <c r="T33" s="28"/>
      <c r="U33" s="35"/>
      <c r="V33" s="28"/>
      <c r="W33" s="28"/>
      <c r="X33" s="28"/>
      <c r="Y33" s="28"/>
      <c r="Z33" s="28"/>
      <c r="AA33" s="28"/>
      <c r="AB33" s="28"/>
      <c r="AC33" s="36">
        <v>26777</v>
      </c>
    </row>
    <row r="34" spans="1:29" ht="15.75" hidden="1" customHeight="1" x14ac:dyDescent="0.25">
      <c r="A34" s="39">
        <v>1</v>
      </c>
      <c r="B34" s="63" t="s">
        <v>85</v>
      </c>
      <c r="C34" s="28"/>
      <c r="D34" s="28"/>
      <c r="E34" s="28"/>
      <c r="F34" s="29">
        <v>5</v>
      </c>
      <c r="G34" s="28"/>
      <c r="H34" s="28">
        <v>10</v>
      </c>
      <c r="I34" s="28"/>
      <c r="J34" s="27" t="s">
        <v>58</v>
      </c>
      <c r="K34" s="28"/>
      <c r="L34" s="31"/>
      <c r="M34" s="28"/>
      <c r="N34" s="32"/>
      <c r="O34" s="28"/>
      <c r="P34" s="28">
        <v>10</v>
      </c>
      <c r="Q34" s="29" t="s">
        <v>64</v>
      </c>
      <c r="R34" s="33"/>
      <c r="S34" s="34"/>
      <c r="T34" s="28"/>
      <c r="U34" s="35"/>
      <c r="V34" s="28"/>
      <c r="W34" s="28"/>
      <c r="X34" s="28"/>
      <c r="Y34" s="28"/>
      <c r="Z34" s="28"/>
      <c r="AA34" s="28"/>
      <c r="AB34" s="28"/>
      <c r="AC34" s="36">
        <v>26778</v>
      </c>
    </row>
    <row r="35" spans="1:29" ht="15.75" hidden="1" customHeight="1" x14ac:dyDescent="0.25">
      <c r="A35" s="39">
        <v>1</v>
      </c>
      <c r="B35" s="57" t="s">
        <v>86</v>
      </c>
      <c r="C35" s="29"/>
      <c r="D35" s="29"/>
      <c r="E35" s="29"/>
      <c r="F35" s="29">
        <v>10</v>
      </c>
      <c r="G35" s="29"/>
      <c r="H35" s="29">
        <v>10</v>
      </c>
      <c r="I35" s="28"/>
      <c r="J35" s="28"/>
      <c r="K35" s="31"/>
      <c r="L35" s="28"/>
      <c r="M35" s="28"/>
      <c r="N35" s="28"/>
      <c r="O35" s="28"/>
      <c r="P35" s="28"/>
      <c r="Q35" s="29"/>
      <c r="R35" s="33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6">
        <v>26779</v>
      </c>
    </row>
    <row r="36" spans="1:29" ht="15.75" hidden="1" customHeight="1" x14ac:dyDescent="0.25">
      <c r="A36" s="26">
        <v>1</v>
      </c>
      <c r="B36" s="57" t="s">
        <v>87</v>
      </c>
      <c r="C36" s="28">
        <v>0</v>
      </c>
      <c r="D36" s="28">
        <v>0</v>
      </c>
      <c r="E36" s="28">
        <v>0</v>
      </c>
      <c r="F36" s="29">
        <v>2.5</v>
      </c>
      <c r="G36" s="28"/>
      <c r="H36" s="28">
        <v>0</v>
      </c>
      <c r="I36" s="28">
        <v>0</v>
      </c>
      <c r="J36" s="44"/>
      <c r="K36" s="28">
        <v>0</v>
      </c>
      <c r="L36" s="31"/>
      <c r="M36" s="28">
        <v>0</v>
      </c>
      <c r="N36" s="32">
        <v>0</v>
      </c>
      <c r="O36" s="29"/>
      <c r="P36" s="29">
        <v>0</v>
      </c>
      <c r="Q36" s="29">
        <v>0</v>
      </c>
      <c r="R36" s="33">
        <v>0</v>
      </c>
      <c r="S36" s="34">
        <v>0</v>
      </c>
      <c r="T36" s="28">
        <v>0</v>
      </c>
      <c r="U36" s="35">
        <v>0</v>
      </c>
      <c r="V36" s="28">
        <v>12.5</v>
      </c>
      <c r="W36" s="28">
        <v>0</v>
      </c>
      <c r="X36" s="28">
        <v>5</v>
      </c>
      <c r="Y36" s="28">
        <v>0</v>
      </c>
      <c r="Z36" s="28"/>
      <c r="AA36" s="28">
        <v>12.5</v>
      </c>
      <c r="AB36" s="28"/>
      <c r="AC36" s="36">
        <v>26780</v>
      </c>
    </row>
    <row r="37" spans="1:29" ht="15.75" hidden="1" customHeight="1" x14ac:dyDescent="0.25">
      <c r="A37" s="26">
        <v>1</v>
      </c>
      <c r="B37" s="57" t="s">
        <v>88</v>
      </c>
      <c r="C37" s="29">
        <v>5</v>
      </c>
      <c r="D37" s="29"/>
      <c r="E37" s="29">
        <v>5</v>
      </c>
      <c r="F37" s="29">
        <v>10</v>
      </c>
      <c r="G37" s="29"/>
      <c r="H37" s="29">
        <v>10</v>
      </c>
      <c r="I37" s="28" t="s">
        <v>58</v>
      </c>
      <c r="J37" s="28"/>
      <c r="K37" s="28"/>
      <c r="L37" s="28"/>
      <c r="M37" s="28"/>
      <c r="N37" s="28"/>
      <c r="O37" s="28"/>
      <c r="P37" s="28"/>
      <c r="Q37" s="29"/>
      <c r="R37" s="33"/>
      <c r="S37" s="64"/>
      <c r="T37" s="64"/>
      <c r="U37" s="28"/>
      <c r="V37" s="28"/>
      <c r="W37" s="28"/>
      <c r="X37" s="28"/>
      <c r="Y37" s="28"/>
      <c r="Z37" s="28"/>
      <c r="AA37" s="28"/>
      <c r="AB37" s="28"/>
      <c r="AC37" s="36">
        <v>26781</v>
      </c>
    </row>
    <row r="38" spans="1:29" ht="15.75" customHeight="1" x14ac:dyDescent="0.25">
      <c r="A38" s="39">
        <v>7</v>
      </c>
      <c r="B38" s="57" t="s">
        <v>89</v>
      </c>
      <c r="C38" s="28"/>
      <c r="D38" s="28"/>
      <c r="E38" s="28"/>
      <c r="F38" s="29"/>
      <c r="G38" s="28"/>
      <c r="H38" s="28"/>
      <c r="I38" s="28"/>
      <c r="J38" s="27"/>
      <c r="K38" s="28"/>
      <c r="L38" s="31"/>
      <c r="M38" s="28"/>
      <c r="N38" s="47">
        <v>160</v>
      </c>
      <c r="O38" s="28"/>
      <c r="P38" s="28"/>
      <c r="Q38" s="29"/>
      <c r="R38" s="33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6">
        <v>50011</v>
      </c>
    </row>
    <row r="39" spans="1:29" ht="15.75" hidden="1" customHeight="1" x14ac:dyDescent="0.25">
      <c r="A39" s="26">
        <v>1</v>
      </c>
      <c r="B39" s="65" t="s">
        <v>90</v>
      </c>
      <c r="C39" s="29"/>
      <c r="D39" s="29" t="s">
        <v>91</v>
      </c>
      <c r="E39" s="29"/>
      <c r="F39" s="29">
        <v>7.5</v>
      </c>
      <c r="G39" s="29"/>
      <c r="H39" s="29"/>
      <c r="I39" s="28"/>
      <c r="J39" s="28"/>
      <c r="K39" s="28"/>
      <c r="L39" s="28"/>
      <c r="M39" s="28"/>
      <c r="N39" s="28"/>
      <c r="O39" s="28"/>
      <c r="P39" s="28"/>
      <c r="Q39" s="29"/>
      <c r="R39" s="33"/>
      <c r="S39" s="64"/>
      <c r="T39" s="64"/>
      <c r="U39" s="28"/>
      <c r="V39" s="28"/>
      <c r="W39" s="28"/>
      <c r="X39" s="28"/>
      <c r="Y39" s="28"/>
      <c r="Z39" s="28"/>
      <c r="AA39" s="28"/>
      <c r="AB39" s="28"/>
      <c r="AC39" s="36">
        <v>50005</v>
      </c>
    </row>
    <row r="40" spans="1:29" ht="15.75" hidden="1" customHeight="1" x14ac:dyDescent="0.25">
      <c r="A40" s="26">
        <v>1</v>
      </c>
      <c r="B40" s="57" t="s">
        <v>92</v>
      </c>
      <c r="C40" s="29">
        <v>10</v>
      </c>
      <c r="D40" s="29"/>
      <c r="E40" s="29">
        <v>5</v>
      </c>
      <c r="F40" s="29">
        <v>5</v>
      </c>
      <c r="G40" s="29"/>
      <c r="H40" s="29" t="s">
        <v>58</v>
      </c>
      <c r="I40" s="28"/>
      <c r="J40" s="37"/>
      <c r="K40" s="28"/>
      <c r="L40" s="28"/>
      <c r="M40" s="28"/>
      <c r="N40" s="28"/>
      <c r="O40" s="37"/>
      <c r="P40" s="28"/>
      <c r="Q40" s="29"/>
      <c r="R40" s="33"/>
      <c r="S40" s="64"/>
      <c r="T40" s="64"/>
      <c r="U40" s="28"/>
      <c r="V40" s="28"/>
      <c r="W40" s="28"/>
      <c r="X40" s="28"/>
      <c r="Y40" s="28"/>
      <c r="Z40" s="28"/>
      <c r="AA40" s="28"/>
      <c r="AB40" s="28"/>
      <c r="AC40" s="36">
        <v>50006</v>
      </c>
    </row>
    <row r="41" spans="1:29" ht="15.75" hidden="1" customHeight="1" x14ac:dyDescent="0.3">
      <c r="A41" s="66">
        <v>10</v>
      </c>
      <c r="B41" s="67" t="s">
        <v>93</v>
      </c>
      <c r="C41" s="68" t="s">
        <v>94</v>
      </c>
      <c r="D41" s="69" t="s">
        <v>95</v>
      </c>
      <c r="E41" s="69" t="s">
        <v>96</v>
      </c>
      <c r="F41" s="69" t="s">
        <v>96</v>
      </c>
      <c r="G41" s="70"/>
      <c r="H41" s="71"/>
      <c r="I41" s="72" t="s">
        <v>97</v>
      </c>
      <c r="J41" s="70"/>
      <c r="K41" s="70"/>
      <c r="L41" s="70"/>
      <c r="M41" s="261" t="s">
        <v>237</v>
      </c>
      <c r="N41" s="70"/>
      <c r="O41" s="73"/>
      <c r="P41" s="73"/>
      <c r="Q41" s="73"/>
      <c r="R41" s="33"/>
      <c r="S41" s="28"/>
      <c r="T41" s="28"/>
      <c r="U41" s="28"/>
      <c r="V41" s="28"/>
      <c r="W41" s="28"/>
      <c r="X41" s="28"/>
      <c r="Y41" s="28"/>
      <c r="Z41" s="28"/>
      <c r="AA41" s="28"/>
      <c r="AB41" s="29"/>
      <c r="AC41" s="36">
        <v>26784</v>
      </c>
    </row>
    <row r="42" spans="1:29" ht="15.75" hidden="1" customHeight="1" x14ac:dyDescent="0.25">
      <c r="A42" s="74">
        <v>1</v>
      </c>
      <c r="B42" s="67" t="s">
        <v>98</v>
      </c>
      <c r="C42" s="75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7"/>
      <c r="P42" s="78" t="s">
        <v>99</v>
      </c>
      <c r="Q42" s="78" t="s">
        <v>64</v>
      </c>
      <c r="R42" s="33"/>
      <c r="S42" s="28"/>
      <c r="T42" s="28"/>
      <c r="U42" s="28"/>
      <c r="V42" s="28"/>
      <c r="W42" s="28"/>
      <c r="X42" s="28"/>
      <c r="Y42" s="28"/>
      <c r="Z42" s="28"/>
      <c r="AA42" s="28"/>
      <c r="AB42" s="29"/>
      <c r="AC42" s="36">
        <v>26782</v>
      </c>
    </row>
    <row r="43" spans="1:29" ht="15.75" hidden="1" customHeight="1" x14ac:dyDescent="0.25">
      <c r="A43" s="66">
        <v>10</v>
      </c>
      <c r="B43" s="67" t="s">
        <v>100</v>
      </c>
      <c r="C43" s="79"/>
      <c r="D43" s="69" t="s">
        <v>67</v>
      </c>
      <c r="E43" s="70"/>
      <c r="F43" s="69" t="s">
        <v>101</v>
      </c>
      <c r="G43" s="70"/>
      <c r="H43" s="70"/>
      <c r="I43" s="70"/>
      <c r="J43" s="70"/>
      <c r="K43" s="70"/>
      <c r="L43" s="70"/>
      <c r="M43" s="261" t="s">
        <v>237</v>
      </c>
      <c r="N43" s="70"/>
      <c r="O43" s="73"/>
      <c r="P43" s="73"/>
      <c r="Q43" s="73"/>
      <c r="R43" s="80"/>
      <c r="S43" s="28"/>
      <c r="T43" s="28"/>
      <c r="U43" s="28"/>
      <c r="V43" s="28"/>
      <c r="W43" s="47">
        <v>2.5</v>
      </c>
      <c r="X43" s="28"/>
      <c r="Y43" s="28"/>
      <c r="Z43" s="28"/>
      <c r="AA43" s="28"/>
      <c r="AB43" s="28"/>
      <c r="AC43" s="36">
        <v>50012</v>
      </c>
    </row>
    <row r="44" spans="1:29" ht="15.75" hidden="1" customHeight="1" x14ac:dyDescent="0.25">
      <c r="A44" s="74">
        <v>10</v>
      </c>
      <c r="B44" s="67" t="s">
        <v>102</v>
      </c>
      <c r="C44" s="75"/>
      <c r="D44" s="81" t="s">
        <v>75</v>
      </c>
      <c r="E44" s="76"/>
      <c r="F44" s="76"/>
      <c r="G44" s="76"/>
      <c r="H44" s="76"/>
      <c r="I44" s="76"/>
      <c r="J44" s="76"/>
      <c r="K44" s="76"/>
      <c r="L44" s="76"/>
      <c r="M44" s="261" t="s">
        <v>237</v>
      </c>
      <c r="N44" s="76"/>
      <c r="O44" s="77"/>
      <c r="P44" s="77"/>
      <c r="Q44" s="77"/>
      <c r="R44" s="82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36">
        <v>50013</v>
      </c>
    </row>
    <row r="45" spans="1:29" ht="15.75" hidden="1" customHeight="1" x14ac:dyDescent="0.25">
      <c r="A45" s="83">
        <v>2</v>
      </c>
      <c r="B45" s="84" t="s">
        <v>103</v>
      </c>
      <c r="C45" s="85" t="s">
        <v>104</v>
      </c>
      <c r="D45" s="86"/>
      <c r="E45" s="87" t="s">
        <v>105</v>
      </c>
      <c r="F45" s="88"/>
      <c r="G45" s="89"/>
      <c r="H45" s="86">
        <v>5</v>
      </c>
      <c r="I45" s="90"/>
      <c r="J45" s="90"/>
      <c r="K45" s="90"/>
      <c r="L45" s="91"/>
      <c r="M45" s="90"/>
      <c r="N45" s="90"/>
      <c r="O45" s="90"/>
      <c r="P45" s="90"/>
      <c r="Q45" s="90"/>
      <c r="R45" s="90"/>
      <c r="S45" s="28"/>
      <c r="T45" s="28"/>
      <c r="U45" s="28"/>
      <c r="V45" s="28"/>
      <c r="W45" s="28"/>
      <c r="X45" s="28"/>
      <c r="Y45" s="28"/>
      <c r="Z45" s="28"/>
      <c r="AA45" s="92"/>
      <c r="AB45" s="28"/>
      <c r="AC45" s="36">
        <v>50014</v>
      </c>
    </row>
    <row r="46" spans="1:29" ht="15.75" hidden="1" customHeight="1" x14ac:dyDescent="0.25">
      <c r="A46" s="46">
        <v>1</v>
      </c>
      <c r="B46" s="93" t="s">
        <v>106</v>
      </c>
      <c r="C46" s="29"/>
      <c r="D46" s="94" t="s">
        <v>107</v>
      </c>
      <c r="E46" s="29"/>
      <c r="F46" s="47" t="s">
        <v>108</v>
      </c>
      <c r="G46" s="95"/>
      <c r="H46" s="38"/>
      <c r="I46" s="29"/>
      <c r="J46" s="29"/>
      <c r="K46" s="29"/>
      <c r="L46" s="32"/>
      <c r="M46" s="29"/>
      <c r="N46" s="29"/>
      <c r="O46" s="29"/>
      <c r="P46" s="29"/>
      <c r="Q46" s="29"/>
      <c r="R46" s="29"/>
      <c r="S46" s="28"/>
      <c r="T46" s="28"/>
      <c r="U46" s="28"/>
      <c r="V46" s="28"/>
      <c r="W46" s="28"/>
      <c r="X46" s="28"/>
      <c r="Y46" s="28"/>
      <c r="Z46" s="28"/>
      <c r="AA46" s="92"/>
      <c r="AB46" s="28"/>
      <c r="AC46" s="36">
        <v>42036</v>
      </c>
    </row>
    <row r="47" spans="1:29" ht="16.5" hidden="1" customHeight="1" x14ac:dyDescent="0.25">
      <c r="A47" s="96"/>
      <c r="B47" s="97" t="s">
        <v>109</v>
      </c>
      <c r="C47" s="98">
        <f t="shared" ref="C47:AB47" si="0">SUM(C9:C46)</f>
        <v>197</v>
      </c>
      <c r="D47" s="98">
        <f t="shared" si="0"/>
        <v>1</v>
      </c>
      <c r="E47" s="98">
        <f t="shared" si="0"/>
        <v>50.5</v>
      </c>
      <c r="F47" s="98">
        <f t="shared" si="0"/>
        <v>568.70000000000005</v>
      </c>
      <c r="G47" s="98">
        <f t="shared" si="0"/>
        <v>6</v>
      </c>
      <c r="H47" s="98">
        <f t="shared" si="0"/>
        <v>127.5</v>
      </c>
      <c r="I47" s="98">
        <f t="shared" si="0"/>
        <v>0</v>
      </c>
      <c r="J47" s="98">
        <f t="shared" si="0"/>
        <v>4</v>
      </c>
      <c r="K47" s="98">
        <f t="shared" si="0"/>
        <v>1</v>
      </c>
      <c r="L47" s="98">
        <f t="shared" si="0"/>
        <v>11</v>
      </c>
      <c r="M47" s="98">
        <f t="shared" si="0"/>
        <v>0</v>
      </c>
      <c r="N47" s="98">
        <f t="shared" si="0"/>
        <v>167</v>
      </c>
      <c r="O47" s="98">
        <f t="shared" si="0"/>
        <v>0</v>
      </c>
      <c r="P47" s="98">
        <f t="shared" si="0"/>
        <v>49.5</v>
      </c>
      <c r="Q47" s="98">
        <f t="shared" si="0"/>
        <v>1</v>
      </c>
      <c r="R47" s="98">
        <f t="shared" si="0"/>
        <v>2</v>
      </c>
      <c r="S47" s="98">
        <f t="shared" si="0"/>
        <v>1</v>
      </c>
      <c r="T47" s="98">
        <f t="shared" si="0"/>
        <v>0</v>
      </c>
      <c r="U47" s="98">
        <f t="shared" si="0"/>
        <v>0</v>
      </c>
      <c r="V47" s="98">
        <f t="shared" si="0"/>
        <v>36.5</v>
      </c>
      <c r="W47" s="98">
        <f t="shared" si="0"/>
        <v>471.5</v>
      </c>
      <c r="X47" s="98">
        <f t="shared" si="0"/>
        <v>14.5</v>
      </c>
      <c r="Y47" s="98">
        <f t="shared" si="0"/>
        <v>0</v>
      </c>
      <c r="Z47" s="98">
        <f t="shared" si="0"/>
        <v>0</v>
      </c>
      <c r="AA47" s="98">
        <f t="shared" si="0"/>
        <v>24</v>
      </c>
      <c r="AB47" s="98">
        <f t="shared" si="0"/>
        <v>1</v>
      </c>
      <c r="AC47" s="99">
        <f>SUM(C47:AB47)</f>
        <v>1734.7</v>
      </c>
    </row>
    <row r="48" spans="1:29" ht="13.5" customHeight="1" x14ac:dyDescent="0.2">
      <c r="A48" s="1"/>
      <c r="B48" s="1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3"/>
      <c r="W48" s="3"/>
      <c r="X48" s="3"/>
      <c r="Y48" s="3"/>
      <c r="Z48" s="3"/>
      <c r="AA48" s="3"/>
      <c r="AB48" s="3"/>
      <c r="AC48" s="2"/>
    </row>
    <row r="49" spans="1:29" ht="13.5" customHeight="1" x14ac:dyDescent="0.2">
      <c r="A49" s="1"/>
      <c r="B49" s="1"/>
      <c r="C49" s="100"/>
      <c r="D49" s="100"/>
      <c r="E49" s="100"/>
      <c r="F49" s="265" t="s">
        <v>110</v>
      </c>
      <c r="G49" s="263"/>
      <c r="H49" s="263"/>
      <c r="I49" s="263"/>
      <c r="J49" s="263"/>
      <c r="K49" s="263"/>
      <c r="L49" s="263"/>
      <c r="M49" s="263"/>
      <c r="N49" s="263"/>
      <c r="O49" s="263"/>
      <c r="P49" s="264"/>
      <c r="Q49" s="100"/>
      <c r="R49" s="100"/>
      <c r="S49" s="100"/>
      <c r="T49" s="100"/>
      <c r="U49" s="100"/>
      <c r="V49" s="3"/>
      <c r="W49" s="3"/>
      <c r="X49" s="3"/>
      <c r="Y49" s="3"/>
      <c r="Z49" s="3"/>
      <c r="AA49" s="3"/>
      <c r="AB49" s="3"/>
      <c r="AC49" s="2"/>
    </row>
    <row r="50" spans="1:29" ht="13.5" customHeight="1" x14ac:dyDescent="0.2">
      <c r="A50" s="1"/>
      <c r="B50" s="101"/>
      <c r="C50" s="265" t="s">
        <v>111</v>
      </c>
      <c r="D50" s="263"/>
      <c r="E50" s="264"/>
      <c r="F50" s="262" t="s">
        <v>112</v>
      </c>
      <c r="G50" s="263"/>
      <c r="H50" s="263"/>
      <c r="I50" s="264"/>
      <c r="J50" s="262" t="s">
        <v>113</v>
      </c>
      <c r="K50" s="263"/>
      <c r="L50" s="263"/>
      <c r="M50" s="264"/>
      <c r="N50" s="262" t="s">
        <v>114</v>
      </c>
      <c r="O50" s="263"/>
      <c r="P50" s="264"/>
      <c r="Q50" s="265" t="s">
        <v>115</v>
      </c>
      <c r="R50" s="263"/>
      <c r="S50" s="263"/>
      <c r="T50" s="263"/>
      <c r="U50" s="264"/>
      <c r="V50" s="266" t="s">
        <v>116</v>
      </c>
      <c r="W50" s="267"/>
      <c r="X50" s="268"/>
      <c r="Y50" s="102" t="s">
        <v>117</v>
      </c>
      <c r="Z50" s="102"/>
      <c r="AA50" s="103"/>
      <c r="AB50" s="104" t="s">
        <v>14</v>
      </c>
      <c r="AC50" s="2"/>
    </row>
    <row r="51" spans="1:29" ht="13.5" customHeight="1" x14ac:dyDescent="0.2">
      <c r="A51" s="1"/>
      <c r="B51" s="105" t="s">
        <v>15</v>
      </c>
      <c r="C51" s="106" t="s">
        <v>118</v>
      </c>
      <c r="D51" s="107" t="s">
        <v>119</v>
      </c>
      <c r="E51" s="107" t="s">
        <v>120</v>
      </c>
      <c r="F51" s="108" t="s">
        <v>121</v>
      </c>
      <c r="G51" s="109" t="s">
        <v>122</v>
      </c>
      <c r="H51" s="109" t="s">
        <v>123</v>
      </c>
      <c r="I51" s="110" t="s">
        <v>124</v>
      </c>
      <c r="J51" s="108" t="s">
        <v>121</v>
      </c>
      <c r="K51" s="109" t="s">
        <v>122</v>
      </c>
      <c r="L51" s="109" t="s">
        <v>123</v>
      </c>
      <c r="M51" s="110" t="s">
        <v>124</v>
      </c>
      <c r="N51" s="111" t="s">
        <v>125</v>
      </c>
      <c r="O51" s="111" t="s">
        <v>126</v>
      </c>
      <c r="P51" s="111" t="s">
        <v>127</v>
      </c>
      <c r="Q51" s="106" t="s">
        <v>128</v>
      </c>
      <c r="R51" s="107" t="s">
        <v>129</v>
      </c>
      <c r="S51" s="107" t="s">
        <v>130</v>
      </c>
      <c r="T51" s="107" t="s">
        <v>131</v>
      </c>
      <c r="U51" s="112"/>
      <c r="V51" s="19" t="s">
        <v>121</v>
      </c>
      <c r="W51" s="17" t="s">
        <v>19</v>
      </c>
      <c r="X51" s="113" t="s">
        <v>132</v>
      </c>
      <c r="Y51" s="17" t="s">
        <v>16</v>
      </c>
      <c r="Z51" s="17" t="s">
        <v>121</v>
      </c>
      <c r="AA51" s="17" t="s">
        <v>123</v>
      </c>
      <c r="AB51" s="114"/>
      <c r="AC51" s="2"/>
    </row>
    <row r="52" spans="1:29" ht="15.75" customHeight="1" x14ac:dyDescent="0.25">
      <c r="A52" s="115">
        <v>1</v>
      </c>
      <c r="B52" s="27" t="s">
        <v>50</v>
      </c>
      <c r="C52" s="116"/>
      <c r="D52" s="116"/>
      <c r="E52" s="116"/>
      <c r="F52" s="117">
        <v>12</v>
      </c>
      <c r="G52" s="3">
        <v>12</v>
      </c>
      <c r="H52" s="58"/>
      <c r="I52" s="118"/>
      <c r="J52" s="119"/>
      <c r="K52" s="58"/>
      <c r="L52" s="116"/>
      <c r="M52" s="120"/>
      <c r="N52" s="121">
        <v>12</v>
      </c>
      <c r="O52" s="122"/>
      <c r="P52" s="123">
        <v>12</v>
      </c>
      <c r="Q52" s="119"/>
      <c r="R52" s="58"/>
      <c r="S52" s="58"/>
      <c r="T52" s="58"/>
      <c r="U52" s="124"/>
      <c r="V52" s="58"/>
      <c r="W52" s="58"/>
      <c r="X52" s="32"/>
      <c r="Y52" s="58"/>
      <c r="Z52" s="58"/>
      <c r="AA52" s="58"/>
      <c r="AB52" s="125">
        <v>49992</v>
      </c>
      <c r="AC52" s="2"/>
    </row>
    <row r="53" spans="1:29" ht="15.75" customHeight="1" x14ac:dyDescent="0.25">
      <c r="A53" s="126">
        <v>1</v>
      </c>
      <c r="B53" s="93" t="s">
        <v>106</v>
      </c>
      <c r="C53" s="116"/>
      <c r="D53" s="116"/>
      <c r="E53" s="127" t="s">
        <v>133</v>
      </c>
      <c r="F53" s="119"/>
      <c r="G53" s="3"/>
      <c r="H53" s="58"/>
      <c r="I53" s="118"/>
      <c r="J53" s="119"/>
      <c r="K53" s="58"/>
      <c r="L53" s="128"/>
      <c r="M53" s="124"/>
      <c r="N53" s="119"/>
      <c r="O53" s="58"/>
      <c r="P53" s="129"/>
      <c r="Q53" s="119"/>
      <c r="R53" s="58"/>
      <c r="S53" s="58"/>
      <c r="T53" s="58"/>
      <c r="U53" s="124"/>
      <c r="V53" s="32"/>
      <c r="W53" s="58"/>
      <c r="X53" s="32"/>
      <c r="Y53" s="58"/>
      <c r="Z53" s="58"/>
      <c r="AA53" s="58"/>
      <c r="AB53" s="125">
        <v>42036</v>
      </c>
      <c r="AC53" s="2"/>
    </row>
    <row r="54" spans="1:29" ht="15.75" customHeight="1" x14ac:dyDescent="0.25">
      <c r="A54" s="126">
        <v>2</v>
      </c>
      <c r="B54" s="84" t="s">
        <v>103</v>
      </c>
      <c r="C54" s="116"/>
      <c r="D54" s="116"/>
      <c r="E54" s="116"/>
      <c r="F54" s="119"/>
      <c r="G54" s="3"/>
      <c r="H54" s="58"/>
      <c r="I54" s="118"/>
      <c r="J54" s="119"/>
      <c r="K54" s="58"/>
      <c r="L54" s="128"/>
      <c r="M54" s="124"/>
      <c r="N54" s="119"/>
      <c r="O54" s="58"/>
      <c r="P54" s="129"/>
      <c r="Q54" s="119"/>
      <c r="R54" s="58"/>
      <c r="S54" s="58"/>
      <c r="T54" s="58"/>
      <c r="U54" s="124"/>
      <c r="V54" s="32"/>
      <c r="W54" s="58"/>
      <c r="X54" s="32"/>
      <c r="Y54" s="58"/>
      <c r="Z54" s="58"/>
      <c r="AA54" s="130" t="s">
        <v>134</v>
      </c>
      <c r="AB54" s="125">
        <v>50014</v>
      </c>
      <c r="AC54" s="2"/>
    </row>
    <row r="55" spans="1:29" ht="15.75" customHeight="1" x14ac:dyDescent="0.25">
      <c r="A55" s="115"/>
      <c r="B55" s="57"/>
      <c r="C55" s="116"/>
      <c r="D55" s="116"/>
      <c r="E55" s="116"/>
      <c r="F55" s="119"/>
      <c r="G55" s="3"/>
      <c r="H55" s="58"/>
      <c r="I55" s="118"/>
      <c r="J55" s="119"/>
      <c r="K55" s="58"/>
      <c r="L55" s="128"/>
      <c r="M55" s="124"/>
      <c r="N55" s="119"/>
      <c r="O55" s="58"/>
      <c r="P55" s="129"/>
      <c r="Q55" s="119"/>
      <c r="R55" s="58"/>
      <c r="S55" s="58"/>
      <c r="T55" s="58"/>
      <c r="U55" s="124"/>
      <c r="V55" s="32"/>
      <c r="W55" s="58"/>
      <c r="X55" s="32"/>
      <c r="Y55" s="58"/>
      <c r="Z55" s="58"/>
      <c r="AA55" s="58"/>
      <c r="AB55" s="131"/>
      <c r="AC55" s="2"/>
    </row>
    <row r="56" spans="1:29" ht="15.75" customHeight="1" x14ac:dyDescent="0.25">
      <c r="A56" s="115"/>
      <c r="B56" s="27"/>
      <c r="C56" s="116"/>
      <c r="D56" s="116"/>
      <c r="E56" s="116"/>
      <c r="F56" s="119"/>
      <c r="G56" s="3"/>
      <c r="H56" s="58"/>
      <c r="I56" s="118"/>
      <c r="J56" s="119"/>
      <c r="K56" s="58"/>
      <c r="L56" s="116"/>
      <c r="M56" s="120"/>
      <c r="N56" s="121"/>
      <c r="O56" s="122"/>
      <c r="P56" s="123"/>
      <c r="Q56" s="119"/>
      <c r="R56" s="58"/>
      <c r="S56" s="58"/>
      <c r="T56" s="58"/>
      <c r="U56" s="124"/>
      <c r="V56" s="32"/>
      <c r="W56" s="58"/>
      <c r="X56" s="32"/>
      <c r="Y56" s="58"/>
      <c r="Z56" s="58"/>
      <c r="AA56" s="58"/>
      <c r="AB56" s="131"/>
      <c r="AC56" s="2"/>
    </row>
    <row r="57" spans="1:29" ht="15.75" customHeight="1" x14ac:dyDescent="0.25">
      <c r="A57" s="115"/>
      <c r="B57" s="27"/>
      <c r="C57" s="116"/>
      <c r="D57" s="116"/>
      <c r="E57" s="116"/>
      <c r="F57" s="119"/>
      <c r="G57" s="3"/>
      <c r="H57" s="58"/>
      <c r="I57" s="118"/>
      <c r="J57" s="119"/>
      <c r="K57" s="58"/>
      <c r="L57" s="128"/>
      <c r="M57" s="124"/>
      <c r="N57" s="119"/>
      <c r="O57" s="58"/>
      <c r="P57" s="129"/>
      <c r="Q57" s="119"/>
      <c r="R57" s="58"/>
      <c r="S57" s="58"/>
      <c r="T57" s="58"/>
      <c r="U57" s="124"/>
      <c r="V57" s="58"/>
      <c r="W57" s="58"/>
      <c r="X57" s="32"/>
      <c r="Y57" s="58"/>
      <c r="Z57" s="58"/>
      <c r="AA57" s="58"/>
      <c r="AB57" s="131"/>
      <c r="AC57" s="2"/>
    </row>
    <row r="58" spans="1:29" ht="15.75" customHeight="1" x14ac:dyDescent="0.25">
      <c r="A58" s="115"/>
      <c r="B58" s="57"/>
      <c r="C58" s="116"/>
      <c r="D58" s="116"/>
      <c r="E58" s="116"/>
      <c r="F58" s="119"/>
      <c r="G58" s="3"/>
      <c r="H58" s="58"/>
      <c r="I58" s="118"/>
      <c r="J58" s="119"/>
      <c r="K58" s="58"/>
      <c r="L58" s="116"/>
      <c r="M58" s="120"/>
      <c r="N58" s="121"/>
      <c r="O58" s="122"/>
      <c r="P58" s="123"/>
      <c r="Q58" s="119"/>
      <c r="R58" s="58"/>
      <c r="S58" s="58"/>
      <c r="T58" s="58"/>
      <c r="U58" s="124"/>
      <c r="V58" s="132"/>
      <c r="W58" s="58"/>
      <c r="X58" s="32"/>
      <c r="Y58" s="58"/>
      <c r="Z58" s="58"/>
      <c r="AA58" s="58"/>
      <c r="AB58" s="131"/>
      <c r="AC58" s="2"/>
    </row>
    <row r="59" spans="1:29" ht="15.75" customHeight="1" x14ac:dyDescent="0.25">
      <c r="A59" s="115"/>
      <c r="B59" s="57"/>
      <c r="C59" s="116"/>
      <c r="D59" s="116"/>
      <c r="E59" s="116"/>
      <c r="F59" s="119"/>
      <c r="G59" s="58"/>
      <c r="H59" s="58"/>
      <c r="I59" s="124"/>
      <c r="J59" s="119"/>
      <c r="K59" s="58"/>
      <c r="L59" s="128"/>
      <c r="M59" s="124"/>
      <c r="N59" s="119"/>
      <c r="O59" s="58"/>
      <c r="P59" s="129"/>
      <c r="Q59" s="119"/>
      <c r="R59" s="58"/>
      <c r="S59" s="58"/>
      <c r="T59" s="58"/>
      <c r="U59" s="124"/>
      <c r="V59" s="32"/>
      <c r="W59" s="58"/>
      <c r="X59" s="32"/>
      <c r="Y59" s="58"/>
      <c r="Z59" s="58"/>
      <c r="AA59" s="58"/>
      <c r="AB59" s="131"/>
      <c r="AC59" s="2"/>
    </row>
    <row r="60" spans="1:29" ht="15.75" customHeight="1" x14ac:dyDescent="0.25">
      <c r="A60" s="115"/>
      <c r="B60" s="57"/>
      <c r="C60" s="116"/>
      <c r="D60" s="116"/>
      <c r="E60" s="116"/>
      <c r="F60" s="119"/>
      <c r="G60" s="58"/>
      <c r="H60" s="58"/>
      <c r="I60" s="124"/>
      <c r="J60" s="119"/>
      <c r="K60" s="58"/>
      <c r="L60" s="128"/>
      <c r="M60" s="124"/>
      <c r="N60" s="119"/>
      <c r="O60" s="58"/>
      <c r="P60" s="129"/>
      <c r="Q60" s="119"/>
      <c r="R60" s="58"/>
      <c r="S60" s="58"/>
      <c r="T60" s="58"/>
      <c r="U60" s="124"/>
      <c r="V60" s="32"/>
      <c r="W60" s="58"/>
      <c r="X60" s="32"/>
      <c r="Y60" s="58"/>
      <c r="Z60" s="58"/>
      <c r="AA60" s="58"/>
      <c r="AB60" s="131"/>
      <c r="AC60" s="2"/>
    </row>
    <row r="61" spans="1:29" ht="15.75" customHeight="1" x14ac:dyDescent="0.25">
      <c r="A61" s="115"/>
      <c r="B61" s="133"/>
      <c r="C61" s="116"/>
      <c r="D61" s="116"/>
      <c r="E61" s="116"/>
      <c r="F61" s="119"/>
      <c r="G61" s="58"/>
      <c r="H61" s="58"/>
      <c r="I61" s="118"/>
      <c r="J61" s="119"/>
      <c r="K61" s="58"/>
      <c r="L61" s="128"/>
      <c r="M61" s="124"/>
      <c r="N61" s="119"/>
      <c r="O61" s="58"/>
      <c r="P61" s="129"/>
      <c r="Q61" s="119"/>
      <c r="R61" s="58"/>
      <c r="S61" s="58"/>
      <c r="T61" s="58"/>
      <c r="U61" s="124"/>
      <c r="V61" s="132"/>
      <c r="W61" s="58"/>
      <c r="X61" s="32"/>
      <c r="Y61" s="58"/>
      <c r="Z61" s="58"/>
      <c r="AA61" s="58"/>
      <c r="AB61" s="134"/>
      <c r="AC61" s="2"/>
    </row>
    <row r="62" spans="1:29" ht="15.75" customHeight="1" x14ac:dyDescent="0.25">
      <c r="A62" s="115"/>
      <c r="B62" s="133"/>
      <c r="C62" s="116"/>
      <c r="D62" s="116"/>
      <c r="E62" s="116"/>
      <c r="F62" s="119"/>
      <c r="G62" s="58"/>
      <c r="H62" s="58"/>
      <c r="I62" s="135"/>
      <c r="J62" s="119"/>
      <c r="K62" s="58"/>
      <c r="L62" s="128"/>
      <c r="M62" s="124"/>
      <c r="N62" s="119"/>
      <c r="O62" s="58"/>
      <c r="P62" s="129"/>
      <c r="Q62" s="119"/>
      <c r="R62" s="58"/>
      <c r="S62" s="58"/>
      <c r="T62" s="58"/>
      <c r="U62" s="124"/>
      <c r="V62" s="32"/>
      <c r="W62" s="58"/>
      <c r="X62" s="32"/>
      <c r="Y62" s="58"/>
      <c r="Z62" s="136"/>
      <c r="AA62" s="58"/>
      <c r="AB62" s="137"/>
      <c r="AC62" s="2"/>
    </row>
    <row r="63" spans="1:29" ht="15.75" customHeight="1" x14ac:dyDescent="0.25">
      <c r="A63" s="115"/>
      <c r="B63" s="133"/>
      <c r="C63" s="116"/>
      <c r="D63" s="116"/>
      <c r="E63" s="116"/>
      <c r="F63" s="119"/>
      <c r="G63" s="3"/>
      <c r="H63" s="58"/>
      <c r="I63" s="118"/>
      <c r="J63" s="119"/>
      <c r="K63" s="58"/>
      <c r="L63" s="116"/>
      <c r="M63" s="120"/>
      <c r="N63" s="121"/>
      <c r="O63" s="122"/>
      <c r="P63" s="123"/>
      <c r="Q63" s="119"/>
      <c r="R63" s="58"/>
      <c r="S63" s="58"/>
      <c r="T63" s="58"/>
      <c r="U63" s="124"/>
      <c r="V63" s="58"/>
      <c r="W63" s="58"/>
      <c r="X63" s="32"/>
      <c r="Y63" s="58"/>
      <c r="Z63" s="58"/>
      <c r="AA63" s="58"/>
      <c r="AB63" s="138"/>
      <c r="AC63" s="2"/>
    </row>
    <row r="64" spans="1:29" ht="15.75" customHeight="1" x14ac:dyDescent="0.25">
      <c r="A64" s="115"/>
      <c r="B64" s="133"/>
      <c r="C64" s="116"/>
      <c r="D64" s="116"/>
      <c r="E64" s="116"/>
      <c r="F64" s="119"/>
      <c r="G64" s="3"/>
      <c r="H64" s="58"/>
      <c r="I64" s="118"/>
      <c r="J64" s="119"/>
      <c r="K64" s="58"/>
      <c r="L64" s="116"/>
      <c r="M64" s="120"/>
      <c r="N64" s="121"/>
      <c r="O64" s="122"/>
      <c r="P64" s="123"/>
      <c r="Q64" s="119"/>
      <c r="R64" s="58"/>
      <c r="S64" s="58"/>
      <c r="T64" s="58"/>
      <c r="U64" s="124"/>
      <c r="V64" s="58"/>
      <c r="W64" s="58"/>
      <c r="X64" s="32"/>
      <c r="Y64" s="58"/>
      <c r="Z64" s="58"/>
      <c r="AA64" s="58"/>
      <c r="AB64" s="138"/>
      <c r="AC64" s="2"/>
    </row>
    <row r="65" spans="1:29" ht="15.75" customHeight="1" x14ac:dyDescent="0.25">
      <c r="A65" s="115"/>
      <c r="B65" s="133"/>
      <c r="C65" s="116"/>
      <c r="D65" s="116"/>
      <c r="E65" s="116"/>
      <c r="F65" s="119"/>
      <c r="G65" s="3"/>
      <c r="H65" s="58"/>
      <c r="I65" s="118"/>
      <c r="J65" s="119"/>
      <c r="K65" s="58"/>
      <c r="L65" s="128"/>
      <c r="M65" s="120"/>
      <c r="N65" s="121"/>
      <c r="O65" s="122"/>
      <c r="P65" s="123"/>
      <c r="Q65" s="119"/>
      <c r="R65" s="58"/>
      <c r="S65" s="58"/>
      <c r="T65" s="58"/>
      <c r="U65" s="124"/>
      <c r="V65" s="58"/>
      <c r="W65" s="58"/>
      <c r="X65" s="32"/>
      <c r="Y65" s="58"/>
      <c r="Z65" s="58"/>
      <c r="AA65" s="58"/>
      <c r="AB65" s="138"/>
      <c r="AC65" s="2"/>
    </row>
    <row r="66" spans="1:29" ht="15.75" customHeight="1" x14ac:dyDescent="0.25">
      <c r="A66" s="115"/>
      <c r="B66" s="133"/>
      <c r="C66" s="116"/>
      <c r="D66" s="116"/>
      <c r="E66" s="116"/>
      <c r="F66" s="119"/>
      <c r="G66" s="3"/>
      <c r="H66" s="58"/>
      <c r="I66" s="118"/>
      <c r="J66" s="119"/>
      <c r="K66" s="58"/>
      <c r="L66" s="128"/>
      <c r="M66" s="120"/>
      <c r="N66" s="121"/>
      <c r="O66" s="122"/>
      <c r="P66" s="123"/>
      <c r="Q66" s="119"/>
      <c r="R66" s="58"/>
      <c r="S66" s="58"/>
      <c r="T66" s="58"/>
      <c r="U66" s="124"/>
      <c r="V66" s="58"/>
      <c r="W66" s="58"/>
      <c r="X66" s="32"/>
      <c r="Y66" s="58"/>
      <c r="Z66" s="58"/>
      <c r="AA66" s="58"/>
      <c r="AB66" s="138"/>
      <c r="AC66" s="2"/>
    </row>
    <row r="67" spans="1:29" ht="15.75" customHeight="1" x14ac:dyDescent="0.25">
      <c r="A67" s="115"/>
      <c r="B67" s="133"/>
      <c r="C67" s="116"/>
      <c r="D67" s="116"/>
      <c r="E67" s="116"/>
      <c r="F67" s="119"/>
      <c r="G67" s="3"/>
      <c r="H67" s="58"/>
      <c r="I67" s="118"/>
      <c r="J67" s="119"/>
      <c r="K67" s="58"/>
      <c r="L67" s="128"/>
      <c r="M67" s="120"/>
      <c r="N67" s="121"/>
      <c r="O67" s="122"/>
      <c r="P67" s="123"/>
      <c r="Q67" s="119"/>
      <c r="R67" s="58"/>
      <c r="S67" s="58"/>
      <c r="T67" s="58"/>
      <c r="U67" s="124"/>
      <c r="V67" s="58"/>
      <c r="W67" s="58"/>
      <c r="X67" s="32"/>
      <c r="Y67" s="58"/>
      <c r="Z67" s="58"/>
      <c r="AA67" s="58"/>
      <c r="AB67" s="138"/>
      <c r="AC67" s="2"/>
    </row>
    <row r="68" spans="1:29" ht="15.75" customHeight="1" x14ac:dyDescent="0.25">
      <c r="A68" s="115"/>
      <c r="B68" s="133"/>
      <c r="C68" s="116"/>
      <c r="D68" s="116"/>
      <c r="E68" s="116"/>
      <c r="F68" s="119"/>
      <c r="G68" s="3"/>
      <c r="H68" s="58"/>
      <c r="I68" s="118"/>
      <c r="J68" s="119"/>
      <c r="K68" s="58"/>
      <c r="L68" s="128"/>
      <c r="M68" s="120"/>
      <c r="N68" s="121"/>
      <c r="O68" s="122"/>
      <c r="P68" s="123"/>
      <c r="Q68" s="119"/>
      <c r="R68" s="58"/>
      <c r="S68" s="58"/>
      <c r="T68" s="58"/>
      <c r="U68" s="124"/>
      <c r="V68" s="58"/>
      <c r="W68" s="58"/>
      <c r="X68" s="32"/>
      <c r="Y68" s="58"/>
      <c r="Z68" s="58"/>
      <c r="AA68" s="58"/>
      <c r="AB68" s="138"/>
      <c r="AC68" s="2"/>
    </row>
    <row r="69" spans="1:29" ht="15.75" customHeight="1" x14ac:dyDescent="0.25">
      <c r="A69" s="115"/>
      <c r="B69" s="133"/>
      <c r="C69" s="116"/>
      <c r="D69" s="116"/>
      <c r="E69" s="116"/>
      <c r="F69" s="119"/>
      <c r="G69" s="3"/>
      <c r="H69" s="58"/>
      <c r="I69" s="118"/>
      <c r="J69" s="119"/>
      <c r="K69" s="58"/>
      <c r="L69" s="128"/>
      <c r="M69" s="120"/>
      <c r="N69" s="121"/>
      <c r="O69" s="122"/>
      <c r="P69" s="123"/>
      <c r="Q69" s="119"/>
      <c r="R69" s="58"/>
      <c r="S69" s="58"/>
      <c r="T69" s="58"/>
      <c r="U69" s="124"/>
      <c r="V69" s="58"/>
      <c r="W69" s="58"/>
      <c r="X69" s="32"/>
      <c r="Y69" s="58"/>
      <c r="Z69" s="58"/>
      <c r="AA69" s="58"/>
      <c r="AB69" s="138"/>
      <c r="AC69" s="2"/>
    </row>
    <row r="70" spans="1:29" ht="15.75" customHeight="1" x14ac:dyDescent="0.25">
      <c r="A70" s="115"/>
      <c r="B70" s="133"/>
      <c r="C70" s="116"/>
      <c r="D70" s="116"/>
      <c r="E70" s="116"/>
      <c r="F70" s="119"/>
      <c r="G70" s="58"/>
      <c r="H70" s="58"/>
      <c r="I70" s="124"/>
      <c r="J70" s="119"/>
      <c r="K70" s="58"/>
      <c r="L70" s="128"/>
      <c r="M70" s="124"/>
      <c r="N70" s="119"/>
      <c r="O70" s="58"/>
      <c r="P70" s="129"/>
      <c r="Q70" s="119"/>
      <c r="R70" s="58"/>
      <c r="S70" s="58"/>
      <c r="T70" s="58"/>
      <c r="U70" s="124"/>
      <c r="V70" s="32"/>
      <c r="W70" s="58"/>
      <c r="X70" s="32"/>
      <c r="Y70" s="58"/>
      <c r="Z70" s="58"/>
      <c r="AA70" s="58"/>
      <c r="AB70" s="138"/>
      <c r="AC70" s="2"/>
    </row>
    <row r="71" spans="1:29" ht="15.75" customHeight="1" x14ac:dyDescent="0.25">
      <c r="A71" s="115"/>
      <c r="B71" s="139"/>
      <c r="C71" s="116"/>
      <c r="D71" s="116"/>
      <c r="E71" s="116"/>
      <c r="F71" s="119"/>
      <c r="G71" s="58"/>
      <c r="H71" s="58"/>
      <c r="I71" s="124"/>
      <c r="J71" s="119"/>
      <c r="K71" s="58"/>
      <c r="L71" s="128"/>
      <c r="M71" s="124"/>
      <c r="N71" s="119"/>
      <c r="O71" s="58"/>
      <c r="P71" s="129"/>
      <c r="Q71" s="119"/>
      <c r="R71" s="58"/>
      <c r="S71" s="58"/>
      <c r="T71" s="58"/>
      <c r="U71" s="124"/>
      <c r="V71" s="32"/>
      <c r="W71" s="58"/>
      <c r="X71" s="32"/>
      <c r="Y71" s="58"/>
      <c r="Z71" s="58"/>
      <c r="AA71" s="58"/>
      <c r="AB71" s="138"/>
      <c r="AC71" s="2"/>
    </row>
    <row r="72" spans="1:29" ht="15.75" customHeight="1" x14ac:dyDescent="0.25">
      <c r="A72" s="115"/>
      <c r="B72" s="133"/>
      <c r="C72" s="116"/>
      <c r="D72" s="116"/>
      <c r="E72" s="116"/>
      <c r="F72" s="119"/>
      <c r="G72" s="58"/>
      <c r="H72" s="58"/>
      <c r="I72" s="124"/>
      <c r="J72" s="119"/>
      <c r="K72" s="58"/>
      <c r="L72" s="128"/>
      <c r="M72" s="124"/>
      <c r="N72" s="119"/>
      <c r="O72" s="58"/>
      <c r="P72" s="129"/>
      <c r="Q72" s="119"/>
      <c r="R72" s="58"/>
      <c r="S72" s="58"/>
      <c r="T72" s="58"/>
      <c r="U72" s="124"/>
      <c r="V72" s="32"/>
      <c r="W72" s="58"/>
      <c r="X72" s="32"/>
      <c r="Y72" s="58"/>
      <c r="Z72" s="58"/>
      <c r="AA72" s="58"/>
      <c r="AB72" s="138"/>
      <c r="AC72" s="2"/>
    </row>
    <row r="73" spans="1:29" ht="15.75" customHeight="1" x14ac:dyDescent="0.25">
      <c r="A73" s="115"/>
      <c r="B73" s="133"/>
      <c r="C73" s="116"/>
      <c r="D73" s="116"/>
      <c r="E73" s="116"/>
      <c r="F73" s="119"/>
      <c r="G73" s="58"/>
      <c r="H73" s="58"/>
      <c r="I73" s="124"/>
      <c r="J73" s="119"/>
      <c r="K73" s="58"/>
      <c r="L73" s="128"/>
      <c r="M73" s="124"/>
      <c r="N73" s="119"/>
      <c r="O73" s="58"/>
      <c r="P73" s="129"/>
      <c r="Q73" s="119"/>
      <c r="R73" s="58"/>
      <c r="S73" s="58"/>
      <c r="T73" s="58"/>
      <c r="U73" s="124"/>
      <c r="V73" s="32"/>
      <c r="W73" s="58"/>
      <c r="X73" s="32"/>
      <c r="Y73" s="58"/>
      <c r="Z73" s="58"/>
      <c r="AA73" s="58"/>
      <c r="AB73" s="138"/>
      <c r="AC73" s="2"/>
    </row>
    <row r="74" spans="1:29" ht="15.75" customHeight="1" x14ac:dyDescent="0.25">
      <c r="A74" s="115"/>
      <c r="B74" s="133"/>
      <c r="C74" s="116"/>
      <c r="D74" s="116"/>
      <c r="E74" s="116"/>
      <c r="F74" s="119"/>
      <c r="G74" s="58"/>
      <c r="H74" s="58"/>
      <c r="I74" s="124"/>
      <c r="J74" s="119"/>
      <c r="K74" s="58"/>
      <c r="L74" s="128"/>
      <c r="M74" s="124"/>
      <c r="N74" s="119"/>
      <c r="O74" s="58"/>
      <c r="P74" s="129"/>
      <c r="Q74" s="119"/>
      <c r="R74" s="58"/>
      <c r="S74" s="58"/>
      <c r="T74" s="58"/>
      <c r="U74" s="124"/>
      <c r="V74" s="32"/>
      <c r="W74" s="58"/>
      <c r="X74" s="32"/>
      <c r="Y74" s="58"/>
      <c r="Z74" s="58"/>
      <c r="AA74" s="58"/>
      <c r="AB74" s="138"/>
      <c r="AC74" s="2"/>
    </row>
    <row r="75" spans="1:29" ht="15.75" customHeight="1" x14ac:dyDescent="0.25">
      <c r="A75" s="115"/>
      <c r="B75" s="133"/>
      <c r="C75" s="116"/>
      <c r="D75" s="116"/>
      <c r="E75" s="116"/>
      <c r="F75" s="119"/>
      <c r="G75" s="58"/>
      <c r="H75" s="58"/>
      <c r="I75" s="124"/>
      <c r="J75" s="119"/>
      <c r="K75" s="58"/>
      <c r="L75" s="128"/>
      <c r="M75" s="124"/>
      <c r="N75" s="119"/>
      <c r="O75" s="58"/>
      <c r="P75" s="129"/>
      <c r="Q75" s="119"/>
      <c r="R75" s="58"/>
      <c r="S75" s="58"/>
      <c r="T75" s="58"/>
      <c r="U75" s="124"/>
      <c r="V75" s="32"/>
      <c r="W75" s="58"/>
      <c r="X75" s="32"/>
      <c r="Y75" s="58"/>
      <c r="Z75" s="58"/>
      <c r="AA75" s="58"/>
      <c r="AB75" s="138"/>
      <c r="AC75" s="2"/>
    </row>
    <row r="76" spans="1:29" ht="15.75" customHeight="1" x14ac:dyDescent="0.25">
      <c r="A76" s="115"/>
      <c r="B76" s="133"/>
      <c r="C76" s="116"/>
      <c r="D76" s="116"/>
      <c r="E76" s="116"/>
      <c r="F76" s="119"/>
      <c r="G76" s="58"/>
      <c r="H76" s="58"/>
      <c r="I76" s="124"/>
      <c r="J76" s="119"/>
      <c r="K76" s="58"/>
      <c r="L76" s="128"/>
      <c r="M76" s="124"/>
      <c r="N76" s="119"/>
      <c r="O76" s="58"/>
      <c r="P76" s="129"/>
      <c r="Q76" s="119"/>
      <c r="R76" s="58"/>
      <c r="S76" s="58"/>
      <c r="T76" s="58"/>
      <c r="U76" s="124"/>
      <c r="V76" s="32"/>
      <c r="W76" s="58"/>
      <c r="X76" s="32"/>
      <c r="Y76" s="58"/>
      <c r="Z76" s="58"/>
      <c r="AA76" s="58"/>
      <c r="AB76" s="138"/>
      <c r="AC76" s="2"/>
    </row>
    <row r="77" spans="1:29" ht="15.75" customHeight="1" x14ac:dyDescent="0.25">
      <c r="A77" s="115"/>
      <c r="B77" s="95"/>
      <c r="C77" s="116"/>
      <c r="D77" s="116"/>
      <c r="E77" s="116"/>
      <c r="F77" s="119"/>
      <c r="G77" s="58"/>
      <c r="H77" s="58"/>
      <c r="I77" s="124"/>
      <c r="J77" s="119"/>
      <c r="K77" s="58"/>
      <c r="L77" s="128"/>
      <c r="M77" s="124"/>
      <c r="N77" s="119"/>
      <c r="O77" s="58"/>
      <c r="P77" s="129"/>
      <c r="Q77" s="119"/>
      <c r="R77" s="58"/>
      <c r="S77" s="58"/>
      <c r="T77" s="58"/>
      <c r="U77" s="124"/>
      <c r="V77" s="32"/>
      <c r="W77" s="58"/>
      <c r="X77" s="32"/>
      <c r="Y77" s="58"/>
      <c r="Z77" s="58"/>
      <c r="AA77" s="58"/>
      <c r="AB77" s="138"/>
      <c r="AC77" s="2"/>
    </row>
    <row r="78" spans="1:29" ht="13.5" customHeight="1" x14ac:dyDescent="0.2">
      <c r="A78" s="140"/>
      <c r="B78" s="141" t="s">
        <v>109</v>
      </c>
      <c r="C78" s="142">
        <f t="shared" ref="C78:E78" si="1">SUM(C52:C63)</f>
        <v>0</v>
      </c>
      <c r="D78" s="142">
        <f t="shared" si="1"/>
        <v>0</v>
      </c>
      <c r="E78" s="142">
        <f t="shared" si="1"/>
        <v>0</v>
      </c>
      <c r="F78" s="142">
        <f t="shared" ref="F78:W78" si="2">SUM(F52:F61)</f>
        <v>12</v>
      </c>
      <c r="G78" s="142">
        <f t="shared" si="2"/>
        <v>12</v>
      </c>
      <c r="H78" s="142">
        <f t="shared" si="2"/>
        <v>0</v>
      </c>
      <c r="I78" s="142">
        <f t="shared" si="2"/>
        <v>0</v>
      </c>
      <c r="J78" s="142">
        <f t="shared" si="2"/>
        <v>0</v>
      </c>
      <c r="K78" s="143">
        <f t="shared" si="2"/>
        <v>0</v>
      </c>
      <c r="L78" s="143">
        <f t="shared" si="2"/>
        <v>0</v>
      </c>
      <c r="M78" s="143">
        <f t="shared" si="2"/>
        <v>0</v>
      </c>
      <c r="N78" s="143">
        <f t="shared" si="2"/>
        <v>12</v>
      </c>
      <c r="O78" s="143">
        <f t="shared" si="2"/>
        <v>0</v>
      </c>
      <c r="P78" s="143">
        <f t="shared" si="2"/>
        <v>12</v>
      </c>
      <c r="Q78" s="142">
        <f t="shared" si="2"/>
        <v>0</v>
      </c>
      <c r="R78" s="142">
        <f t="shared" si="2"/>
        <v>0</v>
      </c>
      <c r="S78" s="142">
        <f t="shared" si="2"/>
        <v>0</v>
      </c>
      <c r="T78" s="142">
        <f t="shared" si="2"/>
        <v>0</v>
      </c>
      <c r="U78" s="143">
        <f t="shared" si="2"/>
        <v>0</v>
      </c>
      <c r="V78" s="143">
        <f t="shared" si="2"/>
        <v>0</v>
      </c>
      <c r="W78" s="143">
        <f t="shared" si="2"/>
        <v>0</v>
      </c>
      <c r="X78" s="143">
        <f t="shared" ref="X78:Z78" si="3">SUM(Y52:Y61)</f>
        <v>0</v>
      </c>
      <c r="Y78" s="143">
        <f t="shared" si="3"/>
        <v>0</v>
      </c>
      <c r="Z78" s="143">
        <f t="shared" si="3"/>
        <v>0</v>
      </c>
      <c r="AA78" s="144"/>
      <c r="AB78" s="113"/>
      <c r="AC78" s="2"/>
    </row>
    <row r="79" spans="1:29" ht="12.75" customHeight="1" x14ac:dyDescent="0.2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"/>
    </row>
    <row r="80" spans="1:29" ht="12.75" customHeight="1" x14ac:dyDescent="0.2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</row>
    <row r="81" spans="1:29" ht="12.75" customHeight="1" x14ac:dyDescent="0.2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</row>
    <row r="82" spans="1:29" ht="12.75" customHeight="1" x14ac:dyDescent="0.2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</row>
    <row r="83" spans="1:29" ht="12.75" customHeight="1" x14ac:dyDescent="0.2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</row>
    <row r="84" spans="1:29" ht="12.75" customHeight="1" x14ac:dyDescent="0.2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</row>
    <row r="85" spans="1:29" ht="12.75" customHeight="1" x14ac:dyDescent="0.2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</row>
    <row r="86" spans="1:29" ht="12.75" customHeight="1" x14ac:dyDescent="0.2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</row>
    <row r="87" spans="1:29" ht="12.75" customHeight="1" x14ac:dyDescent="0.2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</row>
    <row r="88" spans="1:29" ht="12.75" customHeight="1" x14ac:dyDescent="0.2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</row>
    <row r="89" spans="1:29" ht="12.75" customHeight="1" x14ac:dyDescent="0.2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</row>
    <row r="90" spans="1:29" ht="12.75" customHeight="1" x14ac:dyDescent="0.2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</row>
    <row r="91" spans="1:29" ht="12.75" customHeight="1" x14ac:dyDescent="0.2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</row>
    <row r="92" spans="1:29" ht="12.75" customHeight="1" x14ac:dyDescent="0.2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</row>
    <row r="93" spans="1:29" ht="12.75" customHeight="1" x14ac:dyDescent="0.2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</row>
    <row r="94" spans="1:29" ht="12.75" customHeight="1" x14ac:dyDescent="0.2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</row>
    <row r="95" spans="1:29" ht="12.75" customHeight="1" x14ac:dyDescent="0.2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</row>
    <row r="96" spans="1:29" ht="12.75" customHeight="1" x14ac:dyDescent="0.2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</row>
    <row r="97" spans="1:29" ht="12.75" customHeight="1" x14ac:dyDescent="0.2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</row>
    <row r="98" spans="1:29" ht="12.75" customHeight="1" x14ac:dyDescent="0.2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</row>
    <row r="99" spans="1:29" ht="12.75" customHeight="1" x14ac:dyDescent="0.2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</row>
    <row r="100" spans="1:29" ht="12.75" customHeight="1" x14ac:dyDescent="0.2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</row>
    <row r="101" spans="1:29" ht="12.75" customHeight="1" x14ac:dyDescent="0.2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</row>
    <row r="102" spans="1:29" ht="12.75" customHeight="1" x14ac:dyDescent="0.2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</row>
    <row r="103" spans="1:29" ht="12.75" customHeight="1" x14ac:dyDescent="0.2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</row>
    <row r="104" spans="1:29" ht="12.75" customHeight="1" x14ac:dyDescent="0.2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  <row r="1000" spans="1:29" ht="12.75" customHeight="1" x14ac:dyDescent="0.2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"/>
    </row>
    <row r="1001" spans="1:29" ht="12.75" customHeight="1" x14ac:dyDescent="0.2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2"/>
    </row>
    <row r="1002" spans="1:29" ht="12.75" customHeight="1" x14ac:dyDescent="0.2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2"/>
    </row>
    <row r="1003" spans="1:29" ht="12.75" customHeight="1" x14ac:dyDescent="0.2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2"/>
    </row>
  </sheetData>
  <autoFilter ref="A8:AC47">
    <filterColumn colId="0">
      <filters>
        <filter val="7"/>
      </filters>
    </filterColumn>
  </autoFilter>
  <mergeCells count="22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J50:M50"/>
    <mergeCell ref="N50:P50"/>
    <mergeCell ref="Q50:U50"/>
    <mergeCell ref="V50:X50"/>
    <mergeCell ref="C6:H6"/>
    <mergeCell ref="N6:U6"/>
    <mergeCell ref="C7:L7"/>
    <mergeCell ref="Q7:AB7"/>
    <mergeCell ref="F49:P49"/>
    <mergeCell ref="C50:E50"/>
    <mergeCell ref="F50:I50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45"/>
      <c r="B1" s="146" t="s">
        <v>3</v>
      </c>
      <c r="C1" s="269">
        <v>42956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70"/>
      <c r="O1" s="263"/>
      <c r="P1" s="263"/>
      <c r="Q1" s="263"/>
      <c r="R1" s="263"/>
      <c r="S1" s="263"/>
      <c r="T1" s="263"/>
      <c r="U1" s="264"/>
      <c r="V1" s="3"/>
      <c r="W1" s="3"/>
      <c r="X1" s="3"/>
      <c r="Y1" s="3"/>
      <c r="Z1" s="3"/>
      <c r="AA1" s="3"/>
      <c r="AB1" s="3"/>
      <c r="AC1" s="2"/>
    </row>
    <row r="2" spans="1:29" ht="13.5" customHeight="1" x14ac:dyDescent="0.2">
      <c r="A2" s="147" t="s">
        <v>10</v>
      </c>
      <c r="B2" s="9" t="s">
        <v>11</v>
      </c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5"/>
      <c r="N2" s="293" t="s">
        <v>135</v>
      </c>
      <c r="O2" s="294"/>
      <c r="P2" s="294"/>
      <c r="Q2" s="294"/>
      <c r="R2" s="294"/>
      <c r="S2" s="294"/>
      <c r="T2" s="294"/>
      <c r="U2" s="295"/>
      <c r="V2" s="265" t="s">
        <v>13</v>
      </c>
      <c r="W2" s="263"/>
      <c r="X2" s="263"/>
      <c r="Y2" s="263"/>
      <c r="Z2" s="263"/>
      <c r="AA2" s="263"/>
      <c r="AB2" s="264"/>
      <c r="AC2" s="291" t="s">
        <v>14</v>
      </c>
    </row>
    <row r="3" spans="1:29" ht="13.5" customHeight="1" x14ac:dyDescent="0.2">
      <c r="A3" s="149"/>
      <c r="B3" s="9" t="s">
        <v>15</v>
      </c>
      <c r="C3" s="150" t="s">
        <v>16</v>
      </c>
      <c r="D3" s="107" t="s">
        <v>17</v>
      </c>
      <c r="E3" s="107" t="s">
        <v>18</v>
      </c>
      <c r="F3" s="107" t="s">
        <v>19</v>
      </c>
      <c r="G3" s="107" t="s">
        <v>20</v>
      </c>
      <c r="H3" s="107" t="s">
        <v>136</v>
      </c>
      <c r="I3" s="107" t="s">
        <v>137</v>
      </c>
      <c r="J3" s="107" t="s">
        <v>21</v>
      </c>
      <c r="K3" s="107" t="s">
        <v>138</v>
      </c>
      <c r="L3" s="107" t="s">
        <v>139</v>
      </c>
      <c r="M3" s="107" t="s">
        <v>140</v>
      </c>
      <c r="N3" s="107" t="s">
        <v>16</v>
      </c>
      <c r="O3" s="107" t="s">
        <v>17</v>
      </c>
      <c r="P3" s="107" t="s">
        <v>121</v>
      </c>
      <c r="Q3" s="107" t="s">
        <v>19</v>
      </c>
      <c r="R3" s="107" t="s">
        <v>29</v>
      </c>
      <c r="S3" s="151" t="s">
        <v>141</v>
      </c>
      <c r="T3" s="151" t="s">
        <v>142</v>
      </c>
      <c r="U3" s="112" t="s">
        <v>143</v>
      </c>
      <c r="V3" s="152" t="s">
        <v>35</v>
      </c>
      <c r="W3" s="152" t="s">
        <v>36</v>
      </c>
      <c r="X3" s="152" t="s">
        <v>37</v>
      </c>
      <c r="Y3" s="152" t="s">
        <v>38</v>
      </c>
      <c r="Z3" s="152" t="s">
        <v>39</v>
      </c>
      <c r="AA3" s="152" t="s">
        <v>40</v>
      </c>
      <c r="AB3" s="152" t="s">
        <v>144</v>
      </c>
      <c r="AC3" s="292"/>
    </row>
    <row r="4" spans="1:29" ht="15.75" customHeight="1" x14ac:dyDescent="0.25">
      <c r="A4" s="153"/>
      <c r="B4" s="154" t="s">
        <v>145</v>
      </c>
      <c r="C4" s="155"/>
      <c r="D4" s="28"/>
      <c r="E4" s="28"/>
      <c r="F4" s="28">
        <v>5</v>
      </c>
      <c r="G4" s="28"/>
      <c r="H4" s="28"/>
      <c r="I4" s="156"/>
      <c r="J4" s="156"/>
      <c r="K4" s="156"/>
      <c r="L4" s="156"/>
      <c r="M4" s="157"/>
      <c r="N4" s="158"/>
      <c r="O4" s="28"/>
      <c r="P4" s="28"/>
      <c r="Q4" s="28"/>
      <c r="R4" s="28"/>
      <c r="S4" s="156"/>
      <c r="T4" s="156">
        <v>24</v>
      </c>
      <c r="U4" s="156">
        <v>6</v>
      </c>
      <c r="V4" s="45"/>
      <c r="W4" s="45"/>
      <c r="X4" s="45"/>
      <c r="Y4" s="45"/>
      <c r="Z4" s="45"/>
      <c r="AA4" s="45"/>
      <c r="AB4" s="45"/>
      <c r="AC4" s="131">
        <v>12593</v>
      </c>
    </row>
    <row r="5" spans="1:29" ht="15.75" customHeight="1" x14ac:dyDescent="0.25">
      <c r="A5" s="159"/>
      <c r="B5" s="154" t="s">
        <v>146</v>
      </c>
      <c r="C5" s="155"/>
      <c r="D5" s="28"/>
      <c r="E5" s="28"/>
      <c r="F5" s="28"/>
      <c r="G5" s="28">
        <v>2.5</v>
      </c>
      <c r="H5" s="28"/>
      <c r="I5" s="156"/>
      <c r="J5" s="156"/>
      <c r="K5" s="156"/>
      <c r="L5" s="156"/>
      <c r="M5" s="160"/>
      <c r="N5" s="158"/>
      <c r="O5" s="28"/>
      <c r="P5" s="28"/>
      <c r="Q5" s="28"/>
      <c r="R5" s="28"/>
      <c r="S5" s="156"/>
      <c r="T5" s="156"/>
      <c r="U5" s="156"/>
      <c r="V5" s="45"/>
      <c r="W5" s="45"/>
      <c r="X5" s="45"/>
      <c r="Y5" s="45"/>
      <c r="Z5" s="45"/>
      <c r="AA5" s="45"/>
      <c r="AB5" s="45"/>
      <c r="AC5" s="131">
        <v>19958</v>
      </c>
    </row>
    <row r="6" spans="1:29" ht="15.75" customHeight="1" x14ac:dyDescent="0.25">
      <c r="A6" s="159"/>
      <c r="B6" s="154" t="s">
        <v>147</v>
      </c>
      <c r="C6" s="155"/>
      <c r="D6" s="28"/>
      <c r="E6" s="28"/>
      <c r="F6" s="28"/>
      <c r="G6" s="28">
        <v>25</v>
      </c>
      <c r="H6" s="28"/>
      <c r="I6" s="156"/>
      <c r="J6" s="156"/>
      <c r="K6" s="156"/>
      <c r="L6" s="156"/>
      <c r="M6" s="157"/>
      <c r="N6" s="158"/>
      <c r="O6" s="28"/>
      <c r="P6" s="28"/>
      <c r="Q6" s="28"/>
      <c r="R6" s="28"/>
      <c r="S6" s="156"/>
      <c r="T6" s="156"/>
      <c r="U6" s="156"/>
      <c r="V6" s="45"/>
      <c r="W6" s="45"/>
      <c r="X6" s="45"/>
      <c r="Y6" s="45"/>
      <c r="Z6" s="45"/>
      <c r="AA6" s="45"/>
      <c r="AB6" s="45"/>
      <c r="AC6" s="131">
        <v>14679</v>
      </c>
    </row>
    <row r="7" spans="1:29" ht="15.75" customHeight="1" x14ac:dyDescent="0.25">
      <c r="A7" s="159"/>
      <c r="B7" s="154" t="s">
        <v>148</v>
      </c>
      <c r="C7" s="155">
        <v>2.5</v>
      </c>
      <c r="D7" s="28">
        <v>2.5</v>
      </c>
      <c r="E7" s="28">
        <v>7.5</v>
      </c>
      <c r="F7" s="28"/>
      <c r="G7" s="28"/>
      <c r="H7" s="28"/>
      <c r="I7" s="156"/>
      <c r="J7" s="156"/>
      <c r="K7" s="156"/>
      <c r="L7" s="156"/>
      <c r="M7" s="157"/>
      <c r="N7" s="158"/>
      <c r="O7" s="28"/>
      <c r="P7" s="28"/>
      <c r="Q7" s="28"/>
      <c r="R7" s="28"/>
      <c r="S7" s="156"/>
      <c r="T7" s="156"/>
      <c r="U7" s="156"/>
      <c r="V7" s="45"/>
      <c r="W7" s="45"/>
      <c r="X7" s="45"/>
      <c r="Y7" s="45"/>
      <c r="Z7" s="45"/>
      <c r="AA7" s="45"/>
      <c r="AB7" s="45"/>
      <c r="AC7" s="131">
        <v>19959</v>
      </c>
    </row>
    <row r="8" spans="1:29" ht="15.75" customHeight="1" x14ac:dyDescent="0.25">
      <c r="A8" s="159"/>
      <c r="B8" s="154" t="s">
        <v>149</v>
      </c>
      <c r="C8" s="155"/>
      <c r="D8" s="28"/>
      <c r="E8" s="28"/>
      <c r="F8" s="28">
        <v>5</v>
      </c>
      <c r="G8" s="28">
        <v>5</v>
      </c>
      <c r="H8" s="28"/>
      <c r="I8" s="156"/>
      <c r="J8" s="156"/>
      <c r="K8" s="156"/>
      <c r="L8" s="156"/>
      <c r="M8" s="157"/>
      <c r="N8" s="158"/>
      <c r="O8" s="28"/>
      <c r="P8" s="28"/>
      <c r="Q8" s="28"/>
      <c r="R8" s="28"/>
      <c r="S8" s="156"/>
      <c r="T8" s="156"/>
      <c r="U8" s="156"/>
      <c r="V8" s="45"/>
      <c r="W8" s="45"/>
      <c r="X8" s="45"/>
      <c r="Y8" s="45"/>
      <c r="Z8" s="45"/>
      <c r="AA8" s="45"/>
      <c r="AB8" s="45"/>
      <c r="AC8" s="131">
        <v>14680</v>
      </c>
    </row>
    <row r="9" spans="1:29" ht="15.75" customHeight="1" x14ac:dyDescent="0.25">
      <c r="A9" s="159"/>
      <c r="B9" s="154" t="s">
        <v>150</v>
      </c>
      <c r="C9" s="155"/>
      <c r="D9" s="28"/>
      <c r="E9" s="28"/>
      <c r="F9" s="28">
        <v>2.5</v>
      </c>
      <c r="G9" s="28">
        <v>2.5</v>
      </c>
      <c r="H9" s="28"/>
      <c r="I9" s="156"/>
      <c r="J9" s="156"/>
      <c r="K9" s="156"/>
      <c r="L9" s="156"/>
      <c r="M9" s="157"/>
      <c r="N9" s="158" t="s">
        <v>151</v>
      </c>
      <c r="O9" s="28"/>
      <c r="P9" s="28"/>
      <c r="Q9" s="28"/>
      <c r="R9" s="28"/>
      <c r="S9" s="156"/>
      <c r="T9" s="156"/>
      <c r="U9" s="156"/>
      <c r="V9" s="45"/>
      <c r="W9" s="45"/>
      <c r="X9" s="45"/>
      <c r="Y9" s="45"/>
      <c r="Z9" s="45"/>
      <c r="AA9" s="45"/>
      <c r="AB9" s="45"/>
      <c r="AC9" s="131">
        <v>19960</v>
      </c>
    </row>
    <row r="10" spans="1:29" ht="15.75" customHeight="1" x14ac:dyDescent="0.25">
      <c r="A10" s="159"/>
      <c r="B10" s="154"/>
      <c r="C10" s="155"/>
      <c r="D10" s="28"/>
      <c r="E10" s="28"/>
      <c r="F10" s="28"/>
      <c r="G10" s="28"/>
      <c r="H10" s="28"/>
      <c r="I10" s="156"/>
      <c r="J10" s="156"/>
      <c r="K10" s="156"/>
      <c r="L10" s="156"/>
      <c r="M10" s="157"/>
      <c r="N10" s="158"/>
      <c r="O10" s="28"/>
      <c r="P10" s="28"/>
      <c r="Q10" s="28"/>
      <c r="R10" s="28"/>
      <c r="S10" s="156"/>
      <c r="T10" s="156"/>
      <c r="U10" s="156"/>
      <c r="V10" s="45"/>
      <c r="W10" s="45"/>
      <c r="X10" s="45"/>
      <c r="Y10" s="45"/>
      <c r="Z10" s="45"/>
      <c r="AA10" s="45"/>
      <c r="AB10" s="45"/>
      <c r="AC10" s="131"/>
    </row>
    <row r="11" spans="1:29" ht="15.75" customHeight="1" x14ac:dyDescent="0.25">
      <c r="A11" s="159"/>
      <c r="B11" s="154"/>
      <c r="C11" s="155"/>
      <c r="D11" s="28"/>
      <c r="E11" s="28"/>
      <c r="F11" s="28"/>
      <c r="G11" s="28"/>
      <c r="H11" s="28"/>
      <c r="I11" s="156"/>
      <c r="J11" s="156"/>
      <c r="K11" s="156"/>
      <c r="L11" s="156"/>
      <c r="M11" s="157"/>
      <c r="N11" s="158"/>
      <c r="O11" s="28"/>
      <c r="P11" s="28"/>
      <c r="Q11" s="28"/>
      <c r="R11" s="28"/>
      <c r="S11" s="156"/>
      <c r="T11" s="156"/>
      <c r="U11" s="156"/>
      <c r="V11" s="45"/>
      <c r="W11" s="45"/>
      <c r="X11" s="45"/>
      <c r="Y11" s="45"/>
      <c r="Z11" s="45"/>
      <c r="AA11" s="45"/>
      <c r="AB11" s="45"/>
      <c r="AC11" s="131"/>
    </row>
    <row r="12" spans="1:29" ht="15.75" customHeight="1" x14ac:dyDescent="0.25">
      <c r="A12" s="161"/>
      <c r="B12" s="154"/>
      <c r="C12" s="162"/>
      <c r="D12" s="163"/>
      <c r="E12" s="163"/>
      <c r="F12" s="163"/>
      <c r="G12" s="163"/>
      <c r="H12" s="163"/>
      <c r="I12" s="164"/>
      <c r="J12" s="164"/>
      <c r="K12" s="164"/>
      <c r="L12" s="164"/>
      <c r="M12" s="165"/>
      <c r="N12" s="166"/>
      <c r="O12" s="163"/>
      <c r="P12" s="163"/>
      <c r="Q12" s="163"/>
      <c r="R12" s="163"/>
      <c r="S12" s="164"/>
      <c r="T12" s="164"/>
      <c r="U12" s="164"/>
      <c r="V12" s="167"/>
      <c r="W12" s="167"/>
      <c r="X12" s="167"/>
      <c r="Y12" s="167"/>
      <c r="Z12" s="167"/>
      <c r="AA12" s="167"/>
      <c r="AB12" s="167"/>
      <c r="AC12" s="134"/>
    </row>
    <row r="13" spans="1:29" ht="15.75" customHeight="1" x14ac:dyDescent="0.25">
      <c r="A13" s="161"/>
      <c r="B13" s="154"/>
      <c r="C13" s="162"/>
      <c r="D13" s="163"/>
      <c r="E13" s="163"/>
      <c r="F13" s="163"/>
      <c r="G13" s="163"/>
      <c r="H13" s="163"/>
      <c r="I13" s="164"/>
      <c r="J13" s="164"/>
      <c r="K13" s="164"/>
      <c r="L13" s="164"/>
      <c r="M13" s="165"/>
      <c r="N13" s="166"/>
      <c r="O13" s="163"/>
      <c r="P13" s="163"/>
      <c r="Q13" s="163"/>
      <c r="R13" s="163"/>
      <c r="S13" s="164"/>
      <c r="T13" s="164"/>
      <c r="U13" s="164"/>
      <c r="V13" s="167"/>
      <c r="W13" s="167"/>
      <c r="X13" s="167"/>
      <c r="Y13" s="167"/>
      <c r="Z13" s="167"/>
      <c r="AA13" s="167"/>
      <c r="AB13" s="167"/>
      <c r="AC13" s="134"/>
    </row>
    <row r="14" spans="1:29" ht="15.75" customHeight="1" x14ac:dyDescent="0.25">
      <c r="A14" s="168"/>
      <c r="B14" s="154"/>
      <c r="C14" s="155"/>
      <c r="D14" s="28"/>
      <c r="E14" s="28"/>
      <c r="F14" s="28"/>
      <c r="G14" s="28"/>
      <c r="H14" s="28"/>
      <c r="I14" s="156"/>
      <c r="J14" s="156"/>
      <c r="K14" s="156"/>
      <c r="L14" s="156"/>
      <c r="M14" s="157"/>
      <c r="N14" s="158"/>
      <c r="O14" s="28"/>
      <c r="P14" s="28"/>
      <c r="Q14" s="28"/>
      <c r="R14" s="28"/>
      <c r="S14" s="156"/>
      <c r="T14" s="156"/>
      <c r="U14" s="156"/>
      <c r="V14" s="45"/>
      <c r="W14" s="45"/>
      <c r="X14" s="45"/>
      <c r="Y14" s="45"/>
      <c r="Z14" s="45"/>
      <c r="AA14" s="45"/>
      <c r="AB14" s="45"/>
      <c r="AC14" s="131"/>
    </row>
    <row r="15" spans="1:29" ht="15" customHeight="1" x14ac:dyDescent="0.25">
      <c r="A15" s="169"/>
      <c r="B15" s="154"/>
      <c r="C15" s="162"/>
      <c r="D15" s="163"/>
      <c r="E15" s="163"/>
      <c r="F15" s="163"/>
      <c r="G15" s="163"/>
      <c r="H15" s="163"/>
      <c r="I15" s="164"/>
      <c r="J15" s="164"/>
      <c r="K15" s="164"/>
      <c r="L15" s="164"/>
      <c r="M15" s="165"/>
      <c r="N15" s="166"/>
      <c r="O15" s="163"/>
      <c r="P15" s="163"/>
      <c r="Q15" s="163"/>
      <c r="R15" s="163"/>
      <c r="S15" s="164"/>
      <c r="T15" s="164"/>
      <c r="U15" s="164"/>
      <c r="V15" s="167"/>
      <c r="W15" s="167"/>
      <c r="X15" s="167"/>
      <c r="Y15" s="167"/>
      <c r="Z15" s="167"/>
      <c r="AA15" s="167"/>
      <c r="AB15" s="167"/>
      <c r="AC15" s="134"/>
    </row>
    <row r="16" spans="1:29" ht="16.5" customHeight="1" x14ac:dyDescent="0.25">
      <c r="A16" s="170"/>
      <c r="B16" s="171" t="s">
        <v>109</v>
      </c>
      <c r="C16" s="99">
        <f t="shared" ref="C16:AB16" si="0">SUM(C4:C15)</f>
        <v>2.5</v>
      </c>
      <c r="D16" s="172">
        <f t="shared" si="0"/>
        <v>2.5</v>
      </c>
      <c r="E16" s="172">
        <f t="shared" si="0"/>
        <v>7.5</v>
      </c>
      <c r="F16" s="172">
        <f t="shared" si="0"/>
        <v>12.5</v>
      </c>
      <c r="G16" s="172">
        <f t="shared" si="0"/>
        <v>35</v>
      </c>
      <c r="H16" s="172">
        <f t="shared" si="0"/>
        <v>0</v>
      </c>
      <c r="I16" s="172">
        <f t="shared" si="0"/>
        <v>0</v>
      </c>
      <c r="J16" s="172">
        <f t="shared" si="0"/>
        <v>0</v>
      </c>
      <c r="K16" s="172">
        <f t="shared" si="0"/>
        <v>0</v>
      </c>
      <c r="L16" s="172">
        <f t="shared" si="0"/>
        <v>0</v>
      </c>
      <c r="M16" s="173">
        <f t="shared" si="0"/>
        <v>0</v>
      </c>
      <c r="N16" s="99">
        <f t="shared" si="0"/>
        <v>0</v>
      </c>
      <c r="O16" s="172">
        <f t="shared" si="0"/>
        <v>0</v>
      </c>
      <c r="P16" s="172">
        <f t="shared" si="0"/>
        <v>0</v>
      </c>
      <c r="Q16" s="172">
        <f t="shared" si="0"/>
        <v>0</v>
      </c>
      <c r="R16" s="172">
        <f t="shared" si="0"/>
        <v>0</v>
      </c>
      <c r="S16" s="172">
        <f t="shared" si="0"/>
        <v>0</v>
      </c>
      <c r="T16" s="172">
        <f t="shared" si="0"/>
        <v>24</v>
      </c>
      <c r="U16" s="173">
        <f t="shared" si="0"/>
        <v>6</v>
      </c>
      <c r="V16" s="99">
        <f t="shared" si="0"/>
        <v>0</v>
      </c>
      <c r="W16" s="172">
        <f t="shared" si="0"/>
        <v>0</v>
      </c>
      <c r="X16" s="172">
        <f t="shared" si="0"/>
        <v>0</v>
      </c>
      <c r="Y16" s="172">
        <f t="shared" si="0"/>
        <v>0</v>
      </c>
      <c r="Z16" s="172">
        <f t="shared" si="0"/>
        <v>0</v>
      </c>
      <c r="AA16" s="172">
        <f t="shared" si="0"/>
        <v>0</v>
      </c>
      <c r="AB16" s="173">
        <f t="shared" si="0"/>
        <v>0</v>
      </c>
      <c r="AC16" s="174">
        <f>SUM(C16:AB16)</f>
        <v>90</v>
      </c>
    </row>
    <row r="17" spans="1:29" ht="13.5" customHeight="1" x14ac:dyDescent="0.2">
      <c r="A17" s="2"/>
      <c r="B17" s="1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3"/>
      <c r="W17" s="3"/>
      <c r="X17" s="3"/>
      <c r="Y17" s="3"/>
      <c r="Z17" s="3"/>
      <c r="AA17" s="3"/>
      <c r="AB17" s="3"/>
      <c r="AC17" s="2"/>
    </row>
    <row r="18" spans="1:29" ht="13.5" customHeight="1" x14ac:dyDescent="0.2">
      <c r="A18" s="2"/>
      <c r="B18" s="1"/>
      <c r="C18" s="100"/>
      <c r="D18" s="100"/>
      <c r="E18" s="100"/>
      <c r="F18" s="265" t="s">
        <v>152</v>
      </c>
      <c r="G18" s="263"/>
      <c r="H18" s="263"/>
      <c r="I18" s="263"/>
      <c r="J18" s="263"/>
      <c r="K18" s="263"/>
      <c r="L18" s="263"/>
      <c r="M18" s="263"/>
      <c r="N18" s="263"/>
      <c r="O18" s="263"/>
      <c r="P18" s="264"/>
      <c r="Q18" s="100"/>
      <c r="R18" s="100"/>
      <c r="S18" s="100"/>
      <c r="T18" s="100"/>
      <c r="U18" s="100"/>
      <c r="V18" s="3"/>
      <c r="W18" s="3"/>
      <c r="X18" s="3"/>
      <c r="Y18" s="3"/>
      <c r="Z18" s="3"/>
      <c r="AA18" s="3"/>
      <c r="AB18" s="2"/>
      <c r="AC18" s="2"/>
    </row>
    <row r="19" spans="1:29" ht="13.5" customHeight="1" x14ac:dyDescent="0.2">
      <c r="A19" s="2"/>
      <c r="B19" s="101"/>
      <c r="C19" s="265" t="s">
        <v>153</v>
      </c>
      <c r="D19" s="263"/>
      <c r="E19" s="264"/>
      <c r="F19" s="262" t="s">
        <v>112</v>
      </c>
      <c r="G19" s="263"/>
      <c r="H19" s="263"/>
      <c r="I19" s="264"/>
      <c r="J19" s="262" t="s">
        <v>154</v>
      </c>
      <c r="K19" s="263"/>
      <c r="L19" s="263"/>
      <c r="M19" s="264"/>
      <c r="N19" s="262" t="s">
        <v>155</v>
      </c>
      <c r="O19" s="263"/>
      <c r="P19" s="264"/>
      <c r="Q19" s="265" t="s">
        <v>156</v>
      </c>
      <c r="R19" s="263"/>
      <c r="S19" s="263"/>
      <c r="T19" s="263"/>
      <c r="U19" s="264"/>
      <c r="V19" s="262" t="s">
        <v>157</v>
      </c>
      <c r="W19" s="263"/>
      <c r="X19" s="263"/>
      <c r="Y19" s="263"/>
      <c r="Z19" s="264"/>
      <c r="AA19" s="104" t="s">
        <v>14</v>
      </c>
      <c r="AB19" s="2"/>
      <c r="AC19" s="2"/>
    </row>
    <row r="20" spans="1:29" ht="13.5" customHeight="1" x14ac:dyDescent="0.2">
      <c r="A20" s="2"/>
      <c r="B20" s="175" t="s">
        <v>15</v>
      </c>
      <c r="C20" s="106" t="s">
        <v>16</v>
      </c>
      <c r="D20" s="107" t="s">
        <v>17</v>
      </c>
      <c r="E20" s="107" t="s">
        <v>18</v>
      </c>
      <c r="F20" s="108" t="s">
        <v>121</v>
      </c>
      <c r="G20" s="109" t="s">
        <v>122</v>
      </c>
      <c r="H20" s="109" t="s">
        <v>123</v>
      </c>
      <c r="I20" s="110" t="s">
        <v>124</v>
      </c>
      <c r="J20" s="108" t="s">
        <v>121</v>
      </c>
      <c r="K20" s="109" t="s">
        <v>122</v>
      </c>
      <c r="L20" s="109" t="s">
        <v>123</v>
      </c>
      <c r="M20" s="110" t="s">
        <v>124</v>
      </c>
      <c r="N20" s="111"/>
      <c r="O20" s="111"/>
      <c r="P20" s="111"/>
      <c r="Q20" s="106" t="s">
        <v>16</v>
      </c>
      <c r="R20" s="107" t="s">
        <v>17</v>
      </c>
      <c r="S20" s="107" t="s">
        <v>18</v>
      </c>
      <c r="T20" s="107" t="s">
        <v>19</v>
      </c>
      <c r="U20" s="112" t="s">
        <v>123</v>
      </c>
      <c r="V20" s="19" t="s">
        <v>16</v>
      </c>
      <c r="W20" s="17" t="s">
        <v>17</v>
      </c>
      <c r="X20" s="17" t="s">
        <v>18</v>
      </c>
      <c r="Y20" s="17" t="s">
        <v>19</v>
      </c>
      <c r="Z20" s="17" t="s">
        <v>123</v>
      </c>
      <c r="AA20" s="114"/>
      <c r="AB20" s="2"/>
      <c r="AC20" s="2"/>
    </row>
    <row r="21" spans="1:29" ht="15.75" customHeight="1" x14ac:dyDescent="0.25">
      <c r="A21" s="2"/>
      <c r="B21" s="176"/>
      <c r="C21" s="121"/>
      <c r="D21" s="122"/>
      <c r="E21" s="122"/>
      <c r="F21" s="121"/>
      <c r="G21" s="122"/>
      <c r="H21" s="122"/>
      <c r="I21" s="120"/>
      <c r="J21" s="121"/>
      <c r="K21" s="122"/>
      <c r="L21" s="177"/>
      <c r="M21" s="120"/>
      <c r="N21" s="121"/>
      <c r="O21" s="122"/>
      <c r="P21" s="123"/>
      <c r="Q21" s="121"/>
      <c r="R21" s="122"/>
      <c r="S21" s="122"/>
      <c r="T21" s="122"/>
      <c r="U21" s="123"/>
      <c r="V21" s="178"/>
      <c r="W21" s="178"/>
      <c r="X21" s="178"/>
      <c r="Y21" s="178"/>
      <c r="Z21" s="178"/>
      <c r="AA21" s="179"/>
      <c r="AB21" s="2"/>
      <c r="AC21" s="2"/>
    </row>
    <row r="22" spans="1:29" ht="15.75" customHeight="1" x14ac:dyDescent="0.25">
      <c r="A22" s="2"/>
      <c r="B22" s="131"/>
      <c r="C22" s="119"/>
      <c r="D22" s="58"/>
      <c r="E22" s="58"/>
      <c r="F22" s="119"/>
      <c r="G22" s="58"/>
      <c r="H22" s="58"/>
      <c r="I22" s="124"/>
      <c r="J22" s="119"/>
      <c r="K22" s="58"/>
      <c r="L22" s="116"/>
      <c r="M22" s="120"/>
      <c r="N22" s="121"/>
      <c r="O22" s="122"/>
      <c r="P22" s="123"/>
      <c r="Q22" s="119"/>
      <c r="R22" s="58"/>
      <c r="S22" s="58"/>
      <c r="T22" s="58"/>
      <c r="U22" s="129"/>
      <c r="V22" s="58"/>
      <c r="W22" s="58"/>
      <c r="X22" s="58"/>
      <c r="Y22" s="58"/>
      <c r="Z22" s="58"/>
      <c r="AA22" s="131"/>
      <c r="AB22" s="2"/>
      <c r="AC22" s="2"/>
    </row>
    <row r="23" spans="1:29" ht="15.75" customHeight="1" x14ac:dyDescent="0.25">
      <c r="A23" s="2"/>
      <c r="B23" s="131"/>
      <c r="C23" s="119"/>
      <c r="D23" s="58"/>
      <c r="E23" s="58"/>
      <c r="F23" s="119"/>
      <c r="G23" s="58"/>
      <c r="H23" s="58"/>
      <c r="I23" s="124"/>
      <c r="J23" s="119"/>
      <c r="K23" s="58"/>
      <c r="L23" s="128"/>
      <c r="M23" s="124"/>
      <c r="N23" s="119"/>
      <c r="O23" s="58"/>
      <c r="P23" s="129"/>
      <c r="Q23" s="119"/>
      <c r="R23" s="58"/>
      <c r="S23" s="58"/>
      <c r="T23" s="58"/>
      <c r="U23" s="129"/>
      <c r="V23" s="58"/>
      <c r="W23" s="58"/>
      <c r="X23" s="58"/>
      <c r="Y23" s="58"/>
      <c r="Z23" s="58"/>
      <c r="AA23" s="131"/>
      <c r="AB23" s="2"/>
      <c r="AC23" s="2"/>
    </row>
    <row r="24" spans="1:29" ht="15.75" customHeight="1" x14ac:dyDescent="0.25">
      <c r="A24" s="2"/>
      <c r="B24" s="180"/>
      <c r="C24" s="119"/>
      <c r="D24" s="58"/>
      <c r="E24" s="58"/>
      <c r="F24" s="119"/>
      <c r="G24" s="58"/>
      <c r="H24" s="58"/>
      <c r="I24" s="124"/>
      <c r="J24" s="119"/>
      <c r="K24" s="58"/>
      <c r="L24" s="128"/>
      <c r="M24" s="124"/>
      <c r="N24" s="119"/>
      <c r="O24" s="58"/>
      <c r="P24" s="129"/>
      <c r="Q24" s="119"/>
      <c r="R24" s="58"/>
      <c r="S24" s="58"/>
      <c r="T24" s="58"/>
      <c r="U24" s="129"/>
      <c r="V24" s="58"/>
      <c r="W24" s="58"/>
      <c r="X24" s="58"/>
      <c r="Y24" s="58"/>
      <c r="Z24" s="58"/>
      <c r="AA24" s="131"/>
      <c r="AB24" s="2"/>
      <c r="AC24" s="2"/>
    </row>
    <row r="25" spans="1:29" ht="16.5" customHeight="1" x14ac:dyDescent="0.25">
      <c r="A25" s="2"/>
      <c r="B25" s="181"/>
      <c r="C25" s="182"/>
      <c r="D25" s="183"/>
      <c r="E25" s="183"/>
      <c r="F25" s="182"/>
      <c r="G25" s="183"/>
      <c r="H25" s="183"/>
      <c r="I25" s="184"/>
      <c r="J25" s="182"/>
      <c r="K25" s="183"/>
      <c r="L25" s="185"/>
      <c r="M25" s="184"/>
      <c r="N25" s="182"/>
      <c r="O25" s="183"/>
      <c r="P25" s="186"/>
      <c r="Q25" s="182"/>
      <c r="R25" s="183"/>
      <c r="S25" s="183"/>
      <c r="T25" s="183"/>
      <c r="U25" s="186"/>
      <c r="V25" s="183"/>
      <c r="W25" s="183"/>
      <c r="X25" s="183"/>
      <c r="Y25" s="183"/>
      <c r="Z25" s="183"/>
      <c r="AA25" s="187"/>
      <c r="AB25" s="2"/>
      <c r="AC25" s="2"/>
    </row>
    <row r="26" spans="1:29" ht="13.5" customHeight="1" x14ac:dyDescent="0.2">
      <c r="A26" s="2"/>
      <c r="B26" s="141" t="s">
        <v>109</v>
      </c>
      <c r="C26" s="142">
        <f t="shared" ref="C26:Z26" si="1">SUM(C21:C25)</f>
        <v>0</v>
      </c>
      <c r="D26" s="142">
        <f t="shared" si="1"/>
        <v>0</v>
      </c>
      <c r="E26" s="142">
        <f t="shared" si="1"/>
        <v>0</v>
      </c>
      <c r="F26" s="142">
        <f t="shared" si="1"/>
        <v>0</v>
      </c>
      <c r="G26" s="142">
        <f t="shared" si="1"/>
        <v>0</v>
      </c>
      <c r="H26" s="142">
        <f t="shared" si="1"/>
        <v>0</v>
      </c>
      <c r="I26" s="142">
        <f t="shared" si="1"/>
        <v>0</v>
      </c>
      <c r="J26" s="142">
        <f t="shared" si="1"/>
        <v>0</v>
      </c>
      <c r="K26" s="143">
        <f t="shared" si="1"/>
        <v>0</v>
      </c>
      <c r="L26" s="143">
        <f t="shared" si="1"/>
        <v>0</v>
      </c>
      <c r="M26" s="188">
        <f t="shared" si="1"/>
        <v>0</v>
      </c>
      <c r="N26" s="188">
        <f t="shared" si="1"/>
        <v>0</v>
      </c>
      <c r="O26" s="188">
        <f t="shared" si="1"/>
        <v>0</v>
      </c>
      <c r="P26" s="188">
        <f t="shared" si="1"/>
        <v>0</v>
      </c>
      <c r="Q26" s="142">
        <f t="shared" si="1"/>
        <v>0</v>
      </c>
      <c r="R26" s="142">
        <f t="shared" si="1"/>
        <v>0</v>
      </c>
      <c r="S26" s="142">
        <f t="shared" si="1"/>
        <v>0</v>
      </c>
      <c r="T26" s="142">
        <f t="shared" si="1"/>
        <v>0</v>
      </c>
      <c r="U26" s="188">
        <f t="shared" si="1"/>
        <v>0</v>
      </c>
      <c r="V26" s="188">
        <f t="shared" si="1"/>
        <v>0</v>
      </c>
      <c r="W26" s="188">
        <f t="shared" si="1"/>
        <v>0</v>
      </c>
      <c r="X26" s="188">
        <f t="shared" si="1"/>
        <v>0</v>
      </c>
      <c r="Y26" s="188">
        <f t="shared" si="1"/>
        <v>0</v>
      </c>
      <c r="Z26" s="188">
        <f t="shared" si="1"/>
        <v>0</v>
      </c>
      <c r="AA26" s="144"/>
      <c r="AB26" s="2"/>
      <c r="AC26" s="2"/>
    </row>
    <row r="27" spans="1:29" ht="12.75" customHeight="1" x14ac:dyDescent="0.2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"/>
    </row>
    <row r="28" spans="1:29" ht="12.75" customHeight="1" x14ac:dyDescent="0.2">
      <c r="A28" s="2"/>
      <c r="B28" s="2"/>
      <c r="C28" s="3"/>
      <c r="D28" s="3"/>
      <c r="E28" s="3"/>
      <c r="F28" s="3"/>
      <c r="G28" s="3"/>
      <c r="H28" s="3"/>
      <c r="I28" s="3"/>
      <c r="J28" s="100"/>
      <c r="K28" s="100"/>
      <c r="L28" s="10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"/>
    </row>
    <row r="29" spans="1:29" ht="12.75" customHeight="1" x14ac:dyDescent="0.2">
      <c r="A29" s="2"/>
      <c r="B29" s="2"/>
      <c r="C29" s="3"/>
      <c r="D29" s="3"/>
      <c r="E29" s="3"/>
      <c r="F29" s="3"/>
      <c r="G29" s="3"/>
      <c r="H29" s="3"/>
      <c r="I29" s="3"/>
      <c r="J29" s="100"/>
      <c r="K29" s="100"/>
      <c r="L29" s="10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"/>
    </row>
    <row r="30" spans="1:29" ht="12.75" customHeight="1" x14ac:dyDescent="0.2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"/>
    </row>
    <row r="31" spans="1:29" ht="12.75" customHeight="1" x14ac:dyDescent="0.2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"/>
    </row>
    <row r="32" spans="1:29" ht="12.75" customHeight="1" x14ac:dyDescent="0.2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"/>
    </row>
    <row r="33" spans="1:29" ht="12.75" customHeight="1" x14ac:dyDescent="0.2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"/>
    </row>
    <row r="34" spans="1:29" ht="12.75" customHeight="1" x14ac:dyDescent="0.2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"/>
    </row>
    <row r="35" spans="1:29" ht="12.75" customHeight="1" x14ac:dyDescent="0.2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"/>
    </row>
    <row r="36" spans="1:29" ht="12.75" customHeight="1" x14ac:dyDescent="0.2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"/>
    </row>
    <row r="37" spans="1:29" ht="12.75" customHeight="1" x14ac:dyDescent="0.2">
      <c r="A37" s="2"/>
      <c r="B37" s="2"/>
      <c r="C37" s="3"/>
      <c r="D37" s="3"/>
      <c r="E37" s="3"/>
      <c r="F37" s="3"/>
      <c r="G37" s="3"/>
      <c r="H37" s="3"/>
      <c r="I37" s="3"/>
      <c r="J37" s="100"/>
      <c r="K37" s="100"/>
      <c r="L37" s="10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"/>
    </row>
    <row r="38" spans="1:29" ht="12.75" customHeight="1" x14ac:dyDescent="0.2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"/>
    </row>
    <row r="39" spans="1:29" ht="12.75" customHeight="1" x14ac:dyDescent="0.2">
      <c r="A39" s="2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"/>
    </row>
    <row r="40" spans="1:29" ht="12.75" customHeight="1" x14ac:dyDescent="0.2">
      <c r="A40" s="2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/>
    </row>
    <row r="41" spans="1:29" ht="12.75" customHeight="1" x14ac:dyDescent="0.2">
      <c r="A41" s="2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2"/>
    </row>
    <row r="42" spans="1:29" ht="12.75" customHeight="1" x14ac:dyDescent="0.2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"/>
    </row>
    <row r="43" spans="1:29" ht="12.75" customHeight="1" x14ac:dyDescent="0.2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"/>
    </row>
    <row r="44" spans="1:29" ht="12.75" customHeight="1" x14ac:dyDescent="0.2">
      <c r="A44" s="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"/>
    </row>
    <row r="45" spans="1:29" ht="12.75" customHeight="1" x14ac:dyDescent="0.2">
      <c r="A45" s="2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"/>
    </row>
    <row r="46" spans="1:29" ht="12.75" customHeight="1" x14ac:dyDescent="0.2">
      <c r="A46" s="2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"/>
    </row>
    <row r="47" spans="1:29" ht="12.75" customHeight="1" x14ac:dyDescent="0.2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"/>
    </row>
    <row r="48" spans="1:29" ht="12.75" customHeight="1" x14ac:dyDescent="0.2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"/>
    </row>
    <row r="49" spans="1:29" ht="12.75" customHeight="1" x14ac:dyDescent="0.2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2"/>
    </row>
    <row r="50" spans="1:29" ht="12.75" customHeight="1" x14ac:dyDescent="0.2">
      <c r="A50" s="2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"/>
    </row>
    <row r="51" spans="1:29" ht="12.75" customHeight="1" x14ac:dyDescent="0.2">
      <c r="A51" s="2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"/>
    </row>
    <row r="52" spans="1:29" ht="12.75" customHeight="1" x14ac:dyDescent="0.2">
      <c r="A52" s="2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"/>
    </row>
    <row r="53" spans="1:29" ht="12.75" customHeight="1" x14ac:dyDescent="0.2">
      <c r="A53" s="2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2"/>
    </row>
    <row r="54" spans="1:29" ht="12.75" customHeight="1" x14ac:dyDescent="0.2">
      <c r="A54" s="2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2"/>
    </row>
    <row r="55" spans="1:29" ht="12.75" customHeight="1" x14ac:dyDescent="0.2">
      <c r="A55" s="2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2"/>
    </row>
    <row r="56" spans="1:29" ht="12.75" customHeight="1" x14ac:dyDescent="0.2">
      <c r="A56" s="2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2"/>
    </row>
    <row r="57" spans="1:29" ht="12.75" customHeight="1" x14ac:dyDescent="0.2">
      <c r="A57" s="2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2"/>
    </row>
    <row r="58" spans="1:29" ht="12.75" customHeight="1" x14ac:dyDescent="0.2">
      <c r="A58" s="2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2"/>
    </row>
    <row r="59" spans="1:29" ht="12.75" customHeight="1" x14ac:dyDescent="0.2">
      <c r="A59" s="2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2"/>
    </row>
    <row r="60" spans="1:29" ht="12.75" customHeight="1" x14ac:dyDescent="0.2">
      <c r="A60" s="2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2"/>
    </row>
    <row r="61" spans="1:29" ht="12.75" customHeight="1" x14ac:dyDescent="0.2">
      <c r="A61" s="2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2"/>
    </row>
    <row r="62" spans="1:29" ht="12.75" customHeight="1" x14ac:dyDescent="0.2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"/>
    </row>
    <row r="63" spans="1:29" ht="12.75" customHeight="1" x14ac:dyDescent="0.2">
      <c r="A63" s="2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"/>
    </row>
    <row r="64" spans="1:29" ht="12.75" customHeight="1" x14ac:dyDescent="0.2">
      <c r="A64" s="2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"/>
    </row>
    <row r="65" spans="1:29" ht="12.75" customHeight="1" x14ac:dyDescent="0.2">
      <c r="A65" s="2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"/>
    </row>
    <row r="66" spans="1:29" ht="12.75" customHeight="1" x14ac:dyDescent="0.2">
      <c r="A66" s="2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"/>
    </row>
    <row r="67" spans="1:29" ht="12.75" customHeight="1" x14ac:dyDescent="0.2">
      <c r="A67" s="2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"/>
    </row>
    <row r="68" spans="1:29" ht="12.75" customHeight="1" x14ac:dyDescent="0.2">
      <c r="A68" s="2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"/>
    </row>
    <row r="69" spans="1:29" ht="12.75" customHeight="1" x14ac:dyDescent="0.2">
      <c r="A69" s="2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"/>
    </row>
    <row r="70" spans="1:29" ht="12.75" customHeight="1" x14ac:dyDescent="0.2">
      <c r="A70" s="2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"/>
    </row>
    <row r="71" spans="1:29" ht="12.75" customHeight="1" x14ac:dyDescent="0.2">
      <c r="A71" s="2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"/>
    </row>
    <row r="72" spans="1:29" ht="12.75" customHeight="1" x14ac:dyDescent="0.2">
      <c r="A72" s="2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"/>
    </row>
    <row r="73" spans="1:29" ht="12.75" customHeight="1" x14ac:dyDescent="0.2">
      <c r="A73" s="2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"/>
    </row>
    <row r="74" spans="1:29" ht="12.75" customHeight="1" x14ac:dyDescent="0.2">
      <c r="A74" s="2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"/>
    </row>
    <row r="75" spans="1:29" ht="12.75" customHeight="1" x14ac:dyDescent="0.2">
      <c r="A75" s="2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"/>
    </row>
    <row r="76" spans="1:29" ht="12.75" customHeight="1" x14ac:dyDescent="0.2">
      <c r="A76" s="2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"/>
    </row>
    <row r="77" spans="1:29" ht="12.75" customHeight="1" x14ac:dyDescent="0.2">
      <c r="A77" s="2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"/>
    </row>
    <row r="78" spans="1:29" ht="12.75" customHeight="1" x14ac:dyDescent="0.2">
      <c r="A78" s="2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"/>
    </row>
    <row r="79" spans="1:29" ht="12.75" customHeight="1" x14ac:dyDescent="0.2">
      <c r="A79" s="2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"/>
    </row>
    <row r="80" spans="1:29" ht="12.75" customHeight="1" x14ac:dyDescent="0.2">
      <c r="A80" s="2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</row>
    <row r="81" spans="1:29" ht="12.75" customHeight="1" x14ac:dyDescent="0.2">
      <c r="A81" s="2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</row>
    <row r="82" spans="1:29" ht="12.75" customHeight="1" x14ac:dyDescent="0.2">
      <c r="A82" s="2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</row>
    <row r="83" spans="1:29" ht="12.75" customHeight="1" x14ac:dyDescent="0.2">
      <c r="A83" s="2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</row>
    <row r="84" spans="1:29" ht="12.75" customHeight="1" x14ac:dyDescent="0.2">
      <c r="A84" s="2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</row>
    <row r="85" spans="1:29" ht="12.75" customHeight="1" x14ac:dyDescent="0.2">
      <c r="A85" s="2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</row>
    <row r="86" spans="1:29" ht="12.75" customHeight="1" x14ac:dyDescent="0.2">
      <c r="A86" s="2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</row>
    <row r="87" spans="1:29" ht="12.75" customHeight="1" x14ac:dyDescent="0.2">
      <c r="A87" s="2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</row>
    <row r="88" spans="1:29" ht="12.75" customHeight="1" x14ac:dyDescent="0.2">
      <c r="A88" s="2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</row>
    <row r="89" spans="1:29" ht="12.75" customHeight="1" x14ac:dyDescent="0.2">
      <c r="A89" s="2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</row>
    <row r="90" spans="1:29" ht="12.75" customHeight="1" x14ac:dyDescent="0.2">
      <c r="A90" s="2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</row>
    <row r="91" spans="1:29" ht="12.75" customHeight="1" x14ac:dyDescent="0.2">
      <c r="A91" s="2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</row>
    <row r="92" spans="1:29" ht="12.75" customHeight="1" x14ac:dyDescent="0.2">
      <c r="A92" s="2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</row>
    <row r="93" spans="1:29" ht="12.75" customHeight="1" x14ac:dyDescent="0.2">
      <c r="A93" s="2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</row>
    <row r="94" spans="1:29" ht="12.75" customHeight="1" x14ac:dyDescent="0.2">
      <c r="A94" s="2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</row>
    <row r="95" spans="1:29" ht="12.75" customHeight="1" x14ac:dyDescent="0.2">
      <c r="A95" s="2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</row>
    <row r="96" spans="1:29" ht="12.75" customHeight="1" x14ac:dyDescent="0.2">
      <c r="A96" s="2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</row>
    <row r="97" spans="1:29" ht="12.75" customHeight="1" x14ac:dyDescent="0.2">
      <c r="A97" s="2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</row>
    <row r="98" spans="1:29" ht="12.75" customHeight="1" x14ac:dyDescent="0.2">
      <c r="A98" s="2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</row>
    <row r="99" spans="1:29" ht="12.75" customHeight="1" x14ac:dyDescent="0.2">
      <c r="A99" s="2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</row>
    <row r="100" spans="1:29" ht="12.75" customHeight="1" x14ac:dyDescent="0.2">
      <c r="A100" s="2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</row>
    <row r="101" spans="1:29" ht="12.75" customHeight="1" x14ac:dyDescent="0.2">
      <c r="A101" s="2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</row>
    <row r="102" spans="1:29" ht="12.75" customHeight="1" x14ac:dyDescent="0.2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</row>
    <row r="103" spans="1:29" ht="12.75" customHeight="1" x14ac:dyDescent="0.2">
      <c r="A103" s="2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</row>
    <row r="104" spans="1:29" ht="12.75" customHeight="1" x14ac:dyDescent="0.2">
      <c r="A104" s="2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2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2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2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2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2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2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2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2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2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2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2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2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2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2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2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2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2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2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2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2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2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2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2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2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2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2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2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2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2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2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2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2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2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2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2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2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2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2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2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2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2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2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2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2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2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2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2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2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2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2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2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2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2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2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2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2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2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2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2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2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2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2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2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2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2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2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2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2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2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2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2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2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2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2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2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2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2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2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2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2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2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2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2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2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2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2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2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2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2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2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2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2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2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2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2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2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2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2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2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2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2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2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2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2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2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2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2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2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2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2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2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2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2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2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2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2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2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2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2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2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2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2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2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2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2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2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2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2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2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2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2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2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2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2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2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2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2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2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2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2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2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2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2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2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2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2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2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2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2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2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2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2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2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2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2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2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2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2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2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2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2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2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2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2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2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2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2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2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2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2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2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2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2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2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2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2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2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2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2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2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2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2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2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2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2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2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2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2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2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2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2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2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2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2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2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2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2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2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2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2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2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2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2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2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2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2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2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2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2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2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2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2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2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2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2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2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2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2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2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2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2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2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2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2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2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2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2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2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2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2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2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2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2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2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2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2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2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2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2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2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2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2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2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2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2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2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2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2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2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2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2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2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2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2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2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2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2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2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2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2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2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2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2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2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2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2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2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2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2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2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2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2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2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2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2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2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2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2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2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2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2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2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2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2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2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2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2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2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2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2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2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2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2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2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2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2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2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2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2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2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2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2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2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2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2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2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2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2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2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2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2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2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2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2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2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2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2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2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2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2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2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2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2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2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2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2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2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2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2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2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2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2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2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2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2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2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2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2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2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2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2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2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2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2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2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2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2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2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2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2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2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2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2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2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2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2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2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2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2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2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2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2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2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2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2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2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2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2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2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2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2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2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2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2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2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2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2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2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2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2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2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2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2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2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2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2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2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2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2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2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2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2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2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2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2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2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2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2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2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2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2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2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2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2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2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2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2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2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2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2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2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2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2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2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2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2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2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2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2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2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2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2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2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2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2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2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2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2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2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2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2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2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2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2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2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2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2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2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2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2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2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2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2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2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2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2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2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2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2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2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2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2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2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2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2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2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2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2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2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2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2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2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2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2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2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2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2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2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2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2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2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2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2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2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2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2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2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2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2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2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2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2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2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2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2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2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2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2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2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2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2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2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2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2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2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2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2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2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2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2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2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2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2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2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2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2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2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2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2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2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2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2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2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2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2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2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2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2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2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2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2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2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2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2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2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2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2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2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2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2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2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2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2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2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2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2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2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2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2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2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2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2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2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2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2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2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2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2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2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2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2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2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2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2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2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2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2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2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2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2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2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2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2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2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2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2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2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2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2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2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2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2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2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2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2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2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2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2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2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2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2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2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2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2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2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2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2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2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2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2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2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2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2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2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2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2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2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2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2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2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2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2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2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2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2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2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2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2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2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2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2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2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2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2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2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2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2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2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2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2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2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2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2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2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2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2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2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2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2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2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2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2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2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2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2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2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2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2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2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2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2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2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2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2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2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2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2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2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2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2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2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2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2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2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2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2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2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2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2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2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2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2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2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2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2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2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2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2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2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2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2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2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2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2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2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2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2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2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2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2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2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2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2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2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2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2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2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2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2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2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2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2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2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2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2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2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2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2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2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2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2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2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2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2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2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2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2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2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2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2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2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2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2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2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2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2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2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2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2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2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2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2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2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2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2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2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2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2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2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2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2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2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2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2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2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2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2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2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2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2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2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2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2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2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2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2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2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2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2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2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2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2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2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2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2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2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2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2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2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2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2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2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2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2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2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2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2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2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2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2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2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2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2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2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2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2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2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2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2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2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2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2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2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2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2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2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2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2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2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2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2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2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2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2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2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2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2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2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2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2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2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2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2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2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2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2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2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2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2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2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2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2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2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2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2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2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2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2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2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2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2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2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2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2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2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2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2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2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2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2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2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2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2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2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2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2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2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2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2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2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2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2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2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2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2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2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2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2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2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2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2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2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2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2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2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2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2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2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2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2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2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2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2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2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2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2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2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2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2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2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2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  <row r="1000" spans="1:29" ht="12.75" customHeight="1" x14ac:dyDescent="0.2">
      <c r="A1000" s="2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75"/>
      <c r="B1" s="276"/>
      <c r="C1" s="277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3"/>
      <c r="W1" s="272" t="s">
        <v>1</v>
      </c>
      <c r="X1" s="263"/>
      <c r="Y1" s="264"/>
      <c r="Z1" s="286" t="s">
        <v>2</v>
      </c>
      <c r="AA1" s="263"/>
      <c r="AB1" s="263"/>
      <c r="AC1" s="264"/>
    </row>
    <row r="2" spans="1:29" ht="21.75" customHeight="1" x14ac:dyDescent="0.2">
      <c r="A2" s="278"/>
      <c r="B2" s="279"/>
      <c r="C2" s="280"/>
      <c r="D2" s="284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85"/>
      <c r="W2" s="272" t="s">
        <v>3</v>
      </c>
      <c r="X2" s="263"/>
      <c r="Y2" s="264"/>
      <c r="Z2" s="287">
        <v>44455</v>
      </c>
      <c r="AA2" s="263"/>
      <c r="AB2" s="263"/>
      <c r="AC2" s="264"/>
    </row>
    <row r="3" spans="1:29" ht="12.75" customHeight="1" x14ac:dyDescent="0.2">
      <c r="A3" s="281" t="s">
        <v>4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3"/>
      <c r="W3" s="272" t="s">
        <v>5</v>
      </c>
      <c r="X3" s="263"/>
      <c r="Y3" s="264"/>
      <c r="Z3" s="273" t="s">
        <v>6</v>
      </c>
      <c r="AA3" s="263"/>
      <c r="AB3" s="263"/>
      <c r="AC3" s="264"/>
    </row>
    <row r="4" spans="1:29" ht="13.5" customHeight="1" x14ac:dyDescent="0.2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90"/>
      <c r="W4" s="272" t="s">
        <v>7</v>
      </c>
      <c r="X4" s="263"/>
      <c r="Y4" s="264"/>
      <c r="Z4" s="274" t="s">
        <v>8</v>
      </c>
      <c r="AA4" s="263"/>
      <c r="AB4" s="263"/>
      <c r="AC4" s="264"/>
    </row>
    <row r="5" spans="1:29" ht="13.5" customHeight="1" x14ac:dyDescent="0.2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29" ht="13.5" customHeight="1" x14ac:dyDescent="0.2">
      <c r="A6" s="4"/>
      <c r="B6" s="189" t="s">
        <v>158</v>
      </c>
      <c r="C6" s="269">
        <v>45216</v>
      </c>
      <c r="D6" s="263"/>
      <c r="E6" s="263"/>
      <c r="F6" s="263"/>
      <c r="G6" s="263"/>
      <c r="H6" s="263"/>
      <c r="I6" s="6"/>
      <c r="J6" s="6"/>
      <c r="K6" s="6"/>
      <c r="L6" s="6"/>
      <c r="M6" s="7"/>
      <c r="N6" s="270"/>
      <c r="O6" s="263"/>
      <c r="P6" s="263"/>
      <c r="Q6" s="263"/>
      <c r="R6" s="263"/>
      <c r="S6" s="263"/>
      <c r="T6" s="263"/>
      <c r="U6" s="264"/>
      <c r="V6" s="3"/>
      <c r="W6" s="3"/>
      <c r="X6" s="3"/>
      <c r="Y6" s="3"/>
      <c r="Z6" s="3"/>
      <c r="AA6" s="3"/>
      <c r="AB6" s="3"/>
      <c r="AC6" s="2"/>
    </row>
    <row r="7" spans="1:29" ht="13.5" customHeight="1" x14ac:dyDescent="0.2">
      <c r="A7" s="8" t="s">
        <v>10</v>
      </c>
      <c r="B7" s="9" t="s">
        <v>11</v>
      </c>
      <c r="C7" s="265" t="s">
        <v>159</v>
      </c>
      <c r="D7" s="263"/>
      <c r="E7" s="263"/>
      <c r="F7" s="263"/>
      <c r="G7" s="27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0"/>
      <c r="AC7" s="13" t="s">
        <v>14</v>
      </c>
    </row>
    <row r="8" spans="1:29" ht="13.5" customHeight="1" x14ac:dyDescent="0.2">
      <c r="A8" s="14"/>
      <c r="B8" s="148"/>
      <c r="C8" s="190"/>
      <c r="D8" s="190"/>
      <c r="E8" s="190"/>
      <c r="F8" s="190"/>
      <c r="G8" s="190"/>
      <c r="H8" s="191"/>
      <c r="I8" s="190"/>
      <c r="J8" s="190"/>
      <c r="K8" s="190"/>
      <c r="L8" s="192"/>
      <c r="M8" s="190"/>
      <c r="N8" s="190"/>
      <c r="O8" s="190"/>
      <c r="P8" s="190"/>
      <c r="Q8" s="193"/>
      <c r="R8" s="194"/>
      <c r="S8" s="194"/>
      <c r="T8" s="194"/>
      <c r="U8" s="193"/>
      <c r="V8" s="193"/>
      <c r="W8" s="193"/>
      <c r="X8" s="193"/>
      <c r="Y8" s="193"/>
      <c r="Z8" s="193"/>
      <c r="AA8" s="193"/>
      <c r="AB8" s="195"/>
      <c r="AC8" s="196"/>
    </row>
    <row r="9" spans="1:29" ht="13.5" customHeight="1" x14ac:dyDescent="0.2">
      <c r="A9" s="14"/>
      <c r="B9" s="15" t="s">
        <v>15</v>
      </c>
      <c r="C9" s="16"/>
      <c r="D9" s="17"/>
      <c r="E9" s="17"/>
      <c r="F9" s="17"/>
      <c r="G9" s="17"/>
      <c r="H9" s="18"/>
      <c r="I9" s="19"/>
      <c r="J9" s="17"/>
      <c r="K9" s="197"/>
      <c r="L9" s="16"/>
      <c r="M9" s="17"/>
      <c r="N9" s="17"/>
      <c r="O9" s="17"/>
      <c r="P9" s="17"/>
      <c r="Q9" s="21"/>
      <c r="R9" s="22"/>
      <c r="S9" s="22"/>
      <c r="T9" s="22"/>
      <c r="U9" s="23"/>
      <c r="V9" s="24"/>
      <c r="W9" s="24"/>
      <c r="X9" s="24"/>
      <c r="Y9" s="24"/>
      <c r="Z9" s="24"/>
      <c r="AA9" s="24"/>
      <c r="AB9" s="24"/>
      <c r="AC9" s="25"/>
    </row>
    <row r="10" spans="1:29" ht="15.75" customHeight="1" x14ac:dyDescent="0.3">
      <c r="A10" s="198">
        <f>+Pedido!A9</f>
        <v>2</v>
      </c>
      <c r="B10" s="199" t="str">
        <f>+Pedido!B9</f>
        <v>Yamila Denisse Bentos Luna</v>
      </c>
      <c r="C10" s="200"/>
      <c r="D10" s="201"/>
      <c r="E10" s="202"/>
      <c r="F10" s="200"/>
      <c r="G10" s="202"/>
      <c r="H10" s="200"/>
      <c r="I10" s="200"/>
      <c r="J10" s="200"/>
      <c r="K10" s="200"/>
      <c r="L10" s="200"/>
      <c r="M10" s="200"/>
      <c r="N10" s="203"/>
      <c r="O10" s="202"/>
      <c r="P10" s="202"/>
      <c r="Q10" s="202"/>
      <c r="R10" s="201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4"/>
    </row>
    <row r="11" spans="1:29" ht="15.75" customHeight="1" x14ac:dyDescent="0.3">
      <c r="A11" s="198">
        <f>+Pedido!A10</f>
        <v>1</v>
      </c>
      <c r="B11" s="199" t="str">
        <f>+Pedido!B10</f>
        <v>Natalia Bossio</v>
      </c>
      <c r="C11" s="200"/>
      <c r="D11" s="200"/>
      <c r="E11" s="200"/>
      <c r="F11" s="202"/>
      <c r="G11" s="200"/>
      <c r="H11" s="200"/>
      <c r="I11" s="200"/>
      <c r="J11" s="200"/>
      <c r="K11" s="200"/>
      <c r="L11" s="200"/>
      <c r="M11" s="200"/>
      <c r="N11" s="203"/>
      <c r="O11" s="202"/>
      <c r="P11" s="202"/>
      <c r="Q11" s="202"/>
      <c r="R11" s="201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4"/>
    </row>
    <row r="12" spans="1:29" ht="15.75" customHeight="1" x14ac:dyDescent="0.3">
      <c r="A12" s="198">
        <f>+Pedido!A11</f>
        <v>1</v>
      </c>
      <c r="B12" s="199" t="str">
        <f>+Pedido!B11</f>
        <v>Laura Lobosco</v>
      </c>
      <c r="C12" s="202"/>
      <c r="D12" s="201"/>
      <c r="E12" s="202"/>
      <c r="F12" s="200"/>
      <c r="G12" s="202"/>
      <c r="H12" s="202"/>
      <c r="I12" s="202"/>
      <c r="J12" s="202"/>
      <c r="K12" s="202"/>
      <c r="L12" s="200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5"/>
      <c r="Y12" s="202"/>
      <c r="Z12" s="202"/>
      <c r="AA12" s="202"/>
      <c r="AB12" s="202"/>
      <c r="AC12" s="206"/>
    </row>
    <row r="13" spans="1:29" ht="15.75" customHeight="1" x14ac:dyDescent="0.3">
      <c r="A13" s="198">
        <f>+Pedido!A12</f>
        <v>2</v>
      </c>
      <c r="B13" s="199" t="str">
        <f>+Pedido!B12</f>
        <v>Fernando Martin Cortés</v>
      </c>
      <c r="C13" s="202"/>
      <c r="D13" s="201"/>
      <c r="E13" s="202"/>
      <c r="F13" s="200"/>
      <c r="G13" s="202"/>
      <c r="H13" s="202"/>
      <c r="I13" s="202"/>
      <c r="J13" s="202"/>
      <c r="K13" s="202"/>
      <c r="L13" s="200"/>
      <c r="M13" s="202"/>
      <c r="N13" s="202"/>
      <c r="O13" s="202"/>
      <c r="P13" s="202"/>
      <c r="Q13" s="202"/>
      <c r="R13" s="202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4"/>
    </row>
    <row r="14" spans="1:29" ht="15.75" customHeight="1" x14ac:dyDescent="0.3">
      <c r="A14" s="198">
        <f>+Pedido!A13</f>
        <v>2</v>
      </c>
      <c r="B14" s="199" t="str">
        <f>+Pedido!B13</f>
        <v>Gabriela Modrow</v>
      </c>
      <c r="C14" s="202"/>
      <c r="D14" s="202"/>
      <c r="E14" s="202"/>
      <c r="F14" s="200"/>
      <c r="G14" s="203"/>
      <c r="H14" s="202"/>
      <c r="I14" s="202"/>
      <c r="J14" s="202"/>
      <c r="K14" s="202"/>
      <c r="L14" s="200"/>
      <c r="M14" s="202"/>
      <c r="N14" s="202"/>
      <c r="O14" s="202"/>
      <c r="P14" s="202"/>
      <c r="Q14" s="202"/>
      <c r="R14" s="202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4"/>
    </row>
    <row r="15" spans="1:29" ht="15.75" customHeight="1" x14ac:dyDescent="0.3">
      <c r="A15" s="198">
        <f>+Pedido!A14</f>
        <v>2</v>
      </c>
      <c r="B15" s="199" t="str">
        <f>+Pedido!B14</f>
        <v>Maria Florencia Loderer</v>
      </c>
      <c r="C15" s="200"/>
      <c r="D15" s="200"/>
      <c r="E15" s="200"/>
      <c r="F15" s="200"/>
      <c r="G15" s="202"/>
      <c r="H15" s="202"/>
      <c r="I15" s="202"/>
      <c r="J15" s="202"/>
      <c r="K15" s="202"/>
      <c r="L15" s="200"/>
      <c r="M15" s="202"/>
      <c r="N15" s="202"/>
      <c r="O15" s="202"/>
      <c r="P15" s="202"/>
      <c r="Q15" s="202"/>
      <c r="R15" s="201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4"/>
    </row>
    <row r="16" spans="1:29" ht="15.75" customHeight="1" x14ac:dyDescent="0.3">
      <c r="A16" s="198">
        <f>+Pedido!A15</f>
        <v>1</v>
      </c>
      <c r="B16" s="199" t="str">
        <f>+Pedido!B15</f>
        <v>Casa China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0"/>
      <c r="M16" s="202"/>
      <c r="N16" s="202"/>
      <c r="O16" s="202"/>
      <c r="P16" s="202"/>
      <c r="Q16" s="202"/>
      <c r="R16" s="201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4"/>
    </row>
    <row r="17" spans="1:29" ht="15.75" customHeight="1" x14ac:dyDescent="0.3">
      <c r="A17" s="198">
        <f>+Pedido!A16</f>
        <v>9</v>
      </c>
      <c r="B17" s="199" t="str">
        <f>+Pedido!B16</f>
        <v>HAVANNA</v>
      </c>
      <c r="C17" s="200"/>
      <c r="D17" s="200"/>
      <c r="E17" s="200"/>
      <c r="F17" s="202"/>
      <c r="G17" s="200"/>
      <c r="H17" s="200"/>
      <c r="I17" s="200"/>
      <c r="J17" s="207"/>
      <c r="K17" s="200"/>
      <c r="L17" s="208"/>
      <c r="M17" s="200"/>
      <c r="N17" s="203"/>
      <c r="O17" s="202"/>
      <c r="P17" s="202"/>
      <c r="Q17" s="202"/>
      <c r="R17" s="201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6"/>
    </row>
    <row r="18" spans="1:29" ht="15.75" customHeight="1" x14ac:dyDescent="0.3">
      <c r="A18" s="198">
        <f>+Pedido!A17</f>
        <v>2</v>
      </c>
      <c r="B18" s="199" t="str">
        <f>+Pedido!B17</f>
        <v>Campos de sabores</v>
      </c>
      <c r="C18" s="200"/>
      <c r="D18" s="209"/>
      <c r="E18" s="202"/>
      <c r="F18" s="200"/>
      <c r="G18" s="202"/>
      <c r="H18" s="200"/>
      <c r="I18" s="200"/>
      <c r="J18" s="207"/>
      <c r="K18" s="200"/>
      <c r="L18" s="208"/>
      <c r="M18" s="200"/>
      <c r="N18" s="203"/>
      <c r="O18" s="202"/>
      <c r="P18" s="202"/>
      <c r="Q18" s="202"/>
      <c r="R18" s="201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4"/>
    </row>
    <row r="19" spans="1:29" ht="15.75" customHeight="1" x14ac:dyDescent="0.3">
      <c r="A19" s="198">
        <f>+Pedido!A18</f>
        <v>7</v>
      </c>
      <c r="B19" s="199" t="str">
        <f>+Pedido!B18</f>
        <v>Del turista</v>
      </c>
      <c r="C19" s="200"/>
      <c r="D19" s="200"/>
      <c r="E19" s="200"/>
      <c r="F19" s="200"/>
      <c r="G19" s="202"/>
      <c r="H19" s="200"/>
      <c r="I19" s="200"/>
      <c r="J19" s="207"/>
      <c r="K19" s="200"/>
      <c r="L19" s="208"/>
      <c r="M19" s="200"/>
      <c r="N19" s="203"/>
      <c r="O19" s="202"/>
      <c r="P19" s="202"/>
      <c r="Q19" s="202"/>
      <c r="R19" s="201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4"/>
    </row>
    <row r="20" spans="1:29" ht="15.75" customHeight="1" x14ac:dyDescent="0.3">
      <c r="A20" s="198">
        <f>+Pedido!A19</f>
        <v>1</v>
      </c>
      <c r="B20" s="199" t="str">
        <f>+Pedido!B19</f>
        <v>Green Florida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0"/>
      <c r="M20" s="203"/>
      <c r="N20" s="202"/>
      <c r="O20" s="202"/>
      <c r="P20" s="202"/>
      <c r="Q20" s="202"/>
      <c r="R20" s="201"/>
      <c r="S20" s="210"/>
      <c r="T20" s="210"/>
      <c r="U20" s="200"/>
      <c r="V20" s="200"/>
      <c r="W20" s="200"/>
      <c r="X20" s="200"/>
      <c r="Y20" s="200"/>
      <c r="Z20" s="200"/>
      <c r="AA20" s="200"/>
      <c r="AB20" s="200"/>
      <c r="AC20" s="204"/>
    </row>
    <row r="21" spans="1:29" ht="15.75" customHeight="1" x14ac:dyDescent="0.3">
      <c r="A21" s="198">
        <f>+Pedido!A20</f>
        <v>2</v>
      </c>
      <c r="B21" s="199" t="str">
        <f>+Pedido!B20</f>
        <v>Jorge Da Costa Ferrao</v>
      </c>
      <c r="C21" s="202"/>
      <c r="D21" s="202"/>
      <c r="E21" s="202"/>
      <c r="F21" s="209"/>
      <c r="G21" s="202"/>
      <c r="H21" s="202"/>
      <c r="I21" s="202"/>
      <c r="J21" s="202"/>
      <c r="K21" s="202"/>
      <c r="L21" s="200"/>
      <c r="M21" s="203"/>
      <c r="N21" s="202"/>
      <c r="O21" s="202"/>
      <c r="P21" s="202"/>
      <c r="Q21" s="202"/>
      <c r="R21" s="202"/>
      <c r="S21" s="202"/>
      <c r="T21" s="202"/>
      <c r="U21" s="202"/>
      <c r="V21" s="200"/>
      <c r="W21" s="200"/>
      <c r="X21" s="200"/>
      <c r="Y21" s="200"/>
      <c r="Z21" s="200"/>
      <c r="AA21" s="200"/>
      <c r="AB21" s="202"/>
      <c r="AC21" s="204"/>
    </row>
    <row r="22" spans="1:29" ht="15.75" customHeight="1" x14ac:dyDescent="0.3">
      <c r="A22" s="198">
        <f>+Pedido!A21</f>
        <v>2</v>
      </c>
      <c r="B22" s="199" t="str">
        <f>+Pedido!B21</f>
        <v>La intedencia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0"/>
      <c r="M22" s="202"/>
      <c r="N22" s="202"/>
      <c r="O22" s="202"/>
      <c r="P22" s="202"/>
      <c r="Q22" s="202"/>
      <c r="R22" s="202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4"/>
    </row>
    <row r="23" spans="1:29" ht="15.75" customHeight="1" x14ac:dyDescent="0.3">
      <c r="A23" s="198">
        <f>+Pedido!A22</f>
        <v>1</v>
      </c>
      <c r="B23" s="199" t="str">
        <f>+Pedido!B22</f>
        <v>Tea uriburu</v>
      </c>
      <c r="C23" s="202"/>
      <c r="D23" s="33">
        <v>5</v>
      </c>
      <c r="E23" s="34" t="s">
        <v>160</v>
      </c>
      <c r="F23" s="28">
        <v>3</v>
      </c>
      <c r="G23" s="35" t="s">
        <v>161</v>
      </c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4"/>
    </row>
    <row r="24" spans="1:29" ht="15.75" customHeight="1" x14ac:dyDescent="0.3">
      <c r="A24" s="198">
        <f>+Pedido!A23</f>
        <v>1</v>
      </c>
      <c r="B24" s="199" t="str">
        <f>+Pedido!B23</f>
        <v>Tea sinclair</v>
      </c>
      <c r="C24" s="202"/>
      <c r="D24" s="33">
        <v>8</v>
      </c>
      <c r="E24" s="34" t="s">
        <v>160</v>
      </c>
      <c r="F24" s="28">
        <v>8</v>
      </c>
      <c r="G24" s="35" t="s">
        <v>161</v>
      </c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4"/>
    </row>
    <row r="25" spans="1:29" ht="15.75" customHeight="1" x14ac:dyDescent="0.3">
      <c r="A25" s="198">
        <f>+Pedido!A24</f>
        <v>1</v>
      </c>
      <c r="B25" s="199" t="str">
        <f>+Pedido!B24</f>
        <v>Tea libertador</v>
      </c>
      <c r="C25" s="200"/>
      <c r="D25" s="33">
        <v>8</v>
      </c>
      <c r="E25" s="34" t="s">
        <v>160</v>
      </c>
      <c r="F25" s="28">
        <v>5</v>
      </c>
      <c r="G25" s="35" t="s">
        <v>161</v>
      </c>
      <c r="H25" s="200"/>
      <c r="I25" s="200"/>
      <c r="J25" s="200"/>
      <c r="K25" s="200"/>
      <c r="L25" s="200"/>
      <c r="M25" s="200"/>
      <c r="N25" s="200"/>
      <c r="O25" s="202"/>
      <c r="P25" s="202"/>
      <c r="Q25" s="202"/>
      <c r="R25" s="201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4"/>
    </row>
    <row r="26" spans="1:29" ht="15.75" customHeight="1" x14ac:dyDescent="0.3">
      <c r="A26" s="198">
        <f>+Pedido!A25</f>
        <v>1</v>
      </c>
      <c r="B26" s="199" t="str">
        <f>+Pedido!B25</f>
        <v>Tea montevideo</v>
      </c>
      <c r="C26" s="200"/>
      <c r="D26" s="33">
        <v>7</v>
      </c>
      <c r="E26" s="34" t="s">
        <v>160</v>
      </c>
      <c r="F26" s="28">
        <v>6</v>
      </c>
      <c r="G26" s="35" t="s">
        <v>161</v>
      </c>
      <c r="H26" s="200"/>
      <c r="I26" s="200"/>
      <c r="J26" s="200"/>
      <c r="K26" s="200"/>
      <c r="L26" s="200"/>
      <c r="M26" s="200"/>
      <c r="N26" s="200"/>
      <c r="O26" s="202"/>
      <c r="P26" s="202"/>
      <c r="Q26" s="202"/>
      <c r="R26" s="201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4"/>
    </row>
    <row r="27" spans="1:29" ht="15.75" customHeight="1" x14ac:dyDescent="0.3">
      <c r="A27" s="198">
        <f>+Pedido!A26</f>
        <v>1</v>
      </c>
      <c r="B27" s="199" t="str">
        <f>+Pedido!B26</f>
        <v>Tea gorostiaga</v>
      </c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2"/>
      <c r="P27" s="202"/>
      <c r="Q27" s="202"/>
      <c r="R27" s="201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4"/>
    </row>
    <row r="28" spans="1:29" ht="15.75" customHeight="1" x14ac:dyDescent="0.3">
      <c r="A28" s="198">
        <f>+Pedido!A27</f>
        <v>1</v>
      </c>
      <c r="B28" s="199" t="str">
        <f>+Pedido!B27</f>
        <v>Natalia Sulca</v>
      </c>
      <c r="C28" s="200"/>
      <c r="D28" s="201"/>
      <c r="E28" s="202"/>
      <c r="F28" s="200"/>
      <c r="G28" s="202"/>
      <c r="H28" s="200"/>
      <c r="I28" s="200"/>
      <c r="J28" s="200"/>
      <c r="K28" s="200"/>
      <c r="L28" s="208"/>
      <c r="M28" s="200"/>
      <c r="N28" s="203"/>
      <c r="O28" s="202"/>
      <c r="P28" s="202"/>
      <c r="Q28" s="202"/>
      <c r="R28" s="201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4"/>
    </row>
    <row r="29" spans="1:29" ht="15.75" customHeight="1" x14ac:dyDescent="0.3">
      <c r="A29" s="198">
        <f>+Pedido!A28</f>
        <v>1</v>
      </c>
      <c r="B29" s="199" t="str">
        <f>+Pedido!B28</f>
        <v>Tea obligado</v>
      </c>
      <c r="C29" s="200"/>
      <c r="D29" s="33">
        <v>4</v>
      </c>
      <c r="E29" s="34" t="s">
        <v>160</v>
      </c>
      <c r="F29" s="28">
        <v>3</v>
      </c>
      <c r="G29" s="35" t="s">
        <v>161</v>
      </c>
      <c r="H29" s="200"/>
      <c r="I29" s="200"/>
      <c r="J29" s="207"/>
      <c r="K29" s="200"/>
      <c r="L29" s="208"/>
      <c r="M29" s="200"/>
      <c r="N29" s="203"/>
      <c r="O29" s="202"/>
      <c r="P29" s="202"/>
      <c r="Q29" s="202"/>
      <c r="R29" s="201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4"/>
    </row>
    <row r="30" spans="1:29" ht="15.75" customHeight="1" x14ac:dyDescent="0.3">
      <c r="A30" s="198">
        <f>+Pedido!A29</f>
        <v>7</v>
      </c>
      <c r="B30" s="199" t="str">
        <f>+Pedido!B29</f>
        <v>Food serv american</v>
      </c>
      <c r="C30" s="200"/>
      <c r="D30" s="200"/>
      <c r="E30" s="200"/>
      <c r="F30" s="202"/>
      <c r="G30" s="200"/>
      <c r="H30" s="200"/>
      <c r="I30" s="200"/>
      <c r="J30" s="202"/>
      <c r="K30" s="200"/>
      <c r="L30" s="208"/>
      <c r="M30" s="200"/>
      <c r="N30" s="203"/>
      <c r="O30" s="202"/>
      <c r="P30" s="202"/>
      <c r="Q30" s="202"/>
      <c r="R30" s="201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4"/>
    </row>
    <row r="31" spans="1:29" ht="15.75" customHeight="1" x14ac:dyDescent="0.3">
      <c r="A31" s="198">
        <f>+Pedido!A30</f>
        <v>1</v>
      </c>
      <c r="B31" s="199" t="str">
        <f>+Pedido!B30</f>
        <v>Proestilo Bilbao</v>
      </c>
      <c r="C31" s="200"/>
      <c r="D31" s="200"/>
      <c r="E31" s="200"/>
      <c r="F31" s="202"/>
      <c r="G31" s="200"/>
      <c r="H31" s="200"/>
      <c r="I31" s="200"/>
      <c r="J31" s="200"/>
      <c r="K31" s="200"/>
      <c r="L31" s="208"/>
      <c r="M31" s="200"/>
      <c r="N31" s="203"/>
      <c r="O31" s="202"/>
      <c r="P31" s="202"/>
      <c r="Q31" s="202"/>
      <c r="R31" s="201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4"/>
    </row>
    <row r="32" spans="1:29" ht="15.75" customHeight="1" x14ac:dyDescent="0.3">
      <c r="A32" s="198">
        <f>+Pedido!A31</f>
        <v>1</v>
      </c>
      <c r="B32" s="199" t="str">
        <f>+Pedido!B31</f>
        <v>Tea devoto</v>
      </c>
      <c r="C32" s="202"/>
      <c r="D32" s="201"/>
      <c r="E32" s="202"/>
      <c r="F32" s="200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4"/>
    </row>
    <row r="33" spans="1:29" ht="15.75" customHeight="1" x14ac:dyDescent="0.3">
      <c r="A33" s="198">
        <f>+Pedido!A32</f>
        <v>1</v>
      </c>
      <c r="B33" s="199" t="str">
        <f>+Pedido!B32</f>
        <v>Tienda nova Villa crespo</v>
      </c>
      <c r="C33" s="202"/>
      <c r="D33" s="202"/>
      <c r="E33" s="202"/>
      <c r="F33" s="200"/>
      <c r="G33" s="200"/>
      <c r="H33" s="202"/>
      <c r="I33" s="202"/>
      <c r="J33" s="202"/>
      <c r="K33" s="202"/>
      <c r="L33" s="203"/>
      <c r="M33" s="202"/>
      <c r="N33" s="202"/>
      <c r="O33" s="202"/>
      <c r="P33" s="202"/>
      <c r="Q33" s="202"/>
      <c r="R33" s="202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4"/>
    </row>
    <row r="34" spans="1:29" ht="15.75" customHeight="1" x14ac:dyDescent="0.3">
      <c r="A34" s="198">
        <f>+Pedido!A33</f>
        <v>1</v>
      </c>
      <c r="B34" s="199" t="str">
        <f>+Pedido!B33</f>
        <v>Tostado sta fe</v>
      </c>
      <c r="C34" s="200"/>
      <c r="D34" s="200"/>
      <c r="E34" s="200"/>
      <c r="F34" s="200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1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4"/>
    </row>
    <row r="35" spans="1:29" ht="15.75" customHeight="1" x14ac:dyDescent="0.3">
      <c r="A35" s="198">
        <f>+Pedido!A34</f>
        <v>1</v>
      </c>
      <c r="B35" s="199" t="str">
        <f>+Pedido!B34</f>
        <v>Tostado callao</v>
      </c>
      <c r="C35" s="202"/>
      <c r="D35" s="201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1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4"/>
    </row>
    <row r="36" spans="1:29" ht="15.75" customHeight="1" x14ac:dyDescent="0.3">
      <c r="A36" s="198">
        <f>+Pedido!A35</f>
        <v>1</v>
      </c>
      <c r="B36" s="199" t="str">
        <f>+Pedido!B35</f>
        <v>Tostado obelisco</v>
      </c>
      <c r="C36" s="202"/>
      <c r="D36" s="202"/>
      <c r="E36" s="202"/>
      <c r="F36" s="202"/>
      <c r="G36" s="202"/>
      <c r="H36" s="202"/>
      <c r="I36" s="202"/>
      <c r="J36" s="202"/>
      <c r="K36" s="208"/>
      <c r="L36" s="202"/>
      <c r="M36" s="202"/>
      <c r="N36" s="202"/>
      <c r="O36" s="202"/>
      <c r="P36" s="202"/>
      <c r="Q36" s="202"/>
      <c r="R36" s="201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4"/>
    </row>
    <row r="37" spans="1:29" ht="15.75" customHeight="1" x14ac:dyDescent="0.3">
      <c r="A37" s="198">
        <f>+Pedido!A36</f>
        <v>1</v>
      </c>
      <c r="B37" s="199" t="str">
        <f>+Pedido!B36</f>
        <v>Green cabildo</v>
      </c>
      <c r="C37" s="202"/>
      <c r="D37" s="202"/>
      <c r="E37" s="202"/>
      <c r="F37" s="200"/>
      <c r="G37" s="202"/>
      <c r="H37" s="202"/>
      <c r="I37" s="202"/>
      <c r="J37" s="202"/>
      <c r="K37" s="202"/>
      <c r="L37" s="202"/>
      <c r="M37" s="200"/>
      <c r="N37" s="202"/>
      <c r="O37" s="202"/>
      <c r="P37" s="202"/>
      <c r="Q37" s="201"/>
      <c r="R37" s="203"/>
      <c r="S37" s="210"/>
      <c r="T37" s="210"/>
      <c r="U37" s="200"/>
      <c r="V37" s="200"/>
      <c r="W37" s="200"/>
      <c r="X37" s="200"/>
      <c r="Y37" s="200"/>
      <c r="Z37" s="200"/>
      <c r="AA37" s="200"/>
      <c r="AB37" s="200"/>
      <c r="AC37" s="204"/>
    </row>
    <row r="38" spans="1:29" ht="15.75" customHeight="1" x14ac:dyDescent="0.3">
      <c r="A38" s="198">
        <f>+Pedido!A37</f>
        <v>1</v>
      </c>
      <c r="B38" s="199" t="str">
        <f>+Pedido!B37</f>
        <v>Casa saenz</v>
      </c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0"/>
      <c r="N38" s="202"/>
      <c r="O38" s="202"/>
      <c r="P38" s="202"/>
      <c r="Q38" s="202"/>
      <c r="R38" s="201"/>
      <c r="S38" s="210"/>
      <c r="T38" s="210"/>
      <c r="U38" s="200"/>
      <c r="V38" s="200"/>
      <c r="W38" s="200"/>
      <c r="X38" s="200"/>
      <c r="Y38" s="200"/>
      <c r="Z38" s="200"/>
      <c r="AA38" s="200"/>
      <c r="AB38" s="200"/>
      <c r="AC38" s="204"/>
    </row>
    <row r="39" spans="1:29" ht="15.75" customHeight="1" x14ac:dyDescent="0.3">
      <c r="A39" s="198">
        <f>+Pedido!A38</f>
        <v>7</v>
      </c>
      <c r="B39" s="199" t="str">
        <f>+Pedido!B38</f>
        <v>Bersati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0"/>
      <c r="N39" s="202"/>
      <c r="O39" s="202"/>
      <c r="P39" s="202"/>
      <c r="Q39" s="202"/>
      <c r="R39" s="201"/>
      <c r="S39" s="210"/>
      <c r="T39" s="210"/>
      <c r="U39" s="200"/>
      <c r="V39" s="200"/>
      <c r="W39" s="200"/>
      <c r="X39" s="200"/>
      <c r="Y39" s="200"/>
      <c r="Z39" s="200"/>
      <c r="AA39" s="200"/>
      <c r="AB39" s="200"/>
      <c r="AC39" s="204"/>
    </row>
    <row r="40" spans="1:29" ht="15.75" customHeight="1" x14ac:dyDescent="0.3">
      <c r="A40" s="198">
        <f>+Pedido!A39</f>
        <v>1</v>
      </c>
      <c r="B40" s="199" t="str">
        <f>+Pedido!B39</f>
        <v>Tea arenales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0"/>
      <c r="N40" s="202"/>
      <c r="O40" s="202"/>
      <c r="P40" s="202"/>
      <c r="Q40" s="202"/>
      <c r="R40" s="201"/>
      <c r="S40" s="210"/>
      <c r="T40" s="210"/>
      <c r="U40" s="200"/>
      <c r="V40" s="200"/>
      <c r="W40" s="200"/>
      <c r="X40" s="200"/>
      <c r="Y40" s="200"/>
      <c r="Z40" s="200"/>
      <c r="AA40" s="200"/>
      <c r="AB40" s="200"/>
      <c r="AC40" s="204"/>
    </row>
    <row r="41" spans="1:29" ht="15.75" customHeight="1" x14ac:dyDescent="0.3">
      <c r="A41" s="198">
        <f>+Pedido!A40</f>
        <v>1</v>
      </c>
      <c r="B41" s="199" t="str">
        <f>+Pedido!B40</f>
        <v>Gout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0"/>
      <c r="N41" s="202"/>
      <c r="O41" s="202"/>
      <c r="P41" s="202"/>
      <c r="Q41" s="202"/>
      <c r="R41" s="201"/>
      <c r="S41" s="210"/>
      <c r="T41" s="210"/>
      <c r="U41" s="200"/>
      <c r="V41" s="200"/>
      <c r="W41" s="200"/>
      <c r="X41" s="200"/>
      <c r="Y41" s="200"/>
      <c r="Z41" s="200"/>
      <c r="AA41" s="200"/>
      <c r="AB41" s="200"/>
      <c r="AC41" s="204"/>
    </row>
    <row r="42" spans="1:29" ht="15.75" customHeight="1" x14ac:dyDescent="0.25">
      <c r="A42" s="66">
        <v>10</v>
      </c>
      <c r="B42" s="67" t="s">
        <v>162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29"/>
      <c r="Q42" s="29"/>
      <c r="R42" s="33"/>
      <c r="S42" s="28"/>
      <c r="T42" s="28"/>
      <c r="U42" s="28"/>
      <c r="V42" s="28"/>
      <c r="W42" s="28"/>
      <c r="X42" s="28"/>
      <c r="Y42" s="28"/>
      <c r="Z42" s="28"/>
      <c r="AA42" s="28"/>
      <c r="AB42" s="29"/>
      <c r="AC42" s="211"/>
    </row>
    <row r="43" spans="1:29" ht="15.75" customHeight="1" x14ac:dyDescent="0.25">
      <c r="A43" s="74">
        <v>1</v>
      </c>
      <c r="B43" s="67" t="s">
        <v>98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29"/>
      <c r="Q43" s="29"/>
      <c r="R43" s="33"/>
      <c r="S43" s="28"/>
      <c r="T43" s="28"/>
      <c r="U43" s="28"/>
      <c r="V43" s="28"/>
      <c r="W43" s="28"/>
      <c r="X43" s="28"/>
      <c r="Y43" s="28"/>
      <c r="Z43" s="28"/>
      <c r="AA43" s="28"/>
      <c r="AB43" s="29"/>
      <c r="AC43" s="211"/>
    </row>
    <row r="44" spans="1:29" ht="15.75" customHeight="1" x14ac:dyDescent="0.25">
      <c r="A44" s="26">
        <f>+Pedido!A44</f>
        <v>10</v>
      </c>
      <c r="B44" s="212" t="s">
        <v>100</v>
      </c>
      <c r="C44" s="28"/>
      <c r="D44" s="68" t="s">
        <v>163</v>
      </c>
      <c r="E44" s="69" t="s">
        <v>164</v>
      </c>
      <c r="F44" s="69" t="s">
        <v>165</v>
      </c>
      <c r="G44" s="69" t="s">
        <v>166</v>
      </c>
      <c r="H44" s="28"/>
      <c r="I44" s="28"/>
      <c r="J44" s="28"/>
      <c r="K44" s="28"/>
      <c r="L44" s="28"/>
      <c r="M44" s="28"/>
      <c r="N44" s="28"/>
      <c r="O44" s="29"/>
      <c r="P44" s="29"/>
      <c r="Q44" s="29"/>
      <c r="R44" s="33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11"/>
    </row>
    <row r="45" spans="1:29" ht="15.75" customHeight="1" x14ac:dyDescent="0.25">
      <c r="A45" s="213">
        <v>10</v>
      </c>
      <c r="B45" s="212" t="s">
        <v>102</v>
      </c>
      <c r="C45" s="29"/>
      <c r="D45" s="38"/>
      <c r="E45" s="29"/>
      <c r="F45" s="28"/>
      <c r="G45" s="95"/>
      <c r="H45" s="38"/>
      <c r="I45" s="29"/>
      <c r="J45" s="29"/>
      <c r="K45" s="29"/>
      <c r="L45" s="32"/>
      <c r="M45" s="29"/>
      <c r="N45" s="29"/>
      <c r="O45" s="29"/>
      <c r="P45" s="29"/>
      <c r="Q45" s="29"/>
      <c r="R45" s="29"/>
      <c r="S45" s="28"/>
      <c r="T45" s="28"/>
      <c r="U45" s="28"/>
      <c r="V45" s="28"/>
      <c r="W45" s="28"/>
      <c r="X45" s="28"/>
      <c r="Y45" s="28"/>
      <c r="Z45" s="28"/>
      <c r="AA45" s="92"/>
      <c r="AB45" s="28"/>
      <c r="AC45" s="211"/>
    </row>
    <row r="46" spans="1:29" ht="15.75" customHeight="1" x14ac:dyDescent="0.25">
      <c r="A46" s="213">
        <v>1</v>
      </c>
      <c r="B46" s="212" t="s">
        <v>103</v>
      </c>
      <c r="C46" s="29"/>
      <c r="D46" s="38"/>
      <c r="E46" s="29"/>
      <c r="F46" s="28"/>
      <c r="G46" s="95"/>
      <c r="H46" s="38"/>
      <c r="I46" s="29"/>
      <c r="J46" s="29"/>
      <c r="K46" s="29"/>
      <c r="L46" s="32"/>
      <c r="M46" s="29"/>
      <c r="N46" s="29"/>
      <c r="O46" s="29"/>
      <c r="P46" s="29"/>
      <c r="Q46" s="29"/>
      <c r="R46" s="29"/>
      <c r="S46" s="28"/>
      <c r="T46" s="28"/>
      <c r="U46" s="28"/>
      <c r="V46" s="28"/>
      <c r="W46" s="28"/>
      <c r="X46" s="28"/>
      <c r="Y46" s="28"/>
      <c r="Z46" s="28"/>
      <c r="AA46" s="92"/>
      <c r="AB46" s="28"/>
      <c r="AC46" s="211"/>
    </row>
    <row r="47" spans="1:29" ht="15.75" customHeight="1" x14ac:dyDescent="0.25">
      <c r="A47" s="26">
        <f>+Pedido!A46</f>
        <v>1</v>
      </c>
      <c r="B47" s="62" t="str">
        <f>+Pedido!B46</f>
        <v>Adriana Vargas</v>
      </c>
      <c r="C47" s="29"/>
      <c r="D47" s="38"/>
      <c r="E47" s="29"/>
      <c r="F47" s="28"/>
      <c r="G47" s="95"/>
      <c r="H47" s="38"/>
      <c r="I47" s="29"/>
      <c r="J47" s="29"/>
      <c r="K47" s="29"/>
      <c r="L47" s="32"/>
      <c r="M47" s="29"/>
      <c r="N47" s="29"/>
      <c r="O47" s="29"/>
      <c r="P47" s="29"/>
      <c r="Q47" s="29"/>
      <c r="R47" s="29"/>
      <c r="S47" s="28"/>
      <c r="T47" s="28"/>
      <c r="U47" s="28"/>
      <c r="V47" s="28"/>
      <c r="W47" s="28"/>
      <c r="X47" s="28"/>
      <c r="Y47" s="28"/>
      <c r="Z47" s="28"/>
      <c r="AA47" s="92"/>
      <c r="AB47" s="28"/>
      <c r="AC47" s="211"/>
    </row>
    <row r="48" spans="1:29" ht="16.5" customHeight="1" x14ac:dyDescent="0.25">
      <c r="A48" s="96"/>
      <c r="B48" s="97" t="s">
        <v>109</v>
      </c>
      <c r="C48" s="98">
        <f t="shared" ref="C48:AB48" si="0">SUM(C10:C47)</f>
        <v>0</v>
      </c>
      <c r="D48" s="98">
        <f t="shared" si="0"/>
        <v>32</v>
      </c>
      <c r="E48" s="98">
        <f t="shared" si="0"/>
        <v>0</v>
      </c>
      <c r="F48" s="98">
        <f t="shared" si="0"/>
        <v>25</v>
      </c>
      <c r="G48" s="98">
        <f t="shared" si="0"/>
        <v>0</v>
      </c>
      <c r="H48" s="98">
        <f t="shared" si="0"/>
        <v>0</v>
      </c>
      <c r="I48" s="98">
        <f t="shared" si="0"/>
        <v>0</v>
      </c>
      <c r="J48" s="98">
        <f t="shared" si="0"/>
        <v>0</v>
      </c>
      <c r="K48" s="98">
        <f t="shared" si="0"/>
        <v>0</v>
      </c>
      <c r="L48" s="98">
        <f t="shared" si="0"/>
        <v>0</v>
      </c>
      <c r="M48" s="98">
        <f t="shared" si="0"/>
        <v>0</v>
      </c>
      <c r="N48" s="98">
        <f t="shared" si="0"/>
        <v>0</v>
      </c>
      <c r="O48" s="98">
        <f t="shared" si="0"/>
        <v>0</v>
      </c>
      <c r="P48" s="98">
        <f t="shared" si="0"/>
        <v>0</v>
      </c>
      <c r="Q48" s="98">
        <f t="shared" si="0"/>
        <v>0</v>
      </c>
      <c r="R48" s="98">
        <f t="shared" si="0"/>
        <v>0</v>
      </c>
      <c r="S48" s="98">
        <f t="shared" si="0"/>
        <v>0</v>
      </c>
      <c r="T48" s="98">
        <f t="shared" si="0"/>
        <v>0</v>
      </c>
      <c r="U48" s="98">
        <f t="shared" si="0"/>
        <v>0</v>
      </c>
      <c r="V48" s="98">
        <f t="shared" si="0"/>
        <v>0</v>
      </c>
      <c r="W48" s="98">
        <f t="shared" si="0"/>
        <v>0</v>
      </c>
      <c r="X48" s="98">
        <f t="shared" si="0"/>
        <v>0</v>
      </c>
      <c r="Y48" s="98">
        <f t="shared" si="0"/>
        <v>0</v>
      </c>
      <c r="Z48" s="98">
        <f t="shared" si="0"/>
        <v>0</v>
      </c>
      <c r="AA48" s="98">
        <f t="shared" si="0"/>
        <v>0</v>
      </c>
      <c r="AB48" s="98">
        <f t="shared" si="0"/>
        <v>0</v>
      </c>
      <c r="AC48" s="99">
        <f>SUM(C48:AB48)</f>
        <v>57</v>
      </c>
    </row>
    <row r="49" spans="1:29" ht="13.5" customHeight="1" x14ac:dyDescent="0.2">
      <c r="A49" s="1"/>
      <c r="B49" s="1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3"/>
      <c r="W49" s="3"/>
      <c r="X49" s="3"/>
      <c r="Y49" s="3"/>
      <c r="Z49" s="3"/>
      <c r="AA49" s="3"/>
      <c r="AB49" s="3"/>
      <c r="AC49" s="2"/>
    </row>
    <row r="50" spans="1:29" ht="13.5" customHeight="1" x14ac:dyDescent="0.2">
      <c r="A50" s="1"/>
      <c r="B50" s="1"/>
      <c r="C50" s="100"/>
      <c r="D50" s="100"/>
      <c r="E50" s="100"/>
      <c r="F50" s="265" t="s">
        <v>110</v>
      </c>
      <c r="G50" s="263"/>
      <c r="H50" s="263"/>
      <c r="I50" s="263"/>
      <c r="J50" s="263"/>
      <c r="K50" s="263"/>
      <c r="L50" s="263"/>
      <c r="M50" s="263"/>
      <c r="N50" s="263"/>
      <c r="O50" s="263"/>
      <c r="P50" s="264"/>
      <c r="Q50" s="100"/>
      <c r="R50" s="100"/>
      <c r="S50" s="100"/>
      <c r="T50" s="100"/>
      <c r="U50" s="100"/>
      <c r="V50" s="3"/>
      <c r="W50" s="3"/>
      <c r="X50" s="3"/>
      <c r="Y50" s="3"/>
      <c r="Z50" s="3"/>
      <c r="AA50" s="3"/>
      <c r="AB50" s="3"/>
      <c r="AC50" s="2"/>
    </row>
    <row r="51" spans="1:29" ht="13.5" customHeight="1" x14ac:dyDescent="0.2">
      <c r="A51" s="1"/>
      <c r="B51" s="101"/>
      <c r="C51" s="265" t="s">
        <v>111</v>
      </c>
      <c r="D51" s="263"/>
      <c r="E51" s="264"/>
      <c r="F51" s="262" t="s">
        <v>112</v>
      </c>
      <c r="G51" s="263"/>
      <c r="H51" s="263"/>
      <c r="I51" s="264"/>
      <c r="J51" s="262" t="s">
        <v>113</v>
      </c>
      <c r="K51" s="263"/>
      <c r="L51" s="263"/>
      <c r="M51" s="264"/>
      <c r="N51" s="262" t="s">
        <v>114</v>
      </c>
      <c r="O51" s="263"/>
      <c r="P51" s="264"/>
      <c r="Q51" s="265" t="s">
        <v>115</v>
      </c>
      <c r="R51" s="263"/>
      <c r="S51" s="263"/>
      <c r="T51" s="263"/>
      <c r="U51" s="264"/>
      <c r="V51" s="266" t="s">
        <v>116</v>
      </c>
      <c r="W51" s="267"/>
      <c r="X51" s="268"/>
      <c r="Y51" s="102" t="s">
        <v>117</v>
      </c>
      <c r="Z51" s="102"/>
      <c r="AA51" s="103"/>
      <c r="AB51" s="104" t="s">
        <v>14</v>
      </c>
      <c r="AC51" s="2"/>
    </row>
    <row r="52" spans="1:29" ht="13.5" customHeight="1" x14ac:dyDescent="0.2">
      <c r="A52" s="1"/>
      <c r="B52" s="105" t="s">
        <v>15</v>
      </c>
      <c r="C52" s="106" t="s">
        <v>118</v>
      </c>
      <c r="D52" s="107" t="s">
        <v>119</v>
      </c>
      <c r="E52" s="107" t="s">
        <v>120</v>
      </c>
      <c r="F52" s="108" t="s">
        <v>121</v>
      </c>
      <c r="G52" s="109" t="s">
        <v>122</v>
      </c>
      <c r="H52" s="109" t="s">
        <v>123</v>
      </c>
      <c r="I52" s="110" t="s">
        <v>124</v>
      </c>
      <c r="J52" s="108" t="s">
        <v>121</v>
      </c>
      <c r="K52" s="109" t="s">
        <v>122</v>
      </c>
      <c r="L52" s="109" t="s">
        <v>123</v>
      </c>
      <c r="M52" s="110" t="s">
        <v>124</v>
      </c>
      <c r="N52" s="111" t="s">
        <v>125</v>
      </c>
      <c r="O52" s="111" t="s">
        <v>126</v>
      </c>
      <c r="P52" s="111" t="s">
        <v>127</v>
      </c>
      <c r="Q52" s="106" t="s">
        <v>128</v>
      </c>
      <c r="R52" s="107" t="s">
        <v>129</v>
      </c>
      <c r="S52" s="107" t="s">
        <v>130</v>
      </c>
      <c r="T52" s="107" t="s">
        <v>131</v>
      </c>
      <c r="U52" s="112" t="s">
        <v>167</v>
      </c>
      <c r="V52" s="19" t="s">
        <v>121</v>
      </c>
      <c r="W52" s="17" t="s">
        <v>19</v>
      </c>
      <c r="X52" s="113" t="s">
        <v>132</v>
      </c>
      <c r="Y52" s="17" t="s">
        <v>16</v>
      </c>
      <c r="Z52" s="17" t="s">
        <v>121</v>
      </c>
      <c r="AA52" s="17" t="s">
        <v>123</v>
      </c>
      <c r="AB52" s="114"/>
      <c r="AC52" s="2"/>
    </row>
    <row r="53" spans="1:29" ht="15.75" customHeight="1" x14ac:dyDescent="0.25">
      <c r="A53" s="115"/>
      <c r="B53" s="57"/>
      <c r="C53" s="116"/>
      <c r="D53" s="116"/>
      <c r="E53" s="116"/>
      <c r="F53" s="119"/>
      <c r="G53" s="3"/>
      <c r="H53" s="58"/>
      <c r="I53" s="118"/>
      <c r="J53" s="119"/>
      <c r="K53" s="58"/>
      <c r="L53" s="116"/>
      <c r="M53" s="120"/>
      <c r="N53" s="121"/>
      <c r="O53" s="122"/>
      <c r="P53" s="123"/>
      <c r="Q53" s="119"/>
      <c r="R53" s="58"/>
      <c r="S53" s="58"/>
      <c r="T53" s="58"/>
      <c r="U53" s="124"/>
      <c r="V53" s="58"/>
      <c r="W53" s="58"/>
      <c r="X53" s="32"/>
      <c r="Y53" s="58"/>
      <c r="Z53" s="58"/>
      <c r="AA53" s="58"/>
      <c r="AB53" s="131"/>
      <c r="AC53" s="2"/>
    </row>
    <row r="54" spans="1:29" ht="15.75" customHeight="1" x14ac:dyDescent="0.25">
      <c r="A54" s="115"/>
      <c r="B54" s="57"/>
      <c r="C54" s="116"/>
      <c r="D54" s="116"/>
      <c r="E54" s="116"/>
      <c r="F54" s="119"/>
      <c r="G54" s="3"/>
      <c r="H54" s="58"/>
      <c r="I54" s="118"/>
      <c r="J54" s="119"/>
      <c r="K54" s="58"/>
      <c r="L54" s="128"/>
      <c r="M54" s="124"/>
      <c r="N54" s="119"/>
      <c r="O54" s="58"/>
      <c r="P54" s="129"/>
      <c r="Q54" s="119"/>
      <c r="R54" s="58"/>
      <c r="S54" s="58"/>
      <c r="T54" s="58"/>
      <c r="U54" s="124"/>
      <c r="V54" s="32"/>
      <c r="W54" s="58"/>
      <c r="X54" s="32"/>
      <c r="Y54" s="58"/>
      <c r="Z54" s="58"/>
      <c r="AA54" s="58"/>
      <c r="AB54" s="131"/>
      <c r="AC54" s="2"/>
    </row>
    <row r="55" spans="1:29" ht="15.75" customHeight="1" x14ac:dyDescent="0.25">
      <c r="A55" s="115"/>
      <c r="B55" s="57"/>
      <c r="C55" s="116"/>
      <c r="D55" s="116"/>
      <c r="E55" s="116"/>
      <c r="F55" s="119"/>
      <c r="G55" s="3"/>
      <c r="H55" s="58"/>
      <c r="I55" s="118"/>
      <c r="J55" s="119"/>
      <c r="K55" s="58"/>
      <c r="L55" s="128"/>
      <c r="M55" s="124"/>
      <c r="N55" s="119"/>
      <c r="O55" s="58"/>
      <c r="P55" s="129"/>
      <c r="Q55" s="119"/>
      <c r="R55" s="58"/>
      <c r="S55" s="58"/>
      <c r="T55" s="58"/>
      <c r="U55" s="124"/>
      <c r="V55" s="32"/>
      <c r="W55" s="58"/>
      <c r="X55" s="32"/>
      <c r="Y55" s="58"/>
      <c r="Z55" s="58"/>
      <c r="AA55" s="58"/>
      <c r="AB55" s="131"/>
      <c r="AC55" s="2"/>
    </row>
    <row r="56" spans="1:29" ht="15.75" customHeight="1" x14ac:dyDescent="0.25">
      <c r="A56" s="115"/>
      <c r="B56" s="57"/>
      <c r="C56" s="116"/>
      <c r="D56" s="116"/>
      <c r="E56" s="116"/>
      <c r="F56" s="119"/>
      <c r="G56" s="3"/>
      <c r="H56" s="58"/>
      <c r="I56" s="118"/>
      <c r="J56" s="119"/>
      <c r="K56" s="58"/>
      <c r="L56" s="128"/>
      <c r="M56" s="124"/>
      <c r="N56" s="119"/>
      <c r="O56" s="58"/>
      <c r="P56" s="129"/>
      <c r="Q56" s="119"/>
      <c r="R56" s="58"/>
      <c r="S56" s="58"/>
      <c r="T56" s="58"/>
      <c r="U56" s="124"/>
      <c r="V56" s="32"/>
      <c r="W56" s="58"/>
      <c r="X56" s="32"/>
      <c r="Y56" s="58"/>
      <c r="Z56" s="58"/>
      <c r="AA56" s="58"/>
      <c r="AB56" s="131"/>
      <c r="AC56" s="2"/>
    </row>
    <row r="57" spans="1:29" ht="15.75" customHeight="1" x14ac:dyDescent="0.25">
      <c r="A57" s="115"/>
      <c r="B57" s="57"/>
      <c r="C57" s="116"/>
      <c r="D57" s="116"/>
      <c r="E57" s="116"/>
      <c r="F57" s="119"/>
      <c r="G57" s="3"/>
      <c r="H57" s="58"/>
      <c r="I57" s="118"/>
      <c r="J57" s="119"/>
      <c r="K57" s="58"/>
      <c r="L57" s="128"/>
      <c r="M57" s="124"/>
      <c r="N57" s="119"/>
      <c r="O57" s="58"/>
      <c r="P57" s="129"/>
      <c r="Q57" s="119"/>
      <c r="R57" s="58"/>
      <c r="S57" s="58"/>
      <c r="T57" s="58"/>
      <c r="U57" s="124"/>
      <c r="V57" s="32"/>
      <c r="W57" s="58"/>
      <c r="X57" s="32"/>
      <c r="Y57" s="58"/>
      <c r="Z57" s="58"/>
      <c r="AA57" s="58"/>
      <c r="AB57" s="131"/>
      <c r="AC57" s="2"/>
    </row>
    <row r="58" spans="1:29" ht="15.75" customHeight="1" x14ac:dyDescent="0.25">
      <c r="A58" s="115"/>
      <c r="B58" s="57"/>
      <c r="C58" s="116"/>
      <c r="D58" s="116"/>
      <c r="E58" s="116"/>
      <c r="F58" s="119"/>
      <c r="G58" s="3"/>
      <c r="H58" s="58"/>
      <c r="I58" s="118"/>
      <c r="J58" s="119"/>
      <c r="K58" s="58"/>
      <c r="L58" s="116"/>
      <c r="M58" s="120"/>
      <c r="N58" s="121"/>
      <c r="O58" s="122"/>
      <c r="P58" s="123"/>
      <c r="Q58" s="119"/>
      <c r="R58" s="58"/>
      <c r="S58" s="58"/>
      <c r="T58" s="58"/>
      <c r="U58" s="124"/>
      <c r="V58" s="58"/>
      <c r="W58" s="58"/>
      <c r="X58" s="32"/>
      <c r="Y58" s="58"/>
      <c r="Z58" s="58"/>
      <c r="AA58" s="58"/>
      <c r="AB58" s="131"/>
      <c r="AC58" s="2"/>
    </row>
    <row r="59" spans="1:29" ht="15.75" customHeight="1" x14ac:dyDescent="0.25">
      <c r="A59" s="115"/>
      <c r="B59" s="57"/>
      <c r="C59" s="116"/>
      <c r="D59" s="116"/>
      <c r="E59" s="116"/>
      <c r="F59" s="119"/>
      <c r="G59" s="3"/>
      <c r="H59" s="58"/>
      <c r="I59" s="118"/>
      <c r="J59" s="119"/>
      <c r="K59" s="58"/>
      <c r="L59" s="116"/>
      <c r="M59" s="120"/>
      <c r="N59" s="121"/>
      <c r="O59" s="122"/>
      <c r="P59" s="123"/>
      <c r="Q59" s="119"/>
      <c r="R59" s="58"/>
      <c r="S59" s="58"/>
      <c r="T59" s="58"/>
      <c r="U59" s="124"/>
      <c r="V59" s="132"/>
      <c r="W59" s="58"/>
      <c r="X59" s="32"/>
      <c r="Y59" s="58"/>
      <c r="Z59" s="58"/>
      <c r="AA59" s="58"/>
      <c r="AB59" s="131"/>
      <c r="AC59" s="2"/>
    </row>
    <row r="60" spans="1:29" ht="15.75" customHeight="1" x14ac:dyDescent="0.25">
      <c r="A60" s="115"/>
      <c r="B60" s="57"/>
      <c r="C60" s="116"/>
      <c r="D60" s="116"/>
      <c r="E60" s="116"/>
      <c r="F60" s="119"/>
      <c r="G60" s="58"/>
      <c r="H60" s="58"/>
      <c r="I60" s="124"/>
      <c r="J60" s="119"/>
      <c r="K60" s="58"/>
      <c r="L60" s="128"/>
      <c r="M60" s="124"/>
      <c r="N60" s="119"/>
      <c r="O60" s="58"/>
      <c r="P60" s="129"/>
      <c r="Q60" s="119"/>
      <c r="R60" s="58"/>
      <c r="S60" s="58"/>
      <c r="T60" s="58"/>
      <c r="U60" s="124"/>
      <c r="V60" s="32"/>
      <c r="W60" s="58"/>
      <c r="X60" s="32"/>
      <c r="Y60" s="58"/>
      <c r="Z60" s="58"/>
      <c r="AA60" s="58"/>
      <c r="AB60" s="131"/>
      <c r="AC60" s="2"/>
    </row>
    <row r="61" spans="1:29" ht="15.75" customHeight="1" x14ac:dyDescent="0.25">
      <c r="A61" s="115"/>
      <c r="B61" s="57"/>
      <c r="C61" s="116"/>
      <c r="D61" s="116"/>
      <c r="E61" s="116"/>
      <c r="F61" s="119"/>
      <c r="G61" s="58"/>
      <c r="H61" s="58"/>
      <c r="I61" s="124"/>
      <c r="J61" s="119"/>
      <c r="K61" s="58"/>
      <c r="L61" s="128"/>
      <c r="M61" s="124"/>
      <c r="N61" s="119"/>
      <c r="O61" s="58"/>
      <c r="P61" s="129"/>
      <c r="Q61" s="119"/>
      <c r="R61" s="58"/>
      <c r="S61" s="58"/>
      <c r="T61" s="58"/>
      <c r="U61" s="124"/>
      <c r="V61" s="32"/>
      <c r="W61" s="58"/>
      <c r="X61" s="32"/>
      <c r="Y61" s="58"/>
      <c r="Z61" s="58"/>
      <c r="AA61" s="58"/>
      <c r="AB61" s="131"/>
      <c r="AC61" s="2"/>
    </row>
    <row r="62" spans="1:29" ht="15.75" customHeight="1" x14ac:dyDescent="0.25">
      <c r="A62" s="115"/>
      <c r="B62" s="133"/>
      <c r="C62" s="116"/>
      <c r="D62" s="116"/>
      <c r="E62" s="116"/>
      <c r="F62" s="119"/>
      <c r="G62" s="58"/>
      <c r="H62" s="58"/>
      <c r="I62" s="118"/>
      <c r="J62" s="119"/>
      <c r="K62" s="58"/>
      <c r="L62" s="128"/>
      <c r="M62" s="124"/>
      <c r="N62" s="119"/>
      <c r="O62" s="58"/>
      <c r="P62" s="129"/>
      <c r="Q62" s="119"/>
      <c r="R62" s="58"/>
      <c r="S62" s="58"/>
      <c r="T62" s="58"/>
      <c r="U62" s="124"/>
      <c r="V62" s="132"/>
      <c r="W62" s="58"/>
      <c r="X62" s="32"/>
      <c r="Y62" s="58"/>
      <c r="Z62" s="58"/>
      <c r="AA62" s="58"/>
      <c r="AB62" s="134"/>
      <c r="AC62" s="2"/>
    </row>
    <row r="63" spans="1:29" ht="15.75" customHeight="1" x14ac:dyDescent="0.25">
      <c r="A63" s="115"/>
      <c r="B63" s="133"/>
      <c r="C63" s="116"/>
      <c r="D63" s="116"/>
      <c r="E63" s="116"/>
      <c r="F63" s="119"/>
      <c r="G63" s="58"/>
      <c r="H63" s="58"/>
      <c r="I63" s="135"/>
      <c r="J63" s="119"/>
      <c r="K63" s="58"/>
      <c r="L63" s="128"/>
      <c r="M63" s="124"/>
      <c r="N63" s="119"/>
      <c r="O63" s="58"/>
      <c r="P63" s="129"/>
      <c r="Q63" s="119"/>
      <c r="R63" s="58"/>
      <c r="S63" s="58"/>
      <c r="T63" s="58"/>
      <c r="U63" s="124"/>
      <c r="V63" s="32"/>
      <c r="W63" s="58"/>
      <c r="X63" s="32"/>
      <c r="Y63" s="58"/>
      <c r="Z63" s="136"/>
      <c r="AA63" s="58"/>
      <c r="AB63" s="137"/>
      <c r="AC63" s="2"/>
    </row>
    <row r="64" spans="1:29" ht="15.75" customHeight="1" x14ac:dyDescent="0.25">
      <c r="A64" s="115"/>
      <c r="B64" s="133"/>
      <c r="C64" s="116"/>
      <c r="D64" s="116"/>
      <c r="E64" s="116"/>
      <c r="F64" s="119"/>
      <c r="G64" s="3"/>
      <c r="H64" s="58"/>
      <c r="I64" s="118"/>
      <c r="J64" s="119"/>
      <c r="K64" s="58"/>
      <c r="L64" s="116"/>
      <c r="M64" s="120"/>
      <c r="N64" s="121"/>
      <c r="O64" s="122"/>
      <c r="P64" s="123"/>
      <c r="Q64" s="119"/>
      <c r="R64" s="58"/>
      <c r="S64" s="58"/>
      <c r="T64" s="58"/>
      <c r="U64" s="124"/>
      <c r="V64" s="58"/>
      <c r="W64" s="58"/>
      <c r="X64" s="32"/>
      <c r="Y64" s="58"/>
      <c r="Z64" s="58"/>
      <c r="AA64" s="58"/>
      <c r="AB64" s="138"/>
      <c r="AC64" s="2"/>
    </row>
    <row r="65" spans="1:29" ht="15.75" customHeight="1" x14ac:dyDescent="0.25">
      <c r="A65" s="115"/>
      <c r="B65" s="133"/>
      <c r="C65" s="116"/>
      <c r="D65" s="116"/>
      <c r="E65" s="116"/>
      <c r="F65" s="119"/>
      <c r="G65" s="3"/>
      <c r="H65" s="58"/>
      <c r="I65" s="118"/>
      <c r="J65" s="119"/>
      <c r="K65" s="58"/>
      <c r="L65" s="116"/>
      <c r="M65" s="120"/>
      <c r="N65" s="121"/>
      <c r="O65" s="122"/>
      <c r="P65" s="123"/>
      <c r="Q65" s="119"/>
      <c r="R65" s="58"/>
      <c r="S65" s="58"/>
      <c r="T65" s="58"/>
      <c r="U65" s="124"/>
      <c r="V65" s="58"/>
      <c r="W65" s="58"/>
      <c r="X65" s="32"/>
      <c r="Y65" s="58"/>
      <c r="Z65" s="58"/>
      <c r="AA65" s="58"/>
      <c r="AB65" s="138"/>
      <c r="AC65" s="2"/>
    </row>
    <row r="66" spans="1:29" ht="15.75" customHeight="1" x14ac:dyDescent="0.25">
      <c r="A66" s="115"/>
      <c r="B66" s="133"/>
      <c r="C66" s="116"/>
      <c r="D66" s="116"/>
      <c r="E66" s="116"/>
      <c r="F66" s="119"/>
      <c r="G66" s="3"/>
      <c r="H66" s="58"/>
      <c r="I66" s="118"/>
      <c r="J66" s="119"/>
      <c r="K66" s="58"/>
      <c r="L66" s="128"/>
      <c r="M66" s="120"/>
      <c r="N66" s="121"/>
      <c r="O66" s="122"/>
      <c r="P66" s="123"/>
      <c r="Q66" s="119"/>
      <c r="R66" s="58"/>
      <c r="S66" s="58"/>
      <c r="T66" s="58"/>
      <c r="U66" s="124"/>
      <c r="V66" s="58"/>
      <c r="W66" s="58"/>
      <c r="X66" s="32"/>
      <c r="Y66" s="58"/>
      <c r="Z66" s="58"/>
      <c r="AA66" s="58"/>
      <c r="AB66" s="138"/>
      <c r="AC66" s="2"/>
    </row>
    <row r="67" spans="1:29" ht="15.75" customHeight="1" x14ac:dyDescent="0.25">
      <c r="A67" s="115"/>
      <c r="B67" s="133"/>
      <c r="C67" s="116"/>
      <c r="D67" s="116"/>
      <c r="E67" s="116"/>
      <c r="F67" s="119"/>
      <c r="G67" s="3"/>
      <c r="H67" s="58"/>
      <c r="I67" s="118"/>
      <c r="J67" s="119"/>
      <c r="K67" s="58"/>
      <c r="L67" s="128"/>
      <c r="M67" s="120"/>
      <c r="N67" s="121"/>
      <c r="O67" s="122"/>
      <c r="P67" s="123"/>
      <c r="Q67" s="119"/>
      <c r="R67" s="58"/>
      <c r="S67" s="58"/>
      <c r="T67" s="58"/>
      <c r="U67" s="124"/>
      <c r="V67" s="58"/>
      <c r="W67" s="58"/>
      <c r="X67" s="32"/>
      <c r="Y67" s="58"/>
      <c r="Z67" s="58"/>
      <c r="AA67" s="58"/>
      <c r="AB67" s="138"/>
      <c r="AC67" s="2"/>
    </row>
    <row r="68" spans="1:29" ht="15.75" customHeight="1" x14ac:dyDescent="0.25">
      <c r="A68" s="115"/>
      <c r="B68" s="133"/>
      <c r="C68" s="116"/>
      <c r="D68" s="116"/>
      <c r="E68" s="116"/>
      <c r="F68" s="119"/>
      <c r="G68" s="3"/>
      <c r="H68" s="58"/>
      <c r="I68" s="118"/>
      <c r="J68" s="119"/>
      <c r="K68" s="58"/>
      <c r="L68" s="128"/>
      <c r="M68" s="120"/>
      <c r="N68" s="121"/>
      <c r="O68" s="122"/>
      <c r="P68" s="123"/>
      <c r="Q68" s="119"/>
      <c r="R68" s="58"/>
      <c r="S68" s="58"/>
      <c r="T68" s="58"/>
      <c r="U68" s="124"/>
      <c r="V68" s="58"/>
      <c r="W68" s="58"/>
      <c r="X68" s="32"/>
      <c r="Y68" s="58"/>
      <c r="Z68" s="58"/>
      <c r="AA68" s="58"/>
      <c r="AB68" s="138"/>
      <c r="AC68" s="2"/>
    </row>
    <row r="69" spans="1:29" ht="15.75" customHeight="1" x14ac:dyDescent="0.25">
      <c r="A69" s="115"/>
      <c r="B69" s="133"/>
      <c r="C69" s="116"/>
      <c r="D69" s="116"/>
      <c r="E69" s="116"/>
      <c r="F69" s="119"/>
      <c r="G69" s="3"/>
      <c r="H69" s="58"/>
      <c r="I69" s="118"/>
      <c r="J69" s="119"/>
      <c r="K69" s="58"/>
      <c r="L69" s="128"/>
      <c r="M69" s="120"/>
      <c r="N69" s="121"/>
      <c r="O69" s="122"/>
      <c r="P69" s="123"/>
      <c r="Q69" s="119"/>
      <c r="R69" s="58"/>
      <c r="S69" s="58"/>
      <c r="T69" s="58"/>
      <c r="U69" s="124"/>
      <c r="V69" s="58"/>
      <c r="W69" s="58"/>
      <c r="X69" s="32"/>
      <c r="Y69" s="58"/>
      <c r="Z69" s="58"/>
      <c r="AA69" s="58"/>
      <c r="AB69" s="138"/>
      <c r="AC69" s="2"/>
    </row>
    <row r="70" spans="1:29" ht="15.75" customHeight="1" x14ac:dyDescent="0.25">
      <c r="A70" s="115"/>
      <c r="B70" s="133"/>
      <c r="C70" s="116"/>
      <c r="D70" s="116"/>
      <c r="E70" s="116"/>
      <c r="F70" s="119"/>
      <c r="G70" s="3"/>
      <c r="H70" s="58"/>
      <c r="I70" s="118"/>
      <c r="J70" s="119"/>
      <c r="K70" s="58"/>
      <c r="L70" s="128"/>
      <c r="M70" s="120"/>
      <c r="N70" s="121"/>
      <c r="O70" s="122"/>
      <c r="P70" s="123"/>
      <c r="Q70" s="119"/>
      <c r="R70" s="58"/>
      <c r="S70" s="58"/>
      <c r="T70" s="58"/>
      <c r="U70" s="124"/>
      <c r="V70" s="58"/>
      <c r="W70" s="58"/>
      <c r="X70" s="32"/>
      <c r="Y70" s="58"/>
      <c r="Z70" s="58"/>
      <c r="AA70" s="58"/>
      <c r="AB70" s="138"/>
      <c r="AC70" s="2"/>
    </row>
    <row r="71" spans="1:29" ht="15.75" customHeight="1" x14ac:dyDescent="0.25">
      <c r="A71" s="115"/>
      <c r="B71" s="133"/>
      <c r="C71" s="116"/>
      <c r="D71" s="116"/>
      <c r="E71" s="116"/>
      <c r="F71" s="119"/>
      <c r="G71" s="58"/>
      <c r="H71" s="58"/>
      <c r="I71" s="124"/>
      <c r="J71" s="119"/>
      <c r="K71" s="58"/>
      <c r="L71" s="128"/>
      <c r="M71" s="124"/>
      <c r="N71" s="119"/>
      <c r="O71" s="58"/>
      <c r="P71" s="129"/>
      <c r="Q71" s="119"/>
      <c r="R71" s="58"/>
      <c r="S71" s="58"/>
      <c r="T71" s="58"/>
      <c r="U71" s="124"/>
      <c r="V71" s="32"/>
      <c r="W71" s="58"/>
      <c r="X71" s="32"/>
      <c r="Y71" s="58"/>
      <c r="Z71" s="58"/>
      <c r="AA71" s="58"/>
      <c r="AB71" s="138"/>
      <c r="AC71" s="2"/>
    </row>
    <row r="72" spans="1:29" ht="15.75" customHeight="1" x14ac:dyDescent="0.25">
      <c r="A72" s="115"/>
      <c r="B72" s="139"/>
      <c r="C72" s="116"/>
      <c r="D72" s="116"/>
      <c r="E72" s="116"/>
      <c r="F72" s="119"/>
      <c r="G72" s="58"/>
      <c r="H72" s="58"/>
      <c r="I72" s="124"/>
      <c r="J72" s="119"/>
      <c r="K72" s="58"/>
      <c r="L72" s="128"/>
      <c r="M72" s="124"/>
      <c r="N72" s="119"/>
      <c r="O72" s="58"/>
      <c r="P72" s="129"/>
      <c r="Q72" s="119"/>
      <c r="R72" s="58"/>
      <c r="S72" s="58"/>
      <c r="T72" s="58"/>
      <c r="U72" s="124"/>
      <c r="V72" s="32"/>
      <c r="W72" s="58"/>
      <c r="X72" s="32"/>
      <c r="Y72" s="58"/>
      <c r="Z72" s="58"/>
      <c r="AA72" s="58"/>
      <c r="AB72" s="138"/>
      <c r="AC72" s="2"/>
    </row>
    <row r="73" spans="1:29" ht="15.75" customHeight="1" x14ac:dyDescent="0.25">
      <c r="A73" s="115"/>
      <c r="B73" s="133"/>
      <c r="C73" s="116"/>
      <c r="D73" s="116"/>
      <c r="E73" s="116"/>
      <c r="F73" s="119"/>
      <c r="G73" s="58"/>
      <c r="H73" s="58"/>
      <c r="I73" s="124"/>
      <c r="J73" s="119"/>
      <c r="K73" s="58"/>
      <c r="L73" s="128"/>
      <c r="M73" s="124"/>
      <c r="N73" s="119"/>
      <c r="O73" s="58"/>
      <c r="P73" s="129"/>
      <c r="Q73" s="119"/>
      <c r="R73" s="58"/>
      <c r="S73" s="58"/>
      <c r="T73" s="58"/>
      <c r="U73" s="124"/>
      <c r="V73" s="32"/>
      <c r="W73" s="58"/>
      <c r="X73" s="32"/>
      <c r="Y73" s="58"/>
      <c r="Z73" s="58"/>
      <c r="AA73" s="58"/>
      <c r="AB73" s="138"/>
      <c r="AC73" s="2"/>
    </row>
    <row r="74" spans="1:29" ht="15.75" customHeight="1" x14ac:dyDescent="0.25">
      <c r="A74" s="115"/>
      <c r="B74" s="133"/>
      <c r="C74" s="116"/>
      <c r="D74" s="116"/>
      <c r="E74" s="116"/>
      <c r="F74" s="119"/>
      <c r="G74" s="58"/>
      <c r="H74" s="58"/>
      <c r="I74" s="124"/>
      <c r="J74" s="119"/>
      <c r="K74" s="58"/>
      <c r="L74" s="128"/>
      <c r="M74" s="124"/>
      <c r="N74" s="119"/>
      <c r="O74" s="58"/>
      <c r="P74" s="129"/>
      <c r="Q74" s="119"/>
      <c r="R74" s="58"/>
      <c r="S74" s="58"/>
      <c r="T74" s="58"/>
      <c r="U74" s="124"/>
      <c r="V74" s="32"/>
      <c r="W74" s="58"/>
      <c r="X74" s="32"/>
      <c r="Y74" s="58"/>
      <c r="Z74" s="58"/>
      <c r="AA74" s="58"/>
      <c r="AB74" s="138"/>
      <c r="AC74" s="2"/>
    </row>
    <row r="75" spans="1:29" ht="15.75" customHeight="1" x14ac:dyDescent="0.25">
      <c r="A75" s="115"/>
      <c r="B75" s="133"/>
      <c r="C75" s="116"/>
      <c r="D75" s="116"/>
      <c r="E75" s="116"/>
      <c r="F75" s="119"/>
      <c r="G75" s="58"/>
      <c r="H75" s="58"/>
      <c r="I75" s="124"/>
      <c r="J75" s="119"/>
      <c r="K75" s="58"/>
      <c r="L75" s="128"/>
      <c r="M75" s="124"/>
      <c r="N75" s="119"/>
      <c r="O75" s="58"/>
      <c r="P75" s="129"/>
      <c r="Q75" s="119"/>
      <c r="R75" s="58"/>
      <c r="S75" s="58"/>
      <c r="T75" s="58"/>
      <c r="U75" s="124"/>
      <c r="V75" s="32"/>
      <c r="W75" s="58"/>
      <c r="X75" s="32"/>
      <c r="Y75" s="58"/>
      <c r="Z75" s="58"/>
      <c r="AA75" s="58"/>
      <c r="AB75" s="138"/>
      <c r="AC75" s="2"/>
    </row>
    <row r="76" spans="1:29" ht="15.75" customHeight="1" x14ac:dyDescent="0.25">
      <c r="A76" s="115"/>
      <c r="B76" s="133"/>
      <c r="C76" s="116"/>
      <c r="D76" s="116"/>
      <c r="E76" s="116"/>
      <c r="F76" s="119"/>
      <c r="G76" s="58"/>
      <c r="H76" s="58"/>
      <c r="I76" s="124"/>
      <c r="J76" s="119"/>
      <c r="K76" s="58"/>
      <c r="L76" s="128"/>
      <c r="M76" s="124"/>
      <c r="N76" s="119"/>
      <c r="O76" s="58"/>
      <c r="P76" s="129"/>
      <c r="Q76" s="119"/>
      <c r="R76" s="58"/>
      <c r="S76" s="58"/>
      <c r="T76" s="58"/>
      <c r="U76" s="124"/>
      <c r="V76" s="32"/>
      <c r="W76" s="58"/>
      <c r="X76" s="32"/>
      <c r="Y76" s="58"/>
      <c r="Z76" s="58"/>
      <c r="AA76" s="58"/>
      <c r="AB76" s="138"/>
      <c r="AC76" s="2"/>
    </row>
    <row r="77" spans="1:29" ht="15.75" customHeight="1" x14ac:dyDescent="0.25">
      <c r="A77" s="115"/>
      <c r="B77" s="133"/>
      <c r="C77" s="116"/>
      <c r="D77" s="116"/>
      <c r="E77" s="116"/>
      <c r="F77" s="119"/>
      <c r="G77" s="58"/>
      <c r="H77" s="58"/>
      <c r="I77" s="124"/>
      <c r="J77" s="119"/>
      <c r="K77" s="58"/>
      <c r="L77" s="128"/>
      <c r="M77" s="124"/>
      <c r="N77" s="119"/>
      <c r="O77" s="58"/>
      <c r="P77" s="129"/>
      <c r="Q77" s="119"/>
      <c r="R77" s="58"/>
      <c r="S77" s="58"/>
      <c r="T77" s="58"/>
      <c r="U77" s="124"/>
      <c r="V77" s="32"/>
      <c r="W77" s="58"/>
      <c r="X77" s="32"/>
      <c r="Y77" s="58"/>
      <c r="Z77" s="58"/>
      <c r="AA77" s="58"/>
      <c r="AB77" s="138"/>
      <c r="AC77" s="2"/>
    </row>
    <row r="78" spans="1:29" ht="15.75" customHeight="1" x14ac:dyDescent="0.25">
      <c r="A78" s="115"/>
      <c r="B78" s="95"/>
      <c r="C78" s="116"/>
      <c r="D78" s="116"/>
      <c r="E78" s="116"/>
      <c r="F78" s="119"/>
      <c r="G78" s="58"/>
      <c r="H78" s="58"/>
      <c r="I78" s="124"/>
      <c r="J78" s="119"/>
      <c r="K78" s="58"/>
      <c r="L78" s="128"/>
      <c r="M78" s="124"/>
      <c r="N78" s="119"/>
      <c r="O78" s="58"/>
      <c r="P78" s="129"/>
      <c r="Q78" s="119"/>
      <c r="R78" s="58"/>
      <c r="S78" s="58"/>
      <c r="T78" s="58"/>
      <c r="U78" s="124"/>
      <c r="V78" s="32"/>
      <c r="W78" s="58"/>
      <c r="X78" s="32"/>
      <c r="Y78" s="58"/>
      <c r="Z78" s="58"/>
      <c r="AA78" s="58"/>
      <c r="AB78" s="138"/>
      <c r="AC78" s="2"/>
    </row>
    <row r="79" spans="1:29" ht="13.5" customHeight="1" x14ac:dyDescent="0.2">
      <c r="A79" s="140"/>
      <c r="B79" s="141" t="s">
        <v>109</v>
      </c>
      <c r="C79" s="142">
        <f t="shared" ref="C79:E79" si="1">SUM(C53:C64)</f>
        <v>0</v>
      </c>
      <c r="D79" s="142">
        <f t="shared" si="1"/>
        <v>0</v>
      </c>
      <c r="E79" s="142">
        <f t="shared" si="1"/>
        <v>0</v>
      </c>
      <c r="F79" s="142">
        <f t="shared" ref="F79:W79" si="2">SUM(F53:F62)</f>
        <v>0</v>
      </c>
      <c r="G79" s="142">
        <f t="shared" si="2"/>
        <v>0</v>
      </c>
      <c r="H79" s="142">
        <f t="shared" si="2"/>
        <v>0</v>
      </c>
      <c r="I79" s="142">
        <f t="shared" si="2"/>
        <v>0</v>
      </c>
      <c r="J79" s="142">
        <f t="shared" si="2"/>
        <v>0</v>
      </c>
      <c r="K79" s="143">
        <f t="shared" si="2"/>
        <v>0</v>
      </c>
      <c r="L79" s="143">
        <f t="shared" si="2"/>
        <v>0</v>
      </c>
      <c r="M79" s="143">
        <f t="shared" si="2"/>
        <v>0</v>
      </c>
      <c r="N79" s="143">
        <f t="shared" si="2"/>
        <v>0</v>
      </c>
      <c r="O79" s="143">
        <f t="shared" si="2"/>
        <v>0</v>
      </c>
      <c r="P79" s="143">
        <f t="shared" si="2"/>
        <v>0</v>
      </c>
      <c r="Q79" s="142">
        <f t="shared" si="2"/>
        <v>0</v>
      </c>
      <c r="R79" s="142">
        <f t="shared" si="2"/>
        <v>0</v>
      </c>
      <c r="S79" s="142">
        <f t="shared" si="2"/>
        <v>0</v>
      </c>
      <c r="T79" s="142">
        <f t="shared" si="2"/>
        <v>0</v>
      </c>
      <c r="U79" s="143">
        <f t="shared" si="2"/>
        <v>0</v>
      </c>
      <c r="V79" s="143">
        <f t="shared" si="2"/>
        <v>0</v>
      </c>
      <c r="W79" s="143">
        <f t="shared" si="2"/>
        <v>0</v>
      </c>
      <c r="X79" s="143">
        <f t="shared" ref="X79:Z79" si="3">SUM(Y53:Y62)</f>
        <v>0</v>
      </c>
      <c r="Y79" s="143">
        <f t="shared" si="3"/>
        <v>0</v>
      </c>
      <c r="Z79" s="143">
        <f t="shared" si="3"/>
        <v>0</v>
      </c>
      <c r="AA79" s="144"/>
      <c r="AB79" s="113"/>
      <c r="AC79" s="2"/>
    </row>
    <row r="80" spans="1:29" ht="12.75" customHeight="1" x14ac:dyDescent="0.2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</row>
    <row r="81" spans="1:29" ht="12.75" customHeight="1" x14ac:dyDescent="0.2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</row>
    <row r="82" spans="1:29" ht="12.75" customHeight="1" x14ac:dyDescent="0.2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</row>
    <row r="83" spans="1:29" ht="12.75" customHeight="1" x14ac:dyDescent="0.2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</row>
    <row r="84" spans="1:29" ht="12.75" customHeight="1" x14ac:dyDescent="0.2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</row>
    <row r="85" spans="1:29" ht="12.75" customHeight="1" x14ac:dyDescent="0.2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</row>
    <row r="86" spans="1:29" ht="12.75" customHeight="1" x14ac:dyDescent="0.2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</row>
    <row r="87" spans="1:29" ht="12.75" customHeight="1" x14ac:dyDescent="0.2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</row>
    <row r="88" spans="1:29" ht="12.75" customHeight="1" x14ac:dyDescent="0.2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</row>
    <row r="89" spans="1:29" ht="12.75" customHeight="1" x14ac:dyDescent="0.2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</row>
    <row r="90" spans="1:29" ht="12.75" customHeight="1" x14ac:dyDescent="0.2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</row>
    <row r="91" spans="1:29" ht="12.75" customHeight="1" x14ac:dyDescent="0.2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</row>
    <row r="92" spans="1:29" ht="12.75" customHeight="1" x14ac:dyDescent="0.2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</row>
    <row r="93" spans="1:29" ht="12.75" customHeight="1" x14ac:dyDescent="0.2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</row>
    <row r="94" spans="1:29" ht="12.75" customHeight="1" x14ac:dyDescent="0.2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</row>
    <row r="95" spans="1:29" ht="12.75" customHeight="1" x14ac:dyDescent="0.2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</row>
    <row r="96" spans="1:29" ht="12.75" customHeight="1" x14ac:dyDescent="0.2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</row>
    <row r="97" spans="1:29" ht="12.75" customHeight="1" x14ac:dyDescent="0.2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</row>
    <row r="98" spans="1:29" ht="12.75" customHeight="1" x14ac:dyDescent="0.2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</row>
    <row r="99" spans="1:29" ht="12.75" customHeight="1" x14ac:dyDescent="0.2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</row>
    <row r="100" spans="1:29" ht="12.75" customHeight="1" x14ac:dyDescent="0.2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</row>
    <row r="101" spans="1:29" ht="12.75" customHeight="1" x14ac:dyDescent="0.2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</row>
    <row r="102" spans="1:29" ht="12.75" customHeight="1" x14ac:dyDescent="0.2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</row>
    <row r="103" spans="1:29" ht="12.75" customHeight="1" x14ac:dyDescent="0.2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</row>
    <row r="104" spans="1:29" ht="12.75" customHeight="1" x14ac:dyDescent="0.2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  <row r="1000" spans="1:29" ht="12.75" customHeight="1" x14ac:dyDescent="0.2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"/>
    </row>
    <row r="1001" spans="1:29" ht="12.75" customHeight="1" x14ac:dyDescent="0.2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2"/>
    </row>
    <row r="1002" spans="1:29" ht="12.75" customHeight="1" x14ac:dyDescent="0.2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2"/>
    </row>
    <row r="1003" spans="1:29" ht="12.75" customHeight="1" x14ac:dyDescent="0.2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2"/>
    </row>
    <row r="1004" spans="1:29" ht="12.75" customHeight="1" x14ac:dyDescent="0.2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2"/>
    </row>
  </sheetData>
  <autoFilter ref="A9:AC48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51:P51"/>
    <mergeCell ref="Q51:U51"/>
    <mergeCell ref="V51:X51"/>
    <mergeCell ref="C6:H6"/>
    <mergeCell ref="N6:U6"/>
    <mergeCell ref="C7:G7"/>
    <mergeCell ref="F50:P50"/>
    <mergeCell ref="C51:E51"/>
    <mergeCell ref="F51:I51"/>
    <mergeCell ref="J51:M5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10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45"/>
      <c r="B1" s="214">
        <v>45211</v>
      </c>
      <c r="C1" s="269" t="s">
        <v>168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70"/>
      <c r="O1" s="263"/>
      <c r="P1" s="263"/>
      <c r="Q1" s="263"/>
      <c r="R1" s="263"/>
      <c r="S1" s="263"/>
      <c r="T1" s="263"/>
      <c r="U1" s="264"/>
      <c r="V1" s="3"/>
      <c r="W1" s="3"/>
      <c r="X1" s="3"/>
      <c r="Y1" s="3"/>
      <c r="Z1" s="3"/>
      <c r="AA1" s="3"/>
      <c r="AB1" s="3"/>
      <c r="AC1" s="2"/>
      <c r="AD1" s="2"/>
    </row>
    <row r="2" spans="1:30" ht="13.5" customHeight="1" x14ac:dyDescent="0.2">
      <c r="A2" s="147" t="s">
        <v>10</v>
      </c>
      <c r="B2" s="9" t="s">
        <v>11</v>
      </c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5"/>
      <c r="N2" s="293" t="s">
        <v>135</v>
      </c>
      <c r="O2" s="294"/>
      <c r="P2" s="294"/>
      <c r="Q2" s="294"/>
      <c r="R2" s="294"/>
      <c r="S2" s="294"/>
      <c r="T2" s="294"/>
      <c r="U2" s="295"/>
      <c r="V2" s="265" t="s">
        <v>13</v>
      </c>
      <c r="W2" s="263"/>
      <c r="X2" s="263"/>
      <c r="Y2" s="263"/>
      <c r="Z2" s="263"/>
      <c r="AA2" s="263"/>
      <c r="AB2" s="264"/>
      <c r="AC2" s="291" t="s">
        <v>14</v>
      </c>
      <c r="AD2" s="2"/>
    </row>
    <row r="3" spans="1:30" ht="13.5" customHeight="1" x14ac:dyDescent="0.2">
      <c r="A3" s="149"/>
      <c r="B3" s="15" t="s">
        <v>15</v>
      </c>
      <c r="C3" s="150" t="s">
        <v>16</v>
      </c>
      <c r="D3" s="107" t="s">
        <v>17</v>
      </c>
      <c r="E3" s="107" t="s">
        <v>18</v>
      </c>
      <c r="F3" s="107" t="s">
        <v>19</v>
      </c>
      <c r="G3" s="107" t="s">
        <v>20</v>
      </c>
      <c r="H3" s="107" t="s">
        <v>136</v>
      </c>
      <c r="I3" s="107" t="s">
        <v>137</v>
      </c>
      <c r="J3" s="107" t="s">
        <v>21</v>
      </c>
      <c r="K3" s="107" t="s">
        <v>138</v>
      </c>
      <c r="L3" s="107" t="s">
        <v>139</v>
      </c>
      <c r="M3" s="107" t="s">
        <v>140</v>
      </c>
      <c r="N3" s="107" t="s">
        <v>16</v>
      </c>
      <c r="O3" s="107" t="s">
        <v>17</v>
      </c>
      <c r="P3" s="107" t="s">
        <v>121</v>
      </c>
      <c r="Q3" s="107" t="s">
        <v>19</v>
      </c>
      <c r="R3" s="107" t="s">
        <v>29</v>
      </c>
      <c r="S3" s="151" t="s">
        <v>141</v>
      </c>
      <c r="T3" s="151" t="s">
        <v>142</v>
      </c>
      <c r="U3" s="112" t="s">
        <v>143</v>
      </c>
      <c r="V3" s="152" t="s">
        <v>35</v>
      </c>
      <c r="W3" s="152" t="s">
        <v>36</v>
      </c>
      <c r="X3" s="152" t="s">
        <v>37</v>
      </c>
      <c r="Y3" s="152" t="s">
        <v>38</v>
      </c>
      <c r="Z3" s="152" t="s">
        <v>39</v>
      </c>
      <c r="AA3" s="152" t="s">
        <v>40</v>
      </c>
      <c r="AB3" s="152" t="s">
        <v>144</v>
      </c>
      <c r="AC3" s="292"/>
      <c r="AD3" s="2"/>
    </row>
    <row r="4" spans="1:30" ht="15.75" customHeight="1" x14ac:dyDescent="0.25">
      <c r="A4" s="215"/>
      <c r="B4" s="216" t="s">
        <v>169</v>
      </c>
      <c r="C4" s="155"/>
      <c r="D4" s="28"/>
      <c r="E4" s="28"/>
      <c r="F4" s="28"/>
      <c r="G4" s="28"/>
      <c r="H4" s="28"/>
      <c r="I4" s="156"/>
      <c r="J4" s="156"/>
      <c r="K4" s="156" t="s">
        <v>170</v>
      </c>
      <c r="L4" s="156"/>
      <c r="M4" s="157"/>
      <c r="N4" s="158"/>
      <c r="O4" s="28" t="s">
        <v>171</v>
      </c>
      <c r="P4" s="28"/>
      <c r="Q4" s="28"/>
      <c r="R4" s="28">
        <v>10</v>
      </c>
      <c r="S4" s="156" t="s">
        <v>64</v>
      </c>
      <c r="T4" s="156"/>
      <c r="U4" s="156"/>
      <c r="V4" s="45"/>
      <c r="W4" s="45"/>
      <c r="X4" s="45"/>
      <c r="Y4" s="45"/>
      <c r="Z4" s="45"/>
      <c r="AA4" s="45"/>
      <c r="AB4" s="45"/>
      <c r="AC4" s="125">
        <v>42035</v>
      </c>
      <c r="AD4" s="2"/>
    </row>
    <row r="5" spans="1:30" ht="15.75" customHeight="1" x14ac:dyDescent="0.25">
      <c r="A5" s="159"/>
      <c r="B5" s="217" t="s">
        <v>172</v>
      </c>
      <c r="C5" s="158"/>
      <c r="D5" s="28"/>
      <c r="E5" s="28"/>
      <c r="F5" s="28"/>
      <c r="G5" s="28">
        <v>10</v>
      </c>
      <c r="H5" s="28"/>
      <c r="I5" s="156" t="s">
        <v>58</v>
      </c>
      <c r="J5" s="156"/>
      <c r="K5" s="156"/>
      <c r="L5" s="156"/>
      <c r="M5" s="157"/>
      <c r="N5" s="158"/>
      <c r="O5" s="28"/>
      <c r="P5" s="28"/>
      <c r="Q5" s="28"/>
      <c r="R5" s="28"/>
      <c r="S5" s="156"/>
      <c r="T5" s="156"/>
      <c r="U5" s="156"/>
      <c r="V5" s="45"/>
      <c r="W5" s="45"/>
      <c r="X5" s="45"/>
      <c r="Y5" s="45"/>
      <c r="Z5" s="45"/>
      <c r="AA5" s="45"/>
      <c r="AB5" s="45"/>
      <c r="AC5" s="131"/>
      <c r="AD5" s="2"/>
    </row>
    <row r="6" spans="1:30" ht="15.75" customHeight="1" x14ac:dyDescent="0.25">
      <c r="A6" s="159"/>
      <c r="B6" s="217" t="s">
        <v>173</v>
      </c>
      <c r="C6" s="158"/>
      <c r="D6" s="28"/>
      <c r="E6" s="28"/>
      <c r="F6" s="28"/>
      <c r="G6" s="28"/>
      <c r="H6" s="28"/>
      <c r="I6" s="156"/>
      <c r="J6" s="156"/>
      <c r="K6" s="156"/>
      <c r="L6" s="156"/>
      <c r="M6" s="157"/>
      <c r="N6" s="158"/>
      <c r="O6" s="28"/>
      <c r="P6" s="156" t="s">
        <v>174</v>
      </c>
      <c r="Q6" s="28"/>
      <c r="R6" s="28"/>
      <c r="S6" s="156"/>
      <c r="T6" s="156"/>
      <c r="U6" s="156"/>
      <c r="V6" s="45">
        <v>600</v>
      </c>
      <c r="W6" s="45"/>
      <c r="X6" s="45"/>
      <c r="Y6" s="45"/>
      <c r="Z6" s="218"/>
      <c r="AA6" s="45"/>
      <c r="AB6" s="45"/>
      <c r="AC6" s="131"/>
      <c r="AD6" s="2"/>
    </row>
    <row r="7" spans="1:30" ht="15.75" customHeight="1" x14ac:dyDescent="0.25">
      <c r="A7" s="159"/>
      <c r="B7" s="219" t="s">
        <v>175</v>
      </c>
      <c r="C7" s="220"/>
      <c r="D7" s="221" t="s">
        <v>176</v>
      </c>
      <c r="E7" s="221" t="s">
        <v>177</v>
      </c>
      <c r="F7" s="222"/>
      <c r="G7" s="222"/>
      <c r="H7" s="222"/>
      <c r="I7" s="223" t="s">
        <v>178</v>
      </c>
      <c r="J7" s="224"/>
      <c r="K7" s="224"/>
      <c r="L7" s="225" t="s">
        <v>179</v>
      </c>
      <c r="M7" s="220"/>
      <c r="N7" s="222"/>
      <c r="O7" s="222"/>
      <c r="P7" s="28"/>
      <c r="Q7" s="28"/>
      <c r="R7" s="28"/>
      <c r="S7" s="156"/>
      <c r="T7" s="156"/>
      <c r="U7" s="156"/>
      <c r="V7" s="45"/>
      <c r="W7" s="45"/>
      <c r="X7" s="45"/>
      <c r="Y7" s="45"/>
      <c r="Z7" s="218"/>
      <c r="AA7" s="45"/>
      <c r="AB7" s="45"/>
      <c r="AC7" s="125">
        <v>49996</v>
      </c>
      <c r="AD7" s="2"/>
    </row>
    <row r="8" spans="1:30" ht="15.75" customHeight="1" x14ac:dyDescent="0.25">
      <c r="A8" s="159"/>
      <c r="B8" s="226" t="s">
        <v>180</v>
      </c>
      <c r="C8" s="162"/>
      <c r="D8" s="163"/>
      <c r="E8" s="163"/>
      <c r="F8" s="227" t="s">
        <v>181</v>
      </c>
      <c r="G8" s="163"/>
      <c r="H8" s="163"/>
      <c r="I8" s="164"/>
      <c r="J8" s="164"/>
      <c r="K8" s="164"/>
      <c r="L8" s="164"/>
      <c r="M8" s="165"/>
      <c r="N8" s="166"/>
      <c r="O8" s="163"/>
      <c r="P8" s="163"/>
      <c r="Q8" s="163"/>
      <c r="R8" s="163"/>
      <c r="S8" s="164"/>
      <c r="T8" s="164"/>
      <c r="U8" s="164"/>
      <c r="V8" s="167"/>
      <c r="W8" s="167"/>
      <c r="X8" s="45"/>
      <c r="Y8" s="45"/>
      <c r="Z8" s="45"/>
      <c r="AA8" s="45"/>
      <c r="AB8" s="45"/>
      <c r="AC8" s="131"/>
      <c r="AD8" s="2"/>
    </row>
    <row r="9" spans="1:30" ht="15.75" customHeight="1" x14ac:dyDescent="0.25">
      <c r="A9" s="161"/>
      <c r="B9" s="228"/>
      <c r="C9" s="155"/>
      <c r="D9" s="28"/>
      <c r="E9" s="28"/>
      <c r="F9" s="28"/>
      <c r="G9" s="28"/>
      <c r="H9" s="163"/>
      <c r="I9" s="164"/>
      <c r="J9" s="164"/>
      <c r="K9" s="164"/>
      <c r="L9" s="164"/>
      <c r="M9" s="165"/>
      <c r="N9" s="166"/>
      <c r="O9" s="163"/>
      <c r="P9" s="163"/>
      <c r="Q9" s="163"/>
      <c r="R9" s="163"/>
      <c r="S9" s="164"/>
      <c r="T9" s="164"/>
      <c r="U9" s="164"/>
      <c r="V9" s="167"/>
      <c r="W9" s="167"/>
      <c r="X9" s="167"/>
      <c r="Y9" s="167"/>
      <c r="Z9" s="167"/>
      <c r="AA9" s="167"/>
      <c r="AB9" s="167"/>
      <c r="AC9" s="134"/>
      <c r="AD9" s="2"/>
    </row>
    <row r="10" spans="1:30" ht="15.75" customHeight="1" x14ac:dyDescent="0.25">
      <c r="A10" s="161"/>
      <c r="B10" s="154"/>
      <c r="C10" s="162"/>
      <c r="D10" s="163"/>
      <c r="E10" s="163"/>
      <c r="F10" s="163"/>
      <c r="G10" s="163"/>
      <c r="H10" s="163"/>
      <c r="I10" s="164"/>
      <c r="J10" s="164"/>
      <c r="K10" s="164"/>
      <c r="L10" s="164"/>
      <c r="M10" s="165"/>
      <c r="N10" s="166"/>
      <c r="O10" s="163"/>
      <c r="P10" s="163"/>
      <c r="Q10" s="163"/>
      <c r="R10" s="163"/>
      <c r="S10" s="164"/>
      <c r="T10" s="164"/>
      <c r="U10" s="164"/>
      <c r="V10" s="167"/>
      <c r="W10" s="167"/>
      <c r="X10" s="167"/>
      <c r="Y10" s="167"/>
      <c r="Z10" s="167"/>
      <c r="AA10" s="167"/>
      <c r="AB10" s="167"/>
      <c r="AC10" s="134"/>
      <c r="AD10" s="2"/>
    </row>
    <row r="11" spans="1:30" ht="15.75" customHeight="1" x14ac:dyDescent="0.25">
      <c r="A11" s="168"/>
      <c r="B11" s="154"/>
      <c r="C11" s="155"/>
      <c r="D11" s="28"/>
      <c r="E11" s="28"/>
      <c r="F11" s="28"/>
      <c r="G11" s="28"/>
      <c r="H11" s="28"/>
      <c r="I11" s="156"/>
      <c r="J11" s="156"/>
      <c r="K11" s="156"/>
      <c r="L11" s="156"/>
      <c r="M11" s="157"/>
      <c r="N11" s="158"/>
      <c r="O11" s="28"/>
      <c r="P11" s="28"/>
      <c r="Q11" s="28"/>
      <c r="R11" s="28"/>
      <c r="S11" s="156"/>
      <c r="T11" s="156"/>
      <c r="U11" s="156"/>
      <c r="V11" s="45"/>
      <c r="W11" s="45"/>
      <c r="X11" s="45"/>
      <c r="Y11" s="45"/>
      <c r="Z11" s="45"/>
      <c r="AA11" s="45"/>
      <c r="AB11" s="45"/>
      <c r="AC11" s="131"/>
      <c r="AD11" s="2"/>
    </row>
    <row r="12" spans="1:30" ht="15.75" customHeight="1" x14ac:dyDescent="0.25">
      <c r="A12" s="229"/>
      <c r="B12" s="154"/>
      <c r="C12" s="162"/>
      <c r="D12" s="163"/>
      <c r="E12" s="163"/>
      <c r="F12" s="163"/>
      <c r="G12" s="163"/>
      <c r="H12" s="163"/>
      <c r="I12" s="164"/>
      <c r="J12" s="164"/>
      <c r="K12" s="164"/>
      <c r="L12" s="164"/>
      <c r="M12" s="165"/>
      <c r="N12" s="166"/>
      <c r="O12" s="163"/>
      <c r="P12" s="163"/>
      <c r="Q12" s="163"/>
      <c r="R12" s="163"/>
      <c r="S12" s="164"/>
      <c r="T12" s="164"/>
      <c r="U12" s="164"/>
      <c r="V12" s="167"/>
      <c r="W12" s="167"/>
      <c r="X12" s="167"/>
      <c r="Y12" s="167"/>
      <c r="Z12" s="167"/>
      <c r="AA12" s="167"/>
      <c r="AB12" s="167"/>
      <c r="AC12" s="134"/>
      <c r="AD12" s="2"/>
    </row>
    <row r="13" spans="1:30" ht="15.75" customHeight="1" x14ac:dyDescent="0.25">
      <c r="A13" s="229"/>
      <c r="B13" s="154"/>
      <c r="C13" s="162"/>
      <c r="D13" s="163"/>
      <c r="E13" s="163"/>
      <c r="F13" s="163"/>
      <c r="G13" s="163"/>
      <c r="H13" s="163"/>
      <c r="I13" s="164"/>
      <c r="J13" s="164"/>
      <c r="K13" s="164"/>
      <c r="L13" s="164"/>
      <c r="M13" s="165"/>
      <c r="N13" s="166"/>
      <c r="O13" s="163"/>
      <c r="P13" s="163"/>
      <c r="Q13" s="163"/>
      <c r="R13" s="163"/>
      <c r="S13" s="164"/>
      <c r="T13" s="164"/>
      <c r="U13" s="164"/>
      <c r="V13" s="167"/>
      <c r="W13" s="167"/>
      <c r="X13" s="167"/>
      <c r="Y13" s="167"/>
      <c r="Z13" s="167"/>
      <c r="AA13" s="167"/>
      <c r="AB13" s="167"/>
      <c r="AC13" s="134"/>
      <c r="AD13" s="2"/>
    </row>
    <row r="14" spans="1:30" ht="15.75" customHeight="1" x14ac:dyDescent="0.25">
      <c r="A14" s="159"/>
      <c r="B14" s="228"/>
      <c r="C14" s="155"/>
      <c r="D14" s="28"/>
      <c r="E14" s="28"/>
      <c r="F14" s="28"/>
      <c r="G14" s="28"/>
      <c r="H14" s="28"/>
      <c r="I14" s="156"/>
      <c r="J14" s="156"/>
      <c r="K14" s="156"/>
      <c r="L14" s="156"/>
      <c r="M14" s="157"/>
      <c r="N14" s="158"/>
      <c r="O14" s="28"/>
      <c r="P14" s="28"/>
      <c r="Q14" s="28"/>
      <c r="R14" s="28"/>
      <c r="S14" s="156"/>
      <c r="T14" s="156"/>
      <c r="U14" s="156"/>
      <c r="V14" s="45"/>
      <c r="W14" s="45"/>
      <c r="X14" s="45"/>
      <c r="Y14" s="45"/>
      <c r="Z14" s="218"/>
      <c r="AA14" s="45"/>
      <c r="AB14" s="45"/>
      <c r="AC14" s="131"/>
      <c r="AD14" s="2"/>
    </row>
    <row r="15" spans="1:30" ht="15.75" customHeight="1" x14ac:dyDescent="0.25">
      <c r="A15" s="229"/>
      <c r="B15" s="154"/>
      <c r="C15" s="162"/>
      <c r="D15" s="163"/>
      <c r="E15" s="163"/>
      <c r="F15" s="163"/>
      <c r="G15" s="163"/>
      <c r="H15" s="163"/>
      <c r="I15" s="164"/>
      <c r="J15" s="164"/>
      <c r="K15" s="164"/>
      <c r="L15" s="164"/>
      <c r="M15" s="165"/>
      <c r="N15" s="166"/>
      <c r="O15" s="163"/>
      <c r="P15" s="163"/>
      <c r="Q15" s="163"/>
      <c r="R15" s="163"/>
      <c r="S15" s="164"/>
      <c r="T15" s="164"/>
      <c r="U15" s="164"/>
      <c r="V15" s="167"/>
      <c r="W15" s="167"/>
      <c r="X15" s="167"/>
      <c r="Y15" s="167"/>
      <c r="Z15" s="167"/>
      <c r="AA15" s="167"/>
      <c r="AB15" s="167"/>
      <c r="AC15" s="134"/>
      <c r="AD15" s="2"/>
    </row>
    <row r="16" spans="1:30" ht="15.75" customHeight="1" x14ac:dyDescent="0.25">
      <c r="A16" s="229"/>
      <c r="B16" s="154"/>
      <c r="C16" s="162"/>
      <c r="D16" s="163"/>
      <c r="E16" s="163"/>
      <c r="F16" s="163"/>
      <c r="G16" s="163"/>
      <c r="H16" s="163"/>
      <c r="I16" s="164"/>
      <c r="J16" s="164"/>
      <c r="K16" s="164"/>
      <c r="L16" s="164"/>
      <c r="M16" s="165"/>
      <c r="N16" s="166"/>
      <c r="O16" s="163"/>
      <c r="P16" s="163"/>
      <c r="Q16" s="163"/>
      <c r="R16" s="163"/>
      <c r="S16" s="164"/>
      <c r="T16" s="164"/>
      <c r="U16" s="164"/>
      <c r="V16" s="167"/>
      <c r="W16" s="167"/>
      <c r="X16" s="167"/>
      <c r="Y16" s="167"/>
      <c r="Z16" s="167"/>
      <c r="AA16" s="167"/>
      <c r="AB16" s="167"/>
      <c r="AC16" s="134"/>
      <c r="AD16" s="2"/>
    </row>
    <row r="17" spans="1:30" ht="15.75" customHeight="1" x14ac:dyDescent="0.25">
      <c r="A17" s="229"/>
      <c r="B17" s="154"/>
      <c r="C17" s="162"/>
      <c r="D17" s="163"/>
      <c r="E17" s="163"/>
      <c r="F17" s="163"/>
      <c r="G17" s="163"/>
      <c r="H17" s="163"/>
      <c r="I17" s="164"/>
      <c r="J17" s="164"/>
      <c r="K17" s="164"/>
      <c r="L17" s="164"/>
      <c r="M17" s="165"/>
      <c r="N17" s="166"/>
      <c r="O17" s="163"/>
      <c r="P17" s="163"/>
      <c r="Q17" s="163"/>
      <c r="R17" s="163"/>
      <c r="S17" s="164"/>
      <c r="T17" s="164"/>
      <c r="U17" s="164"/>
      <c r="V17" s="167"/>
      <c r="W17" s="167"/>
      <c r="X17" s="167"/>
      <c r="Y17" s="167"/>
      <c r="Z17" s="167"/>
      <c r="AA17" s="167"/>
      <c r="AB17" s="167"/>
      <c r="AC17" s="134"/>
      <c r="AD17" s="2"/>
    </row>
    <row r="18" spans="1:30" ht="15.75" customHeight="1" x14ac:dyDescent="0.25">
      <c r="A18" s="229"/>
      <c r="B18" s="154"/>
      <c r="C18" s="162"/>
      <c r="D18" s="163"/>
      <c r="E18" s="163"/>
      <c r="F18" s="163"/>
      <c r="G18" s="163"/>
      <c r="H18" s="163"/>
      <c r="I18" s="164"/>
      <c r="J18" s="164"/>
      <c r="K18" s="164"/>
      <c r="L18" s="164"/>
      <c r="M18" s="165"/>
      <c r="N18" s="166"/>
      <c r="O18" s="163"/>
      <c r="P18" s="163"/>
      <c r="Q18" s="163"/>
      <c r="R18" s="230"/>
      <c r="S18" s="164"/>
      <c r="T18" s="164"/>
      <c r="U18" s="231"/>
      <c r="V18" s="232"/>
      <c r="W18" s="167"/>
      <c r="X18" s="167"/>
      <c r="Y18" s="167"/>
      <c r="Z18" s="167"/>
      <c r="AA18" s="167"/>
      <c r="AB18" s="167"/>
      <c r="AC18" s="134"/>
      <c r="AD18" s="2"/>
    </row>
    <row r="19" spans="1:30" ht="15.75" customHeight="1" x14ac:dyDescent="0.25">
      <c r="A19" s="229"/>
      <c r="B19" s="154"/>
      <c r="C19" s="162"/>
      <c r="D19" s="163"/>
      <c r="E19" s="163"/>
      <c r="F19" s="163"/>
      <c r="G19" s="163"/>
      <c r="H19" s="163"/>
      <c r="I19" s="164"/>
      <c r="J19" s="164"/>
      <c r="K19" s="164"/>
      <c r="L19" s="164"/>
      <c r="M19" s="165"/>
      <c r="N19" s="166"/>
      <c r="O19" s="163"/>
      <c r="P19" s="163"/>
      <c r="Q19" s="163"/>
      <c r="R19" s="163"/>
      <c r="S19" s="164"/>
      <c r="T19" s="164"/>
      <c r="U19" s="164"/>
      <c r="V19" s="167"/>
      <c r="W19" s="167"/>
      <c r="X19" s="167"/>
      <c r="Y19" s="167"/>
      <c r="Z19" s="167"/>
      <c r="AA19" s="167"/>
      <c r="AB19" s="167"/>
      <c r="AC19" s="134"/>
      <c r="AD19" s="2"/>
    </row>
    <row r="20" spans="1:30" ht="15.75" customHeight="1" x14ac:dyDescent="0.25">
      <c r="A20" s="229"/>
      <c r="B20" s="154"/>
      <c r="C20" s="162"/>
      <c r="D20" s="163"/>
      <c r="E20" s="163"/>
      <c r="F20" s="163"/>
      <c r="G20" s="163"/>
      <c r="H20" s="163"/>
      <c r="I20" s="164"/>
      <c r="J20" s="164"/>
      <c r="K20" s="164"/>
      <c r="L20" s="164"/>
      <c r="M20" s="165"/>
      <c r="N20" s="166"/>
      <c r="O20" s="163"/>
      <c r="P20" s="163"/>
      <c r="Q20" s="163"/>
      <c r="R20" s="163"/>
      <c r="S20" s="164"/>
      <c r="T20" s="164"/>
      <c r="U20" s="164"/>
      <c r="V20" s="167"/>
      <c r="W20" s="167"/>
      <c r="X20" s="167"/>
      <c r="Y20" s="167"/>
      <c r="Z20" s="167"/>
      <c r="AA20" s="167"/>
      <c r="AB20" s="167"/>
      <c r="AC20" s="134"/>
      <c r="AD20" s="2"/>
    </row>
    <row r="21" spans="1:30" ht="15.75" customHeight="1" x14ac:dyDescent="0.25">
      <c r="A21" s="229"/>
      <c r="B21" s="154"/>
      <c r="C21" s="162"/>
      <c r="D21" s="163"/>
      <c r="E21" s="163"/>
      <c r="F21" s="163"/>
      <c r="G21" s="163"/>
      <c r="H21" s="163"/>
      <c r="I21" s="164"/>
      <c r="J21" s="164"/>
      <c r="K21" s="164"/>
      <c r="L21" s="164"/>
      <c r="M21" s="165"/>
      <c r="N21" s="166"/>
      <c r="O21" s="163"/>
      <c r="P21" s="163"/>
      <c r="Q21" s="163"/>
      <c r="R21" s="163"/>
      <c r="S21" s="164"/>
      <c r="T21" s="164"/>
      <c r="U21" s="164"/>
      <c r="V21" s="167"/>
      <c r="W21" s="167"/>
      <c r="X21" s="167"/>
      <c r="Y21" s="167"/>
      <c r="Z21" s="167"/>
      <c r="AA21" s="167"/>
      <c r="AB21" s="167"/>
      <c r="AC21" s="134"/>
      <c r="AD21" s="2"/>
    </row>
    <row r="22" spans="1:30" ht="15.75" customHeight="1" x14ac:dyDescent="0.25">
      <c r="A22" s="229"/>
      <c r="B22" s="154"/>
      <c r="C22" s="162"/>
      <c r="D22" s="163"/>
      <c r="E22" s="163"/>
      <c r="F22" s="163"/>
      <c r="G22" s="163"/>
      <c r="H22" s="163"/>
      <c r="I22" s="164"/>
      <c r="J22" s="164"/>
      <c r="K22" s="164"/>
      <c r="L22" s="164"/>
      <c r="M22" s="165"/>
      <c r="N22" s="166"/>
      <c r="O22" s="163"/>
      <c r="P22" s="163"/>
      <c r="Q22" s="163"/>
      <c r="R22" s="163"/>
      <c r="S22" s="164"/>
      <c r="T22" s="164"/>
      <c r="U22" s="164"/>
      <c r="V22" s="167"/>
      <c r="W22" s="167"/>
      <c r="X22" s="167"/>
      <c r="Y22" s="167"/>
      <c r="Z22" s="167"/>
      <c r="AA22" s="167"/>
      <c r="AB22" s="167"/>
      <c r="AC22" s="134"/>
      <c r="AD22" s="2"/>
    </row>
    <row r="23" spans="1:30" ht="15.75" customHeight="1" x14ac:dyDescent="0.25">
      <c r="A23" s="229"/>
      <c r="B23" s="154"/>
      <c r="C23" s="162"/>
      <c r="D23" s="163"/>
      <c r="E23" s="163"/>
      <c r="F23" s="163"/>
      <c r="G23" s="163"/>
      <c r="H23" s="163"/>
      <c r="I23" s="164"/>
      <c r="J23" s="164"/>
      <c r="K23" s="164"/>
      <c r="L23" s="164"/>
      <c r="M23" s="165"/>
      <c r="N23" s="166"/>
      <c r="O23" s="163"/>
      <c r="P23" s="163"/>
      <c r="Q23" s="163"/>
      <c r="R23" s="163"/>
      <c r="S23" s="164"/>
      <c r="T23" s="164"/>
      <c r="U23" s="164"/>
      <c r="V23" s="167"/>
      <c r="W23" s="167"/>
      <c r="X23" s="167"/>
      <c r="Y23" s="167"/>
      <c r="Z23" s="167"/>
      <c r="AA23" s="167"/>
      <c r="AB23" s="167"/>
      <c r="AC23" s="134"/>
      <c r="AD23" s="2"/>
    </row>
    <row r="24" spans="1:30" ht="15.75" customHeight="1" x14ac:dyDescent="0.25">
      <c r="A24" s="229"/>
      <c r="B24" s="154"/>
      <c r="C24" s="162"/>
      <c r="D24" s="163"/>
      <c r="E24" s="163"/>
      <c r="F24" s="163"/>
      <c r="G24" s="163"/>
      <c r="H24" s="163"/>
      <c r="I24" s="164"/>
      <c r="J24" s="164"/>
      <c r="K24" s="164"/>
      <c r="L24" s="164"/>
      <c r="M24" s="165"/>
      <c r="N24" s="166"/>
      <c r="O24" s="163"/>
      <c r="P24" s="163"/>
      <c r="Q24" s="163"/>
      <c r="R24" s="163"/>
      <c r="S24" s="164"/>
      <c r="T24" s="164"/>
      <c r="U24" s="164"/>
      <c r="V24" s="167"/>
      <c r="W24" s="167"/>
      <c r="X24" s="167"/>
      <c r="Y24" s="167"/>
      <c r="Z24" s="167"/>
      <c r="AA24" s="167"/>
      <c r="AB24" s="167"/>
      <c r="AC24" s="134"/>
      <c r="AD24" s="2"/>
    </row>
    <row r="25" spans="1:30" ht="16.5" customHeight="1" x14ac:dyDescent="0.25">
      <c r="A25" s="169"/>
      <c r="B25" s="154"/>
      <c r="C25" s="162"/>
      <c r="D25" s="163"/>
      <c r="E25" s="163"/>
      <c r="F25" s="163"/>
      <c r="G25" s="163"/>
      <c r="H25" s="163"/>
      <c r="I25" s="164"/>
      <c r="J25" s="164"/>
      <c r="K25" s="164"/>
      <c r="L25" s="164"/>
      <c r="M25" s="165"/>
      <c r="N25" s="166"/>
      <c r="O25" s="163"/>
      <c r="P25" s="163"/>
      <c r="Q25" s="163"/>
      <c r="R25" s="163"/>
      <c r="S25" s="164"/>
      <c r="T25" s="164"/>
      <c r="U25" s="164"/>
      <c r="V25" s="167"/>
      <c r="W25" s="167"/>
      <c r="X25" s="167"/>
      <c r="Y25" s="167"/>
      <c r="Z25" s="167"/>
      <c r="AA25" s="167"/>
      <c r="AB25" s="167"/>
      <c r="AC25" s="134"/>
      <c r="AD25" s="2"/>
    </row>
    <row r="26" spans="1:30" ht="16.5" customHeight="1" x14ac:dyDescent="0.25">
      <c r="A26" s="170"/>
      <c r="B26" s="171" t="s">
        <v>109</v>
      </c>
      <c r="C26" s="99">
        <f t="shared" ref="C26:AB26" si="0">SUM(C4:C25)</f>
        <v>0</v>
      </c>
      <c r="D26" s="172">
        <f t="shared" si="0"/>
        <v>0</v>
      </c>
      <c r="E26" s="172">
        <f t="shared" si="0"/>
        <v>0</v>
      </c>
      <c r="F26" s="172">
        <f t="shared" si="0"/>
        <v>0</v>
      </c>
      <c r="G26" s="172">
        <f t="shared" si="0"/>
        <v>10</v>
      </c>
      <c r="H26" s="172">
        <f t="shared" si="0"/>
        <v>0</v>
      </c>
      <c r="I26" s="172">
        <f t="shared" si="0"/>
        <v>0</v>
      </c>
      <c r="J26" s="172">
        <f t="shared" si="0"/>
        <v>0</v>
      </c>
      <c r="K26" s="172">
        <f t="shared" si="0"/>
        <v>0</v>
      </c>
      <c r="L26" s="172">
        <f t="shared" si="0"/>
        <v>0</v>
      </c>
      <c r="M26" s="173">
        <f t="shared" si="0"/>
        <v>0</v>
      </c>
      <c r="N26" s="99">
        <f t="shared" si="0"/>
        <v>0</v>
      </c>
      <c r="O26" s="172">
        <f t="shared" si="0"/>
        <v>0</v>
      </c>
      <c r="P26" s="172">
        <f t="shared" si="0"/>
        <v>0</v>
      </c>
      <c r="Q26" s="172">
        <f t="shared" si="0"/>
        <v>0</v>
      </c>
      <c r="R26" s="172">
        <f t="shared" si="0"/>
        <v>10</v>
      </c>
      <c r="S26" s="172">
        <f t="shared" si="0"/>
        <v>0</v>
      </c>
      <c r="T26" s="172">
        <f t="shared" si="0"/>
        <v>0</v>
      </c>
      <c r="U26" s="173">
        <f t="shared" si="0"/>
        <v>0</v>
      </c>
      <c r="V26" s="99">
        <f t="shared" si="0"/>
        <v>600</v>
      </c>
      <c r="W26" s="172">
        <f t="shared" si="0"/>
        <v>0</v>
      </c>
      <c r="X26" s="172">
        <f t="shared" si="0"/>
        <v>0</v>
      </c>
      <c r="Y26" s="172">
        <f t="shared" si="0"/>
        <v>0</v>
      </c>
      <c r="Z26" s="172">
        <f t="shared" si="0"/>
        <v>0</v>
      </c>
      <c r="AA26" s="172">
        <f t="shared" si="0"/>
        <v>0</v>
      </c>
      <c r="AB26" s="173">
        <f t="shared" si="0"/>
        <v>0</v>
      </c>
      <c r="AC26" s="174">
        <f>SUM(C26:AB26)</f>
        <v>620</v>
      </c>
      <c r="AD26" s="170"/>
    </row>
    <row r="27" spans="1:30" ht="13.5" customHeight="1" x14ac:dyDescent="0.2">
      <c r="A27" s="2"/>
      <c r="B27" s="1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3"/>
      <c r="W27" s="3"/>
      <c r="X27" s="3"/>
      <c r="Y27" s="3"/>
      <c r="Z27" s="3"/>
      <c r="AA27" s="3"/>
      <c r="AB27" s="3"/>
      <c r="AC27" s="2"/>
      <c r="AD27" s="2"/>
    </row>
    <row r="28" spans="1:30" ht="13.5" customHeight="1" x14ac:dyDescent="0.2">
      <c r="A28" s="2"/>
      <c r="B28" s="1"/>
      <c r="C28" s="100"/>
      <c r="D28" s="100"/>
      <c r="E28" s="100"/>
      <c r="F28" s="265" t="s">
        <v>152</v>
      </c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Q28" s="100"/>
      <c r="R28" s="100"/>
      <c r="S28" s="100"/>
      <c r="T28" s="100"/>
      <c r="U28" s="100"/>
      <c r="V28" s="3"/>
      <c r="W28" s="3"/>
      <c r="X28" s="3"/>
      <c r="Y28" s="3"/>
      <c r="Z28" s="3"/>
      <c r="AA28" s="3"/>
      <c r="AB28" s="2"/>
      <c r="AC28" s="2"/>
      <c r="AD28" s="2"/>
    </row>
    <row r="29" spans="1:30" ht="13.5" customHeight="1" x14ac:dyDescent="0.2">
      <c r="A29" s="2"/>
      <c r="B29" s="101"/>
      <c r="C29" s="265" t="s">
        <v>153</v>
      </c>
      <c r="D29" s="263"/>
      <c r="E29" s="264"/>
      <c r="F29" s="262" t="s">
        <v>112</v>
      </c>
      <c r="G29" s="263"/>
      <c r="H29" s="263"/>
      <c r="I29" s="264"/>
      <c r="J29" s="262" t="s">
        <v>154</v>
      </c>
      <c r="K29" s="263"/>
      <c r="L29" s="263"/>
      <c r="M29" s="264"/>
      <c r="N29" s="262" t="s">
        <v>114</v>
      </c>
      <c r="O29" s="263"/>
      <c r="P29" s="264"/>
      <c r="Q29" s="265" t="s">
        <v>156</v>
      </c>
      <c r="R29" s="263"/>
      <c r="S29" s="263"/>
      <c r="T29" s="263"/>
      <c r="U29" s="264"/>
      <c r="V29" s="262" t="s">
        <v>157</v>
      </c>
      <c r="W29" s="263"/>
      <c r="X29" s="263"/>
      <c r="Y29" s="263"/>
      <c r="Z29" s="264"/>
      <c r="AA29" s="104" t="s">
        <v>14</v>
      </c>
      <c r="AB29" s="2"/>
      <c r="AC29" s="2"/>
      <c r="AD29" s="2"/>
    </row>
    <row r="30" spans="1:30" ht="13.5" customHeight="1" x14ac:dyDescent="0.2">
      <c r="A30" s="2"/>
      <c r="B30" s="175" t="s">
        <v>15</v>
      </c>
      <c r="C30" s="106" t="s">
        <v>16</v>
      </c>
      <c r="D30" s="107" t="s">
        <v>17</v>
      </c>
      <c r="E30" s="107" t="s">
        <v>18</v>
      </c>
      <c r="F30" s="108" t="s">
        <v>121</v>
      </c>
      <c r="G30" s="109" t="s">
        <v>122</v>
      </c>
      <c r="H30" s="109" t="s">
        <v>123</v>
      </c>
      <c r="I30" s="110" t="s">
        <v>124</v>
      </c>
      <c r="J30" s="108" t="s">
        <v>121</v>
      </c>
      <c r="K30" s="109" t="s">
        <v>122</v>
      </c>
      <c r="L30" s="109" t="s">
        <v>123</v>
      </c>
      <c r="M30" s="110" t="s">
        <v>124</v>
      </c>
      <c r="N30" s="111" t="s">
        <v>125</v>
      </c>
      <c r="O30" s="111" t="s">
        <v>126</v>
      </c>
      <c r="P30" s="111" t="s">
        <v>127</v>
      </c>
      <c r="Q30" s="106" t="s">
        <v>16</v>
      </c>
      <c r="R30" s="107" t="s">
        <v>17</v>
      </c>
      <c r="S30" s="107" t="s">
        <v>18</v>
      </c>
      <c r="T30" s="107" t="s">
        <v>19</v>
      </c>
      <c r="U30" s="112" t="s">
        <v>123</v>
      </c>
      <c r="V30" s="19" t="s">
        <v>16</v>
      </c>
      <c r="W30" s="17" t="s">
        <v>17</v>
      </c>
      <c r="X30" s="17" t="s">
        <v>18</v>
      </c>
      <c r="Y30" s="17" t="s">
        <v>19</v>
      </c>
      <c r="Z30" s="17" t="s">
        <v>123</v>
      </c>
      <c r="AA30" s="114"/>
      <c r="AB30" s="2"/>
      <c r="AC30" s="2"/>
      <c r="AD30" s="2"/>
    </row>
    <row r="31" spans="1:30" ht="15.75" customHeight="1" x14ac:dyDescent="0.25">
      <c r="A31" s="2"/>
      <c r="B31" s="154"/>
      <c r="C31" s="121"/>
      <c r="D31" s="122"/>
      <c r="E31" s="122"/>
      <c r="F31" s="121"/>
      <c r="G31" s="122"/>
      <c r="H31" s="122"/>
      <c r="I31" s="120"/>
      <c r="J31" s="121"/>
      <c r="K31" s="122"/>
      <c r="L31" s="177"/>
      <c r="M31" s="120"/>
      <c r="N31" s="121"/>
      <c r="O31" s="122"/>
      <c r="P31" s="123"/>
      <c r="Q31" s="121"/>
      <c r="R31" s="122"/>
      <c r="S31" s="122"/>
      <c r="T31" s="122"/>
      <c r="U31" s="123"/>
      <c r="V31" s="178"/>
      <c r="W31" s="178"/>
      <c r="X31" s="178"/>
      <c r="Y31" s="178"/>
      <c r="Z31" s="178"/>
      <c r="AA31" s="179"/>
      <c r="AB31" s="2"/>
      <c r="AC31" s="2"/>
      <c r="AD31" s="2"/>
    </row>
    <row r="32" spans="1:30" ht="15.75" customHeight="1" x14ac:dyDescent="0.25">
      <c r="A32" s="2"/>
      <c r="B32" s="131"/>
      <c r="C32" s="119"/>
      <c r="D32" s="58"/>
      <c r="E32" s="58"/>
      <c r="F32" s="119"/>
      <c r="G32" s="58"/>
      <c r="H32" s="58"/>
      <c r="I32" s="124"/>
      <c r="J32" s="119"/>
      <c r="K32" s="58"/>
      <c r="L32" s="116"/>
      <c r="M32" s="120"/>
      <c r="N32" s="121"/>
      <c r="O32" s="122"/>
      <c r="P32" s="123"/>
      <c r="Q32" s="119"/>
      <c r="R32" s="58"/>
      <c r="S32" s="58"/>
      <c r="T32" s="58"/>
      <c r="U32" s="129"/>
      <c r="V32" s="58"/>
      <c r="W32" s="58"/>
      <c r="X32" s="58"/>
      <c r="Y32" s="58"/>
      <c r="Z32" s="58"/>
      <c r="AA32" s="131"/>
      <c r="AB32" s="2"/>
      <c r="AC32" s="2"/>
      <c r="AD32" s="2"/>
    </row>
    <row r="33" spans="1:30" ht="15.75" customHeight="1" x14ac:dyDescent="0.25">
      <c r="A33" s="2"/>
      <c r="B33" s="131"/>
      <c r="C33" s="119"/>
      <c r="D33" s="58"/>
      <c r="E33" s="58"/>
      <c r="F33" s="119"/>
      <c r="G33" s="58"/>
      <c r="H33" s="58"/>
      <c r="I33" s="124"/>
      <c r="J33" s="119"/>
      <c r="K33" s="58"/>
      <c r="L33" s="128"/>
      <c r="M33" s="124"/>
      <c r="N33" s="119"/>
      <c r="O33" s="58"/>
      <c r="P33" s="129"/>
      <c r="Q33" s="119"/>
      <c r="R33" s="58"/>
      <c r="S33" s="58"/>
      <c r="T33" s="58"/>
      <c r="U33" s="129"/>
      <c r="V33" s="58"/>
      <c r="W33" s="58"/>
      <c r="X33" s="58"/>
      <c r="Y33" s="58"/>
      <c r="Z33" s="58"/>
      <c r="AA33" s="131"/>
      <c r="AB33" s="2"/>
      <c r="AC33" s="2"/>
      <c r="AD33" s="2"/>
    </row>
    <row r="34" spans="1:30" ht="15.75" customHeight="1" x14ac:dyDescent="0.25">
      <c r="A34" s="2"/>
      <c r="B34" s="180"/>
      <c r="C34" s="119"/>
      <c r="D34" s="58"/>
      <c r="E34" s="58"/>
      <c r="F34" s="119"/>
      <c r="G34" s="58"/>
      <c r="H34" s="58"/>
      <c r="I34" s="124"/>
      <c r="J34" s="119"/>
      <c r="K34" s="58"/>
      <c r="L34" s="128"/>
      <c r="M34" s="124"/>
      <c r="N34" s="119"/>
      <c r="O34" s="58"/>
      <c r="P34" s="129"/>
      <c r="Q34" s="119"/>
      <c r="R34" s="58"/>
      <c r="S34" s="58"/>
      <c r="T34" s="58"/>
      <c r="U34" s="129"/>
      <c r="V34" s="58"/>
      <c r="W34" s="58"/>
      <c r="X34" s="58"/>
      <c r="Y34" s="58"/>
      <c r="Z34" s="58"/>
      <c r="AA34" s="131"/>
      <c r="AB34" s="2"/>
      <c r="AC34" s="2"/>
      <c r="AD34" s="2"/>
    </row>
    <row r="35" spans="1:30" ht="16.5" customHeight="1" x14ac:dyDescent="0.25">
      <c r="A35" s="2"/>
      <c r="B35" s="181"/>
      <c r="C35" s="182"/>
      <c r="D35" s="183"/>
      <c r="E35" s="183"/>
      <c r="F35" s="182"/>
      <c r="G35" s="183"/>
      <c r="H35" s="183"/>
      <c r="I35" s="184"/>
      <c r="J35" s="182"/>
      <c r="K35" s="183"/>
      <c r="L35" s="185"/>
      <c r="M35" s="184"/>
      <c r="N35" s="182"/>
      <c r="O35" s="183"/>
      <c r="P35" s="186"/>
      <c r="Q35" s="182"/>
      <c r="R35" s="183"/>
      <c r="S35" s="183"/>
      <c r="T35" s="183"/>
      <c r="U35" s="186"/>
      <c r="V35" s="183"/>
      <c r="W35" s="183"/>
      <c r="X35" s="183"/>
      <c r="Y35" s="183"/>
      <c r="Z35" s="183"/>
      <c r="AA35" s="187"/>
      <c r="AB35" s="2"/>
      <c r="AC35" s="2"/>
      <c r="AD35" s="2"/>
    </row>
    <row r="36" spans="1:30" ht="13.5" customHeight="1" x14ac:dyDescent="0.2">
      <c r="A36" s="2"/>
      <c r="B36" s="141" t="s">
        <v>109</v>
      </c>
      <c r="C36" s="142">
        <f t="shared" ref="C36:Z36" si="1">SUM(C31:C35)</f>
        <v>0</v>
      </c>
      <c r="D36" s="142">
        <f t="shared" si="1"/>
        <v>0</v>
      </c>
      <c r="E36" s="142">
        <f t="shared" si="1"/>
        <v>0</v>
      </c>
      <c r="F36" s="142">
        <f t="shared" si="1"/>
        <v>0</v>
      </c>
      <c r="G36" s="142">
        <f t="shared" si="1"/>
        <v>0</v>
      </c>
      <c r="H36" s="142">
        <f t="shared" si="1"/>
        <v>0</v>
      </c>
      <c r="I36" s="142">
        <f t="shared" si="1"/>
        <v>0</v>
      </c>
      <c r="J36" s="142">
        <f t="shared" si="1"/>
        <v>0</v>
      </c>
      <c r="K36" s="143">
        <f t="shared" si="1"/>
        <v>0</v>
      </c>
      <c r="L36" s="143">
        <f t="shared" si="1"/>
        <v>0</v>
      </c>
      <c r="M36" s="188">
        <f t="shared" si="1"/>
        <v>0</v>
      </c>
      <c r="N36" s="188">
        <f t="shared" si="1"/>
        <v>0</v>
      </c>
      <c r="O36" s="188">
        <f t="shared" si="1"/>
        <v>0</v>
      </c>
      <c r="P36" s="188">
        <f t="shared" si="1"/>
        <v>0</v>
      </c>
      <c r="Q36" s="142">
        <f t="shared" si="1"/>
        <v>0</v>
      </c>
      <c r="R36" s="142">
        <f t="shared" si="1"/>
        <v>0</v>
      </c>
      <c r="S36" s="142">
        <f t="shared" si="1"/>
        <v>0</v>
      </c>
      <c r="T36" s="142">
        <f t="shared" si="1"/>
        <v>0</v>
      </c>
      <c r="U36" s="188">
        <f t="shared" si="1"/>
        <v>0</v>
      </c>
      <c r="V36" s="188">
        <f t="shared" si="1"/>
        <v>0</v>
      </c>
      <c r="W36" s="188">
        <f t="shared" si="1"/>
        <v>0</v>
      </c>
      <c r="X36" s="188">
        <f t="shared" si="1"/>
        <v>0</v>
      </c>
      <c r="Y36" s="188">
        <f t="shared" si="1"/>
        <v>0</v>
      </c>
      <c r="Z36" s="188">
        <f t="shared" si="1"/>
        <v>0</v>
      </c>
      <c r="AA36" s="144"/>
      <c r="AB36" s="2"/>
      <c r="AC36" s="2"/>
      <c r="AD36" s="2"/>
    </row>
    <row r="37" spans="1:30" ht="12.75" customHeight="1" x14ac:dyDescent="0.2">
      <c r="A37" s="2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"/>
      <c r="AD37" s="2"/>
    </row>
    <row r="38" spans="1:30" ht="12.75" customHeight="1" x14ac:dyDescent="0.2"/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3">
    <mergeCell ref="AC2:AC3"/>
    <mergeCell ref="F28:P28"/>
    <mergeCell ref="V29:Z29"/>
    <mergeCell ref="C1:M1"/>
    <mergeCell ref="N1:U1"/>
    <mergeCell ref="C2:M2"/>
    <mergeCell ref="N2:U2"/>
    <mergeCell ref="V2:AB2"/>
    <mergeCell ref="C29:E29"/>
    <mergeCell ref="F29:I29"/>
    <mergeCell ref="J29:M29"/>
    <mergeCell ref="N29:P29"/>
    <mergeCell ref="Q29:U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33"/>
      <c r="B1" s="296" t="s">
        <v>0</v>
      </c>
      <c r="C1" s="276"/>
      <c r="D1" s="276"/>
      <c r="E1" s="276"/>
      <c r="F1" s="276"/>
      <c r="G1" s="297"/>
      <c r="H1" s="234" t="s">
        <v>1</v>
      </c>
      <c r="I1" s="301" t="s">
        <v>182</v>
      </c>
      <c r="J1" s="302"/>
    </row>
    <row r="2" spans="1:10" ht="12.75" customHeight="1" x14ac:dyDescent="0.2">
      <c r="B2" s="298"/>
      <c r="C2" s="299"/>
      <c r="D2" s="299"/>
      <c r="E2" s="299"/>
      <c r="F2" s="299"/>
      <c r="G2" s="300"/>
      <c r="H2" s="234" t="s">
        <v>183</v>
      </c>
      <c r="I2" s="303">
        <v>43742</v>
      </c>
      <c r="J2" s="302"/>
    </row>
    <row r="3" spans="1:10" ht="12.75" customHeight="1" x14ac:dyDescent="0.2">
      <c r="A3" s="296" t="s">
        <v>184</v>
      </c>
      <c r="B3" s="276"/>
      <c r="C3" s="276"/>
      <c r="D3" s="276"/>
      <c r="E3" s="276"/>
      <c r="F3" s="276"/>
      <c r="G3" s="277"/>
      <c r="H3" s="234" t="s">
        <v>185</v>
      </c>
      <c r="I3" s="305" t="s">
        <v>186</v>
      </c>
      <c r="J3" s="302"/>
    </row>
    <row r="4" spans="1:10" ht="12.75" customHeight="1" x14ac:dyDescent="0.2">
      <c r="A4" s="298"/>
      <c r="B4" s="299"/>
      <c r="C4" s="299"/>
      <c r="D4" s="299"/>
      <c r="E4" s="299"/>
      <c r="F4" s="299"/>
      <c r="G4" s="304"/>
      <c r="H4" s="234" t="s">
        <v>187</v>
      </c>
      <c r="I4" s="301" t="s">
        <v>8</v>
      </c>
      <c r="J4" s="302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35" t="s">
        <v>188</v>
      </c>
    </row>
    <row r="12" spans="1:10" ht="12.75" customHeight="1" x14ac:dyDescent="0.2">
      <c r="A12" s="235" t="s">
        <v>189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36" t="s">
        <v>190</v>
      </c>
      <c r="B19" s="237" t="s">
        <v>191</v>
      </c>
      <c r="C19" s="238" t="s">
        <v>192</v>
      </c>
      <c r="D19" s="237" t="s">
        <v>193</v>
      </c>
      <c r="E19" s="237" t="s">
        <v>194</v>
      </c>
      <c r="F19" s="237" t="s">
        <v>195</v>
      </c>
      <c r="G19" s="239" t="s">
        <v>196</v>
      </c>
      <c r="H19" s="240" t="s">
        <v>197</v>
      </c>
      <c r="I19" s="241" t="s">
        <v>198</v>
      </c>
    </row>
    <row r="20" spans="1:9" ht="12.75" customHeight="1" x14ac:dyDescent="0.2">
      <c r="A20" s="242"/>
      <c r="B20" s="242" t="s">
        <v>199</v>
      </c>
      <c r="C20" s="243">
        <f>IF(ISTEXT(Pedido!F52),0,Pedido!F52)</f>
        <v>12</v>
      </c>
      <c r="D20" s="243">
        <f t="shared" ref="D20:D30" si="0">IF(MOD(C20,12)=0,C20/12,"INCOMPLETO")</f>
        <v>1</v>
      </c>
      <c r="E20" s="242">
        <f>IF(ISTEXT(Pedido!F52),Pedido!F52,0)</f>
        <v>0</v>
      </c>
      <c r="F20" s="242" t="str">
        <f t="shared" ref="F20:F334" si="1">IF((IF(C20=0,0,1)+IF(E20=0,0,1))&gt;0,"SI","NO")</f>
        <v>SI</v>
      </c>
      <c r="G20" s="242"/>
      <c r="H20" s="242" t="str">
        <f>Pedido!$B$52</f>
        <v>Casa China</v>
      </c>
      <c r="I20" s="242">
        <f>Pedido!$A$52</f>
        <v>1</v>
      </c>
    </row>
    <row r="21" spans="1:9" ht="12.75" customHeight="1" x14ac:dyDescent="0.2">
      <c r="A21" s="95"/>
      <c r="B21" s="95" t="s">
        <v>200</v>
      </c>
      <c r="C21" s="244">
        <f>IF(ISTEXT(Pedido!H52),0,Pedido!H52)</f>
        <v>0</v>
      </c>
      <c r="D21" s="243">
        <f t="shared" si="0"/>
        <v>0</v>
      </c>
      <c r="E21" s="242">
        <f>IF(ISTEXT(Pedido!H52),Pedido!H52,0)</f>
        <v>0</v>
      </c>
      <c r="F21" s="242" t="str">
        <f t="shared" si="1"/>
        <v>NO</v>
      </c>
      <c r="G21" s="95"/>
      <c r="H21" s="242" t="str">
        <f>Pedido!$B$52</f>
        <v>Casa China</v>
      </c>
      <c r="I21" s="242">
        <f>Pedido!$A$52</f>
        <v>1</v>
      </c>
    </row>
    <row r="22" spans="1:9" ht="12.75" customHeight="1" x14ac:dyDescent="0.2">
      <c r="A22" s="95"/>
      <c r="B22" s="95" t="s">
        <v>201</v>
      </c>
      <c r="C22" s="244">
        <f>IF(ISTEXT(Pedido!I52),0,Pedido!I52)</f>
        <v>0</v>
      </c>
      <c r="D22" s="243">
        <f t="shared" si="0"/>
        <v>0</v>
      </c>
      <c r="E22" s="95">
        <f>IF(ISTEXT(Pedido!I52),Pedido!I52,0)</f>
        <v>0</v>
      </c>
      <c r="F22" s="242" t="str">
        <f t="shared" si="1"/>
        <v>NO</v>
      </c>
      <c r="G22" s="95"/>
      <c r="H22" s="242" t="str">
        <f>Pedido!$B$52</f>
        <v>Casa China</v>
      </c>
      <c r="I22" s="242">
        <f>Pedido!$A$52</f>
        <v>1</v>
      </c>
    </row>
    <row r="23" spans="1:9" ht="12.75" customHeight="1" x14ac:dyDescent="0.2">
      <c r="A23" s="95"/>
      <c r="B23" s="95" t="s">
        <v>202</v>
      </c>
      <c r="C23" s="244">
        <f>IF(ISTEXT(Pedido!G52),0,Pedido!G52)</f>
        <v>12</v>
      </c>
      <c r="D23" s="243">
        <f t="shared" si="0"/>
        <v>1</v>
      </c>
      <c r="E23" s="95">
        <f>IF(ISTEXT(Pedido!G52),Pedido!G52,0)</f>
        <v>0</v>
      </c>
      <c r="F23" s="242" t="str">
        <f t="shared" si="1"/>
        <v>SI</v>
      </c>
      <c r="G23" s="95"/>
      <c r="H23" s="242" t="str">
        <f>Pedido!$B$52</f>
        <v>Casa China</v>
      </c>
      <c r="I23" s="242">
        <f>Pedido!$A$52</f>
        <v>1</v>
      </c>
    </row>
    <row r="24" spans="1:9" ht="12.75" customHeight="1" x14ac:dyDescent="0.2">
      <c r="A24" s="95"/>
      <c r="B24" s="95" t="s">
        <v>203</v>
      </c>
      <c r="C24" s="244">
        <f>IF(ISTEXT(Pedido!P52),0,Pedido!P52)</f>
        <v>12</v>
      </c>
      <c r="D24" s="243">
        <f t="shared" si="0"/>
        <v>1</v>
      </c>
      <c r="E24" s="95">
        <f>IF(ISTEXT(Pedido!P52),Pedido!P52,0)</f>
        <v>0</v>
      </c>
      <c r="F24" s="242" t="str">
        <f t="shared" si="1"/>
        <v>SI</v>
      </c>
      <c r="G24" s="95"/>
      <c r="H24" s="242" t="str">
        <f>Pedido!$B$52</f>
        <v>Casa China</v>
      </c>
      <c r="I24" s="242">
        <f>Pedido!$A$52</f>
        <v>1</v>
      </c>
    </row>
    <row r="25" spans="1:9" ht="12.75" customHeight="1" x14ac:dyDescent="0.2">
      <c r="A25" s="95"/>
      <c r="B25" s="95" t="s">
        <v>204</v>
      </c>
      <c r="C25" s="244">
        <f>IF(ISTEXT(Pedido!O52),0,Pedido!O52)</f>
        <v>0</v>
      </c>
      <c r="D25" s="243">
        <f t="shared" si="0"/>
        <v>0</v>
      </c>
      <c r="E25" s="95">
        <f>IF(ISTEXT(Pedido!O52),Pedido!O52,0)</f>
        <v>0</v>
      </c>
      <c r="F25" s="242" t="str">
        <f t="shared" si="1"/>
        <v>NO</v>
      </c>
      <c r="G25" s="95"/>
      <c r="H25" s="242" t="str">
        <f>Pedido!$B$52</f>
        <v>Casa China</v>
      </c>
      <c r="I25" s="242">
        <f>Pedido!$A$52</f>
        <v>1</v>
      </c>
    </row>
    <row r="26" spans="1:9" ht="12.75" customHeight="1" x14ac:dyDescent="0.2">
      <c r="A26" s="95"/>
      <c r="B26" s="95" t="s">
        <v>205</v>
      </c>
      <c r="C26" s="244">
        <f>IF(ISTEXT(Pedido!N52),0,Pedido!N52)</f>
        <v>12</v>
      </c>
      <c r="D26" s="243">
        <f t="shared" si="0"/>
        <v>1</v>
      </c>
      <c r="E26" s="95">
        <f>IF(ISTEXT(Pedido!N52),Pedido!N52,0)</f>
        <v>0</v>
      </c>
      <c r="F26" s="242" t="str">
        <f t="shared" si="1"/>
        <v>SI</v>
      </c>
      <c r="G26" s="95"/>
      <c r="H26" s="242" t="str">
        <f>Pedido!$B$52</f>
        <v>Casa China</v>
      </c>
      <c r="I26" s="242">
        <f>Pedido!$A$52</f>
        <v>1</v>
      </c>
    </row>
    <row r="27" spans="1:9" ht="12.75" customHeight="1" x14ac:dyDescent="0.2">
      <c r="A27" s="95"/>
      <c r="B27" s="95" t="s">
        <v>206</v>
      </c>
      <c r="C27" s="244">
        <f>IF(ISTEXT(Pedido!J52),0,Pedido!J52)</f>
        <v>0</v>
      </c>
      <c r="D27" s="243">
        <f t="shared" si="0"/>
        <v>0</v>
      </c>
      <c r="E27" s="95">
        <f>IF(ISTEXT(Pedido!J52),Pedido!J52,0)</f>
        <v>0</v>
      </c>
      <c r="F27" s="242" t="str">
        <f t="shared" si="1"/>
        <v>NO</v>
      </c>
      <c r="G27" s="95"/>
      <c r="H27" s="242" t="str">
        <f>Pedido!$B$52</f>
        <v>Casa China</v>
      </c>
      <c r="I27" s="242">
        <f>Pedido!$A$52</f>
        <v>1</v>
      </c>
    </row>
    <row r="28" spans="1:9" ht="12.75" customHeight="1" x14ac:dyDescent="0.2">
      <c r="A28" s="95"/>
      <c r="B28" s="95" t="s">
        <v>207</v>
      </c>
      <c r="C28" s="244">
        <f>IF(ISTEXT(Pedido!L52),0,Pedido!L52)</f>
        <v>0</v>
      </c>
      <c r="D28" s="243">
        <f t="shared" si="0"/>
        <v>0</v>
      </c>
      <c r="E28" s="95">
        <f>IF(ISTEXT(Pedido!L52),Pedido!L52,0)</f>
        <v>0</v>
      </c>
      <c r="F28" s="242" t="str">
        <f t="shared" si="1"/>
        <v>NO</v>
      </c>
      <c r="G28" s="95"/>
      <c r="H28" s="242" t="str">
        <f>Pedido!$B$52</f>
        <v>Casa China</v>
      </c>
      <c r="I28" s="242">
        <f>Pedido!$A$52</f>
        <v>1</v>
      </c>
    </row>
    <row r="29" spans="1:9" ht="12.75" customHeight="1" x14ac:dyDescent="0.2">
      <c r="A29" s="95"/>
      <c r="B29" s="95" t="s">
        <v>208</v>
      </c>
      <c r="C29" s="244">
        <f>IF(ISTEXT(Pedido!M52),0,Pedido!M52)</f>
        <v>0</v>
      </c>
      <c r="D29" s="243">
        <f t="shared" si="0"/>
        <v>0</v>
      </c>
      <c r="E29" s="95">
        <f>IF(ISTEXT(Pedido!M52),Pedido!M52,0)</f>
        <v>0</v>
      </c>
      <c r="F29" s="242" t="str">
        <f t="shared" si="1"/>
        <v>NO</v>
      </c>
      <c r="G29" s="95"/>
      <c r="H29" s="242" t="str">
        <f>Pedido!$B$52</f>
        <v>Casa China</v>
      </c>
      <c r="I29" s="242">
        <f>Pedido!$A$52</f>
        <v>1</v>
      </c>
    </row>
    <row r="30" spans="1:9" ht="12.75" customHeight="1" x14ac:dyDescent="0.2">
      <c r="A30" s="95"/>
      <c r="B30" s="95" t="s">
        <v>209</v>
      </c>
      <c r="C30" s="244">
        <f>IF(ISTEXT(Pedido!K52),0,Pedido!K52)</f>
        <v>0</v>
      </c>
      <c r="D30" s="243">
        <f t="shared" si="0"/>
        <v>0</v>
      </c>
      <c r="E30" s="95">
        <f>IF(ISTEXT(Pedido!K52),Pedido!K52,0)</f>
        <v>0</v>
      </c>
      <c r="F30" s="242" t="str">
        <f t="shared" si="1"/>
        <v>NO</v>
      </c>
      <c r="G30" s="95"/>
      <c r="H30" s="242" t="str">
        <f>Pedido!$B$52</f>
        <v>Casa China</v>
      </c>
      <c r="I30" s="242">
        <f>Pedido!$A$52</f>
        <v>1</v>
      </c>
    </row>
    <row r="31" spans="1:9" ht="12.75" customHeight="1" x14ac:dyDescent="0.2">
      <c r="A31" s="95"/>
      <c r="B31" s="95" t="s">
        <v>210</v>
      </c>
      <c r="C31" s="244">
        <f>Pedido!Y52</f>
        <v>0</v>
      </c>
      <c r="D31" s="243"/>
      <c r="E31" s="95"/>
      <c r="F31" s="242" t="str">
        <f t="shared" si="1"/>
        <v>NO</v>
      </c>
      <c r="G31" s="95"/>
      <c r="H31" s="242" t="str">
        <f>Pedido!$B$52</f>
        <v>Casa China</v>
      </c>
      <c r="I31" s="242">
        <f>Pedido!$A$52</f>
        <v>1</v>
      </c>
    </row>
    <row r="32" spans="1:9" ht="12.75" customHeight="1" x14ac:dyDescent="0.2">
      <c r="A32" s="95"/>
      <c r="B32" s="95" t="s">
        <v>211</v>
      </c>
      <c r="C32" s="244">
        <f>Pedido!Z52</f>
        <v>0</v>
      </c>
      <c r="D32" s="243"/>
      <c r="E32" s="95"/>
      <c r="F32" s="242" t="str">
        <f t="shared" si="1"/>
        <v>NO</v>
      </c>
      <c r="G32" s="95"/>
      <c r="H32" s="242" t="str">
        <f>Pedido!$B$52</f>
        <v>Casa China</v>
      </c>
      <c r="I32" s="242">
        <f>Pedido!$A$52</f>
        <v>1</v>
      </c>
    </row>
    <row r="33" spans="1:9" ht="12.75" customHeight="1" x14ac:dyDescent="0.2">
      <c r="A33" s="95"/>
      <c r="B33" s="95" t="s">
        <v>212</v>
      </c>
      <c r="C33" s="244">
        <f>Pedido!AA52</f>
        <v>0</v>
      </c>
      <c r="D33" s="243"/>
      <c r="E33" s="95"/>
      <c r="F33" s="242" t="str">
        <f t="shared" si="1"/>
        <v>NO</v>
      </c>
      <c r="G33" s="95"/>
      <c r="H33" s="242" t="str">
        <f>Pedido!$B$52</f>
        <v>Casa China</v>
      </c>
      <c r="I33" s="242">
        <f>Pedido!$A$52</f>
        <v>1</v>
      </c>
    </row>
    <row r="34" spans="1:9" ht="12.75" customHeight="1" x14ac:dyDescent="0.2">
      <c r="A34" s="95"/>
      <c r="B34" s="95" t="s">
        <v>194</v>
      </c>
      <c r="C34" s="243"/>
      <c r="D34" s="243"/>
      <c r="E34" s="243">
        <f>+Pedido!Q52</f>
        <v>0</v>
      </c>
      <c r="F34" s="242" t="str">
        <f t="shared" si="1"/>
        <v>NO</v>
      </c>
      <c r="G34" s="95"/>
      <c r="H34" s="242" t="str">
        <f>+Pedido!B52</f>
        <v>Casa China</v>
      </c>
      <c r="I34" s="242">
        <f>+Pedido!A52</f>
        <v>1</v>
      </c>
    </row>
    <row r="35" spans="1:9" ht="12.75" customHeight="1" x14ac:dyDescent="0.2">
      <c r="A35" s="95"/>
      <c r="B35" s="95" t="s">
        <v>213</v>
      </c>
      <c r="C35" s="243">
        <f>IF(ISTEXT(Pedido!R52),0,Pedido!R52)</f>
        <v>0</v>
      </c>
      <c r="D35" s="243">
        <f t="shared" ref="D35:D36" si="2">IF(MOD(C35,12)=0,C35/12,"INCOMPLETO")</f>
        <v>0</v>
      </c>
      <c r="E35" s="243">
        <f>IF(ISTEXT(Pedido!R52),Pedido!R52,0)</f>
        <v>0</v>
      </c>
      <c r="F35" s="242" t="str">
        <f t="shared" si="1"/>
        <v>NO</v>
      </c>
      <c r="G35" s="95"/>
      <c r="H35" s="242" t="str">
        <f>Pedido!$B$52</f>
        <v>Casa China</v>
      </c>
      <c r="I35" s="242">
        <f>Pedido!$A$52</f>
        <v>1</v>
      </c>
    </row>
    <row r="36" spans="1:9" ht="12.75" customHeight="1" x14ac:dyDescent="0.2">
      <c r="A36" s="95"/>
      <c r="B36" s="95" t="s">
        <v>214</v>
      </c>
      <c r="C36" s="243">
        <f>IF(ISTEXT(Pedido!S52),0,Pedido!S52)</f>
        <v>0</v>
      </c>
      <c r="D36" s="243">
        <f t="shared" si="2"/>
        <v>0</v>
      </c>
      <c r="E36" s="243">
        <f>IF(ISTEXT(Pedido!S52),Pedido!S52,0)</f>
        <v>0</v>
      </c>
      <c r="F36" s="242" t="str">
        <f t="shared" si="1"/>
        <v>NO</v>
      </c>
      <c r="G36" s="95"/>
      <c r="H36" s="242" t="str">
        <f>Pedido!$B$52</f>
        <v>Casa China</v>
      </c>
      <c r="I36" s="242">
        <f>Pedido!$A$52</f>
        <v>1</v>
      </c>
    </row>
    <row r="37" spans="1:9" ht="12.75" customHeight="1" x14ac:dyDescent="0.2">
      <c r="A37" s="95"/>
      <c r="B37" s="95" t="s">
        <v>215</v>
      </c>
      <c r="C37" s="243">
        <f>IF(ISTEXT(Pedido!T52),0,Pedido!T52)</f>
        <v>0</v>
      </c>
      <c r="D37" s="243">
        <f>IF(MOD(C37,6)=0,C37/6,"INCOMPLETO")</f>
        <v>0</v>
      </c>
      <c r="E37" s="95">
        <f>IF(ISTEXT(Pedido!T52),Pedido!T52,0)</f>
        <v>0</v>
      </c>
      <c r="F37" s="242" t="str">
        <f t="shared" si="1"/>
        <v>NO</v>
      </c>
      <c r="G37" s="95"/>
      <c r="H37" s="242" t="str">
        <f>Pedido!$B$52</f>
        <v>Casa China</v>
      </c>
      <c r="I37" s="242">
        <f>Pedido!$A$52</f>
        <v>1</v>
      </c>
    </row>
    <row r="38" spans="1:9" ht="12.75" customHeight="1" x14ac:dyDescent="0.2">
      <c r="A38" s="95"/>
      <c r="B38" s="95" t="s">
        <v>216</v>
      </c>
      <c r="C38" s="243">
        <f>+Pedido!C52</f>
        <v>0</v>
      </c>
      <c r="D38" s="243">
        <f t="shared" ref="D38:D51" si="3">IF(MOD(C38,12)=0,C38/12,"INCOMPLETO")</f>
        <v>0</v>
      </c>
      <c r="E38" s="243"/>
      <c r="F38" s="242" t="str">
        <f t="shared" si="1"/>
        <v>NO</v>
      </c>
      <c r="G38" s="95"/>
      <c r="H38" s="242" t="str">
        <f>Pedido!$B$52</f>
        <v>Casa China</v>
      </c>
      <c r="I38" s="242">
        <f>+I34</f>
        <v>1</v>
      </c>
    </row>
    <row r="39" spans="1:9" ht="12.75" customHeight="1" x14ac:dyDescent="0.2">
      <c r="A39" s="95"/>
      <c r="B39" s="95" t="s">
        <v>217</v>
      </c>
      <c r="C39" s="243">
        <f>+Pedido!D52</f>
        <v>0</v>
      </c>
      <c r="D39" s="243">
        <f t="shared" si="3"/>
        <v>0</v>
      </c>
      <c r="E39" s="243"/>
      <c r="F39" s="242" t="str">
        <f t="shared" si="1"/>
        <v>NO</v>
      </c>
      <c r="G39" s="95"/>
      <c r="H39" s="242" t="str">
        <f>Pedido!$B$52</f>
        <v>Casa China</v>
      </c>
      <c r="I39" s="242">
        <f>+I32</f>
        <v>1</v>
      </c>
    </row>
    <row r="40" spans="1:9" ht="12.75" customHeight="1" x14ac:dyDescent="0.2">
      <c r="A40" s="95"/>
      <c r="B40" s="95" t="s">
        <v>218</v>
      </c>
      <c r="C40" s="243">
        <f>+Pedido!E52</f>
        <v>0</v>
      </c>
      <c r="D40" s="243">
        <f t="shared" si="3"/>
        <v>0</v>
      </c>
      <c r="E40" s="243"/>
      <c r="F40" s="242" t="str">
        <f t="shared" si="1"/>
        <v>NO</v>
      </c>
      <c r="G40" s="95"/>
      <c r="H40" s="242" t="str">
        <f>Pedido!$B$52</f>
        <v>Casa China</v>
      </c>
      <c r="I40" s="242">
        <f>+I29</f>
        <v>1</v>
      </c>
    </row>
    <row r="41" spans="1:9" ht="12.75" customHeight="1" x14ac:dyDescent="0.2">
      <c r="A41" s="95"/>
      <c r="B41" s="95" t="s">
        <v>199</v>
      </c>
      <c r="C41" s="243">
        <f>IF(ISTEXT(Pedido!F53),0,Pedido!F53)</f>
        <v>0</v>
      </c>
      <c r="D41" s="243">
        <f t="shared" si="3"/>
        <v>0</v>
      </c>
      <c r="E41" s="242">
        <f>IF(ISTEXT(Pedido!F53),Pedido!F53,0)</f>
        <v>0</v>
      </c>
      <c r="F41" s="242" t="str">
        <f t="shared" si="1"/>
        <v>NO</v>
      </c>
      <c r="G41" s="95"/>
      <c r="H41" s="95" t="str">
        <f>Pedido!B53</f>
        <v>Adriana Vargas</v>
      </c>
      <c r="I41" s="95">
        <f>Pedido!$A$53</f>
        <v>1</v>
      </c>
    </row>
    <row r="42" spans="1:9" ht="12.75" customHeight="1" x14ac:dyDescent="0.2">
      <c r="A42" s="95"/>
      <c r="B42" s="95" t="s">
        <v>200</v>
      </c>
      <c r="C42" s="244">
        <f>IF(ISTEXT(Pedido!H53),0,Pedido!H53)</f>
        <v>0</v>
      </c>
      <c r="D42" s="243">
        <f t="shared" si="3"/>
        <v>0</v>
      </c>
      <c r="E42" s="242">
        <f>IF(ISTEXT(Pedido!H53),Pedido!H53,0)</f>
        <v>0</v>
      </c>
      <c r="F42" s="242" t="str">
        <f t="shared" si="1"/>
        <v>NO</v>
      </c>
      <c r="G42" s="95"/>
      <c r="H42" s="95" t="str">
        <f t="shared" ref="H42:H54" si="4">$H$41</f>
        <v>Adriana Vargas</v>
      </c>
      <c r="I42" s="95">
        <f>Pedido!$A$53</f>
        <v>1</v>
      </c>
    </row>
    <row r="43" spans="1:9" ht="12.75" customHeight="1" x14ac:dyDescent="0.2">
      <c r="A43" s="95"/>
      <c r="B43" s="95" t="s">
        <v>201</v>
      </c>
      <c r="C43" s="244">
        <f>IF(ISTEXT(Pedido!I53),0,Pedido!I53)</f>
        <v>0</v>
      </c>
      <c r="D43" s="243">
        <f t="shared" si="3"/>
        <v>0</v>
      </c>
      <c r="E43" s="95">
        <f>IF(ISTEXT(Pedido!I53),Pedido!I53,0)</f>
        <v>0</v>
      </c>
      <c r="F43" s="242" t="str">
        <f t="shared" si="1"/>
        <v>NO</v>
      </c>
      <c r="G43" s="95"/>
      <c r="H43" s="95" t="str">
        <f t="shared" si="4"/>
        <v>Adriana Vargas</v>
      </c>
      <c r="I43" s="95">
        <f>Pedido!$A$53</f>
        <v>1</v>
      </c>
    </row>
    <row r="44" spans="1:9" ht="12.75" customHeight="1" x14ac:dyDescent="0.2">
      <c r="A44" s="95"/>
      <c r="B44" s="95" t="s">
        <v>202</v>
      </c>
      <c r="C44" s="244">
        <f>IF(ISTEXT(Pedido!G53),0,Pedido!G53)</f>
        <v>0</v>
      </c>
      <c r="D44" s="243">
        <f t="shared" si="3"/>
        <v>0</v>
      </c>
      <c r="E44" s="95">
        <f>IF(ISTEXT(Pedido!G53),Pedido!G53,0)</f>
        <v>0</v>
      </c>
      <c r="F44" s="242" t="str">
        <f t="shared" si="1"/>
        <v>NO</v>
      </c>
      <c r="G44" s="95"/>
      <c r="H44" s="95" t="str">
        <f t="shared" si="4"/>
        <v>Adriana Vargas</v>
      </c>
      <c r="I44" s="95">
        <f>Pedido!$A$53</f>
        <v>1</v>
      </c>
    </row>
    <row r="45" spans="1:9" ht="12.75" customHeight="1" x14ac:dyDescent="0.2">
      <c r="A45" s="95"/>
      <c r="B45" s="95" t="s">
        <v>203</v>
      </c>
      <c r="C45" s="244">
        <f>IF(ISTEXT(Pedido!P53),0,Pedido!P53)</f>
        <v>0</v>
      </c>
      <c r="D45" s="243">
        <f t="shared" si="3"/>
        <v>0</v>
      </c>
      <c r="E45" s="95">
        <f>IF(ISTEXT(Pedido!P53),Pedido!P53,0)</f>
        <v>0</v>
      </c>
      <c r="F45" s="242" t="str">
        <f t="shared" si="1"/>
        <v>NO</v>
      </c>
      <c r="G45" s="95"/>
      <c r="H45" s="95" t="str">
        <f t="shared" si="4"/>
        <v>Adriana Vargas</v>
      </c>
      <c r="I45" s="95">
        <f>Pedido!$A$53</f>
        <v>1</v>
      </c>
    </row>
    <row r="46" spans="1:9" ht="12.75" customHeight="1" x14ac:dyDescent="0.2">
      <c r="A46" s="95"/>
      <c r="B46" s="95" t="s">
        <v>204</v>
      </c>
      <c r="C46" s="244">
        <f>IF(ISTEXT(Pedido!O53),0,Pedido!O53)</f>
        <v>0</v>
      </c>
      <c r="D46" s="243">
        <f t="shared" si="3"/>
        <v>0</v>
      </c>
      <c r="E46" s="95">
        <f>IF(ISTEXT(Pedido!O53),Pedido!O53,0)</f>
        <v>0</v>
      </c>
      <c r="F46" s="242" t="str">
        <f t="shared" si="1"/>
        <v>NO</v>
      </c>
      <c r="G46" s="95"/>
      <c r="H46" s="95" t="str">
        <f t="shared" si="4"/>
        <v>Adriana Vargas</v>
      </c>
      <c r="I46" s="95">
        <f>Pedido!$A$53</f>
        <v>1</v>
      </c>
    </row>
    <row r="47" spans="1:9" ht="12.75" customHeight="1" x14ac:dyDescent="0.2">
      <c r="A47" s="95"/>
      <c r="B47" s="95" t="s">
        <v>205</v>
      </c>
      <c r="C47" s="244">
        <f>IF(ISTEXT(Pedido!N53),0,Pedido!N53)</f>
        <v>0</v>
      </c>
      <c r="D47" s="243">
        <f t="shared" si="3"/>
        <v>0</v>
      </c>
      <c r="E47" s="95">
        <f>IF(ISTEXT(Pedido!N53),Pedido!N53,0)</f>
        <v>0</v>
      </c>
      <c r="F47" s="242" t="str">
        <f t="shared" si="1"/>
        <v>NO</v>
      </c>
      <c r="G47" s="95"/>
      <c r="H47" s="95" t="str">
        <f t="shared" si="4"/>
        <v>Adriana Vargas</v>
      </c>
      <c r="I47" s="95">
        <f>Pedido!$A$53</f>
        <v>1</v>
      </c>
    </row>
    <row r="48" spans="1:9" ht="12.75" customHeight="1" x14ac:dyDescent="0.2">
      <c r="A48" s="95"/>
      <c r="B48" s="95" t="s">
        <v>206</v>
      </c>
      <c r="C48" s="244">
        <f>IF(ISTEXT(Pedido!J53),0,Pedido!J53)</f>
        <v>0</v>
      </c>
      <c r="D48" s="243">
        <f t="shared" si="3"/>
        <v>0</v>
      </c>
      <c r="E48" s="95">
        <f>IF(ISTEXT(Pedido!J53),Pedido!J53,0)</f>
        <v>0</v>
      </c>
      <c r="F48" s="242" t="str">
        <f t="shared" si="1"/>
        <v>NO</v>
      </c>
      <c r="G48" s="95"/>
      <c r="H48" s="95" t="str">
        <f t="shared" si="4"/>
        <v>Adriana Vargas</v>
      </c>
      <c r="I48" s="95">
        <f>Pedido!$A$53</f>
        <v>1</v>
      </c>
    </row>
    <row r="49" spans="1:9" ht="12.75" customHeight="1" x14ac:dyDescent="0.2">
      <c r="A49" s="95"/>
      <c r="B49" s="95" t="s">
        <v>207</v>
      </c>
      <c r="C49" s="244">
        <f>IF(ISTEXT(Pedido!L53),0,Pedido!L53)</f>
        <v>0</v>
      </c>
      <c r="D49" s="243">
        <f t="shared" si="3"/>
        <v>0</v>
      </c>
      <c r="E49" s="95">
        <f>IF(ISTEXT(Pedido!L53),Pedido!L53,0)</f>
        <v>0</v>
      </c>
      <c r="F49" s="242" t="str">
        <f t="shared" si="1"/>
        <v>NO</v>
      </c>
      <c r="G49" s="95"/>
      <c r="H49" s="95" t="str">
        <f t="shared" si="4"/>
        <v>Adriana Vargas</v>
      </c>
      <c r="I49" s="95">
        <f>Pedido!$A$53</f>
        <v>1</v>
      </c>
    </row>
    <row r="50" spans="1:9" ht="12.75" customHeight="1" x14ac:dyDescent="0.2">
      <c r="A50" s="95"/>
      <c r="B50" s="95" t="s">
        <v>208</v>
      </c>
      <c r="C50" s="244">
        <f>IF(ISTEXT(Pedido!M53),0,Pedido!M53)</f>
        <v>0</v>
      </c>
      <c r="D50" s="243">
        <f t="shared" si="3"/>
        <v>0</v>
      </c>
      <c r="E50" s="95">
        <f>IF(ISTEXT(Pedido!M53),Pedido!M53,0)</f>
        <v>0</v>
      </c>
      <c r="F50" s="242" t="str">
        <f t="shared" si="1"/>
        <v>NO</v>
      </c>
      <c r="G50" s="95"/>
      <c r="H50" s="95" t="str">
        <f t="shared" si="4"/>
        <v>Adriana Vargas</v>
      </c>
      <c r="I50" s="95">
        <f>Pedido!$A$53</f>
        <v>1</v>
      </c>
    </row>
    <row r="51" spans="1:9" ht="12.75" customHeight="1" x14ac:dyDescent="0.2">
      <c r="A51" s="95"/>
      <c r="B51" s="95" t="s">
        <v>209</v>
      </c>
      <c r="C51" s="244">
        <f>IF(ISTEXT(Pedido!K53),0,Pedido!K53)</f>
        <v>0</v>
      </c>
      <c r="D51" s="243">
        <f t="shared" si="3"/>
        <v>0</v>
      </c>
      <c r="E51" s="95">
        <f>IF(ISTEXT(Pedido!K53),Pedido!K53,0)</f>
        <v>0</v>
      </c>
      <c r="F51" s="242" t="str">
        <f t="shared" si="1"/>
        <v>NO</v>
      </c>
      <c r="G51" s="95"/>
      <c r="H51" s="95" t="str">
        <f t="shared" si="4"/>
        <v>Adriana Vargas</v>
      </c>
      <c r="I51" s="95">
        <f>Pedido!$A$53</f>
        <v>1</v>
      </c>
    </row>
    <row r="52" spans="1:9" ht="12.75" customHeight="1" x14ac:dyDescent="0.2">
      <c r="A52" s="95"/>
      <c r="B52" s="95" t="s">
        <v>210</v>
      </c>
      <c r="C52" s="244">
        <f>Pedido!Y53</f>
        <v>0</v>
      </c>
      <c r="D52" s="243"/>
      <c r="E52" s="95"/>
      <c r="F52" s="242" t="str">
        <f t="shared" si="1"/>
        <v>NO</v>
      </c>
      <c r="G52" s="95"/>
      <c r="H52" s="95" t="str">
        <f t="shared" si="4"/>
        <v>Adriana Vargas</v>
      </c>
      <c r="I52" s="95">
        <f>Pedido!$A$53</f>
        <v>1</v>
      </c>
    </row>
    <row r="53" spans="1:9" ht="12.75" customHeight="1" x14ac:dyDescent="0.2">
      <c r="A53" s="95"/>
      <c r="B53" s="95" t="s">
        <v>211</v>
      </c>
      <c r="C53" s="244">
        <f>Pedido!Z53</f>
        <v>0</v>
      </c>
      <c r="D53" s="243"/>
      <c r="E53" s="95"/>
      <c r="F53" s="242" t="str">
        <f t="shared" si="1"/>
        <v>NO</v>
      </c>
      <c r="G53" s="95"/>
      <c r="H53" s="95" t="str">
        <f t="shared" si="4"/>
        <v>Adriana Vargas</v>
      </c>
      <c r="I53" s="95">
        <f>Pedido!$A$53</f>
        <v>1</v>
      </c>
    </row>
    <row r="54" spans="1:9" ht="12.75" customHeight="1" x14ac:dyDescent="0.2">
      <c r="A54" s="95"/>
      <c r="B54" s="95" t="s">
        <v>194</v>
      </c>
      <c r="C54" s="244">
        <v>0</v>
      </c>
      <c r="D54" s="243"/>
      <c r="E54" s="244">
        <f>+Pedido!Q53</f>
        <v>0</v>
      </c>
      <c r="F54" s="242" t="str">
        <f t="shared" si="1"/>
        <v>NO</v>
      </c>
      <c r="G54" s="95"/>
      <c r="H54" s="95" t="str">
        <f t="shared" si="4"/>
        <v>Adriana Vargas</v>
      </c>
      <c r="I54" s="95">
        <f>Pedido!$A$53</f>
        <v>1</v>
      </c>
    </row>
    <row r="55" spans="1:9" ht="12.75" customHeight="1" x14ac:dyDescent="0.2">
      <c r="A55" s="95"/>
      <c r="B55" s="95" t="s">
        <v>213</v>
      </c>
      <c r="C55" s="243">
        <f>IF(ISTEXT(Pedido!R53),0,Pedido!R53)</f>
        <v>0</v>
      </c>
      <c r="D55" s="243">
        <f t="shared" ref="D55:D56" si="5">IF(MOD(C55,12)=0,C55/12,"INCOMPLETO")</f>
        <v>0</v>
      </c>
      <c r="E55" s="243">
        <f>IF(ISTEXT(Pedido!R53),Pedido!R53,0)</f>
        <v>0</v>
      </c>
      <c r="F55" s="242" t="str">
        <f t="shared" si="1"/>
        <v>NO</v>
      </c>
      <c r="G55" s="95"/>
      <c r="H55" s="242" t="str">
        <f>Pedido!$B$53</f>
        <v>Adriana Vargas</v>
      </c>
      <c r="I55" s="242">
        <f>Pedido!$A$53</f>
        <v>1</v>
      </c>
    </row>
    <row r="56" spans="1:9" ht="12.75" customHeight="1" x14ac:dyDescent="0.2">
      <c r="A56" s="95"/>
      <c r="B56" s="95" t="s">
        <v>214</v>
      </c>
      <c r="C56" s="243">
        <f>IF(ISTEXT(Pedido!S53),0,Pedido!S53)</f>
        <v>0</v>
      </c>
      <c r="D56" s="243">
        <f t="shared" si="5"/>
        <v>0</v>
      </c>
      <c r="E56" s="243">
        <f>IF(ISTEXT(Pedido!S53),Pedido!S53,0)</f>
        <v>0</v>
      </c>
      <c r="F56" s="242" t="str">
        <f t="shared" si="1"/>
        <v>NO</v>
      </c>
      <c r="G56" s="95"/>
      <c r="H56" s="242" t="str">
        <f>Pedido!$B$53</f>
        <v>Adriana Vargas</v>
      </c>
      <c r="I56" s="242">
        <f>Pedido!$A$53</f>
        <v>1</v>
      </c>
    </row>
    <row r="57" spans="1:9" ht="12.75" customHeight="1" x14ac:dyDescent="0.2">
      <c r="A57" s="95"/>
      <c r="B57" s="95" t="s">
        <v>215</v>
      </c>
      <c r="C57" s="243">
        <f>IF(ISTEXT(Pedido!T53),0,Pedido!T53)</f>
        <v>0</v>
      </c>
      <c r="D57" s="243">
        <f>IF(MOD(C57,6)=0,C57/6,"INCOMPLETO")</f>
        <v>0</v>
      </c>
      <c r="E57" s="95">
        <f>IF(ISTEXT(Pedido!T53),Pedido!T53,0)</f>
        <v>0</v>
      </c>
      <c r="F57" s="242" t="str">
        <f t="shared" si="1"/>
        <v>NO</v>
      </c>
      <c r="G57" s="95"/>
      <c r="H57" s="242" t="str">
        <f>Pedido!$B$53</f>
        <v>Adriana Vargas</v>
      </c>
      <c r="I57" s="242">
        <f>Pedido!$A$53</f>
        <v>1</v>
      </c>
    </row>
    <row r="58" spans="1:9" ht="12.75" customHeight="1" x14ac:dyDescent="0.2">
      <c r="A58" s="95"/>
      <c r="B58" s="95" t="s">
        <v>216</v>
      </c>
      <c r="C58" s="243">
        <f>+Pedido!C53</f>
        <v>0</v>
      </c>
      <c r="D58" s="243">
        <f t="shared" ref="D58:D60" si="6">IF(MOD(C58,12)=0,C58/12,"INCOMPLETO")</f>
        <v>0</v>
      </c>
      <c r="E58" s="243"/>
      <c r="F58" s="242" t="str">
        <f t="shared" si="1"/>
        <v>NO</v>
      </c>
      <c r="G58" s="95"/>
      <c r="H58" s="242" t="str">
        <f t="shared" ref="H58:I58" si="7">+H54</f>
        <v>Adriana Vargas</v>
      </c>
      <c r="I58" s="242">
        <f t="shared" si="7"/>
        <v>1</v>
      </c>
    </row>
    <row r="59" spans="1:9" ht="12.75" customHeight="1" x14ac:dyDescent="0.2">
      <c r="A59" s="95"/>
      <c r="B59" s="95" t="s">
        <v>217</v>
      </c>
      <c r="C59" s="243">
        <f>+Pedido!D53</f>
        <v>0</v>
      </c>
      <c r="D59" s="243">
        <f t="shared" si="6"/>
        <v>0</v>
      </c>
      <c r="E59" s="243"/>
      <c r="F59" s="242" t="str">
        <f t="shared" si="1"/>
        <v>NO</v>
      </c>
      <c r="G59" s="95"/>
      <c r="H59" s="242" t="str">
        <f t="shared" ref="H59:H60" si="8">+H58</f>
        <v>Adriana Vargas</v>
      </c>
      <c r="I59" s="242">
        <f>+I52</f>
        <v>1</v>
      </c>
    </row>
    <row r="60" spans="1:9" ht="12.75" customHeight="1" x14ac:dyDescent="0.2">
      <c r="A60" s="95"/>
      <c r="B60" s="95" t="s">
        <v>218</v>
      </c>
      <c r="C60" s="243" t="str">
        <f>+Pedido!E53</f>
        <v xml:space="preserve">        1 pack jugos surtidos NMQ</v>
      </c>
      <c r="D60" s="243" t="e">
        <f t="shared" si="6"/>
        <v>#VALUE!</v>
      </c>
      <c r="E60" s="243"/>
      <c r="F60" s="242" t="str">
        <f t="shared" si="1"/>
        <v>SI</v>
      </c>
      <c r="G60" s="95"/>
      <c r="H60" s="242" t="str">
        <f t="shared" si="8"/>
        <v>Adriana Vargas</v>
      </c>
      <c r="I60" s="242">
        <f>+I49</f>
        <v>1</v>
      </c>
    </row>
    <row r="61" spans="1:9" ht="12.75" customHeight="1" x14ac:dyDescent="0.2">
      <c r="A61" s="95"/>
      <c r="B61" s="95" t="s">
        <v>212</v>
      </c>
      <c r="C61" s="244">
        <f>Pedido!AA53</f>
        <v>0</v>
      </c>
      <c r="D61" s="243"/>
      <c r="E61" s="95"/>
      <c r="F61" s="242" t="str">
        <f t="shared" si="1"/>
        <v>NO</v>
      </c>
      <c r="G61" s="95"/>
      <c r="H61" s="95" t="str">
        <f>$H$41</f>
        <v>Adriana Vargas</v>
      </c>
      <c r="I61" s="95">
        <f>Pedido!$A$53</f>
        <v>1</v>
      </c>
    </row>
    <row r="62" spans="1:9" ht="12.75" customHeight="1" x14ac:dyDescent="0.2">
      <c r="A62" s="95"/>
      <c r="B62" s="95" t="s">
        <v>199</v>
      </c>
      <c r="C62" s="243">
        <f>IF(ISTEXT(Pedido!F54),0,Pedido!F54)</f>
        <v>0</v>
      </c>
      <c r="D62" s="243">
        <f t="shared" ref="D62:D72" si="9">IF(MOD(C62,12)=0,C62/12,"INCOMPLETO")</f>
        <v>0</v>
      </c>
      <c r="E62" s="242">
        <f>IF(ISTEXT(Pedido!F54),Pedido!F54,0)</f>
        <v>0</v>
      </c>
      <c r="F62" s="242" t="str">
        <f t="shared" si="1"/>
        <v>NO</v>
      </c>
      <c r="G62" s="95"/>
      <c r="H62" s="95" t="str">
        <f>Pedido!B54</f>
        <v>Piers Moron</v>
      </c>
      <c r="I62" s="95">
        <f>Pedido!A54</f>
        <v>2</v>
      </c>
    </row>
    <row r="63" spans="1:9" ht="12.75" customHeight="1" x14ac:dyDescent="0.2">
      <c r="A63" s="95"/>
      <c r="B63" s="95" t="s">
        <v>200</v>
      </c>
      <c r="C63" s="244">
        <f>IF(ISTEXT(Pedido!H54),0,Pedido!H54)</f>
        <v>0</v>
      </c>
      <c r="D63" s="243">
        <f t="shared" si="9"/>
        <v>0</v>
      </c>
      <c r="E63" s="242">
        <f>IF(ISTEXT(Pedido!H54),Pedido!H54,0)</f>
        <v>0</v>
      </c>
      <c r="F63" s="242" t="str">
        <f t="shared" si="1"/>
        <v>NO</v>
      </c>
      <c r="G63" s="95"/>
      <c r="H63" s="95" t="str">
        <f t="shared" ref="H63:H75" si="10">$H$62</f>
        <v>Piers Moron</v>
      </c>
      <c r="I63" s="95">
        <f t="shared" ref="I63:I75" si="11">$I$62</f>
        <v>2</v>
      </c>
    </row>
    <row r="64" spans="1:9" ht="12.75" customHeight="1" x14ac:dyDescent="0.2">
      <c r="A64" s="95"/>
      <c r="B64" s="95" t="s">
        <v>201</v>
      </c>
      <c r="C64" s="244">
        <f>IF(ISTEXT(Pedido!I54),0,Pedido!I54)</f>
        <v>0</v>
      </c>
      <c r="D64" s="243">
        <f t="shared" si="9"/>
        <v>0</v>
      </c>
      <c r="E64" s="95">
        <f>IF(ISTEXT(Pedido!I54),Pedido!I54,0)</f>
        <v>0</v>
      </c>
      <c r="F64" s="242" t="str">
        <f t="shared" si="1"/>
        <v>NO</v>
      </c>
      <c r="G64" s="95"/>
      <c r="H64" s="95" t="str">
        <f t="shared" si="10"/>
        <v>Piers Moron</v>
      </c>
      <c r="I64" s="95">
        <f t="shared" si="11"/>
        <v>2</v>
      </c>
    </row>
    <row r="65" spans="1:9" ht="12.75" customHeight="1" x14ac:dyDescent="0.2">
      <c r="A65" s="95"/>
      <c r="B65" s="95" t="s">
        <v>202</v>
      </c>
      <c r="C65" s="244">
        <f>IF(ISTEXT(Pedido!G54),0,Pedido!G54)</f>
        <v>0</v>
      </c>
      <c r="D65" s="243">
        <f t="shared" si="9"/>
        <v>0</v>
      </c>
      <c r="E65" s="95">
        <f>IF(ISTEXT(Pedido!G54),Pedido!G54,0)</f>
        <v>0</v>
      </c>
      <c r="F65" s="242" t="str">
        <f t="shared" si="1"/>
        <v>NO</v>
      </c>
      <c r="G65" s="95"/>
      <c r="H65" s="95" t="str">
        <f t="shared" si="10"/>
        <v>Piers Moron</v>
      </c>
      <c r="I65" s="95">
        <f t="shared" si="11"/>
        <v>2</v>
      </c>
    </row>
    <row r="66" spans="1:9" ht="12.75" customHeight="1" x14ac:dyDescent="0.2">
      <c r="A66" s="95"/>
      <c r="B66" s="95" t="s">
        <v>203</v>
      </c>
      <c r="C66" s="244">
        <f>IF(ISTEXT(Pedido!P54),0,Pedido!P54)</f>
        <v>0</v>
      </c>
      <c r="D66" s="243">
        <f t="shared" si="9"/>
        <v>0</v>
      </c>
      <c r="E66" s="95">
        <f>IF(ISTEXT(Pedido!P54),Pedido!P54,0)</f>
        <v>0</v>
      </c>
      <c r="F66" s="242" t="str">
        <f t="shared" si="1"/>
        <v>NO</v>
      </c>
      <c r="G66" s="95"/>
      <c r="H66" s="95" t="str">
        <f t="shared" si="10"/>
        <v>Piers Moron</v>
      </c>
      <c r="I66" s="95">
        <f t="shared" si="11"/>
        <v>2</v>
      </c>
    </row>
    <row r="67" spans="1:9" ht="12.75" customHeight="1" x14ac:dyDescent="0.2">
      <c r="A67" s="95"/>
      <c r="B67" s="95" t="s">
        <v>204</v>
      </c>
      <c r="C67" s="244">
        <f>IF(ISTEXT(Pedido!O54),0,Pedido!O54)</f>
        <v>0</v>
      </c>
      <c r="D67" s="243">
        <f t="shared" si="9"/>
        <v>0</v>
      </c>
      <c r="E67" s="95">
        <f>IF(ISTEXT(Pedido!O54),Pedido!O54,0)</f>
        <v>0</v>
      </c>
      <c r="F67" s="242" t="str">
        <f t="shared" si="1"/>
        <v>NO</v>
      </c>
      <c r="G67" s="95"/>
      <c r="H67" s="95" t="str">
        <f t="shared" si="10"/>
        <v>Piers Moron</v>
      </c>
      <c r="I67" s="95">
        <f t="shared" si="11"/>
        <v>2</v>
      </c>
    </row>
    <row r="68" spans="1:9" ht="12.75" customHeight="1" x14ac:dyDescent="0.2">
      <c r="A68" s="95"/>
      <c r="B68" s="95" t="s">
        <v>205</v>
      </c>
      <c r="C68" s="244">
        <f>IF(ISTEXT(Pedido!N54),0,Pedido!N54)</f>
        <v>0</v>
      </c>
      <c r="D68" s="243">
        <f t="shared" si="9"/>
        <v>0</v>
      </c>
      <c r="E68" s="95">
        <f>IF(ISTEXT(Pedido!N54),Pedido!N54,0)</f>
        <v>0</v>
      </c>
      <c r="F68" s="242" t="str">
        <f t="shared" si="1"/>
        <v>NO</v>
      </c>
      <c r="G68" s="95"/>
      <c r="H68" s="95" t="str">
        <f t="shared" si="10"/>
        <v>Piers Moron</v>
      </c>
      <c r="I68" s="95">
        <f t="shared" si="11"/>
        <v>2</v>
      </c>
    </row>
    <row r="69" spans="1:9" ht="12.75" customHeight="1" x14ac:dyDescent="0.2">
      <c r="A69" s="95"/>
      <c r="B69" s="95" t="s">
        <v>206</v>
      </c>
      <c r="C69" s="244">
        <f>IF(ISTEXT(Pedido!J54),0,Pedido!J54)</f>
        <v>0</v>
      </c>
      <c r="D69" s="243">
        <f t="shared" si="9"/>
        <v>0</v>
      </c>
      <c r="E69" s="95">
        <f>IF(ISTEXT(Pedido!J54),Pedido!J54,0)</f>
        <v>0</v>
      </c>
      <c r="F69" s="242" t="str">
        <f t="shared" si="1"/>
        <v>NO</v>
      </c>
      <c r="G69" s="95"/>
      <c r="H69" s="95" t="str">
        <f t="shared" si="10"/>
        <v>Piers Moron</v>
      </c>
      <c r="I69" s="95">
        <f t="shared" si="11"/>
        <v>2</v>
      </c>
    </row>
    <row r="70" spans="1:9" ht="12.75" customHeight="1" x14ac:dyDescent="0.2">
      <c r="A70" s="95"/>
      <c r="B70" s="95" t="s">
        <v>207</v>
      </c>
      <c r="C70" s="244">
        <f>IF(ISTEXT(Pedido!L54),0,Pedido!L54)</f>
        <v>0</v>
      </c>
      <c r="D70" s="243">
        <f t="shared" si="9"/>
        <v>0</v>
      </c>
      <c r="E70" s="95">
        <f>IF(ISTEXT(Pedido!L54),Pedido!L54,0)</f>
        <v>0</v>
      </c>
      <c r="F70" s="242" t="str">
        <f t="shared" si="1"/>
        <v>NO</v>
      </c>
      <c r="G70" s="95"/>
      <c r="H70" s="95" t="str">
        <f t="shared" si="10"/>
        <v>Piers Moron</v>
      </c>
      <c r="I70" s="95">
        <f t="shared" si="11"/>
        <v>2</v>
      </c>
    </row>
    <row r="71" spans="1:9" ht="12.75" customHeight="1" x14ac:dyDescent="0.2">
      <c r="A71" s="95"/>
      <c r="B71" s="95" t="s">
        <v>208</v>
      </c>
      <c r="C71" s="244">
        <f>IF(ISTEXT(Pedido!M54),0,Pedido!M54)</f>
        <v>0</v>
      </c>
      <c r="D71" s="243">
        <f t="shared" si="9"/>
        <v>0</v>
      </c>
      <c r="E71" s="95">
        <f>IF(ISTEXT(Pedido!M54),Pedido!M54,0)</f>
        <v>0</v>
      </c>
      <c r="F71" s="242" t="str">
        <f t="shared" si="1"/>
        <v>NO</v>
      </c>
      <c r="G71" s="95"/>
      <c r="H71" s="95" t="str">
        <f t="shared" si="10"/>
        <v>Piers Moron</v>
      </c>
      <c r="I71" s="95">
        <f t="shared" si="11"/>
        <v>2</v>
      </c>
    </row>
    <row r="72" spans="1:9" ht="12.75" customHeight="1" x14ac:dyDescent="0.2">
      <c r="A72" s="95"/>
      <c r="B72" s="95" t="s">
        <v>209</v>
      </c>
      <c r="C72" s="244">
        <f>IF(ISTEXT(Pedido!K54),0,Pedido!K54)</f>
        <v>0</v>
      </c>
      <c r="D72" s="243">
        <f t="shared" si="9"/>
        <v>0</v>
      </c>
      <c r="E72" s="95">
        <f>IF(ISTEXT(Pedido!K54),Pedido!K54,0)</f>
        <v>0</v>
      </c>
      <c r="F72" s="242" t="str">
        <f t="shared" si="1"/>
        <v>NO</v>
      </c>
      <c r="G72" s="95"/>
      <c r="H72" s="95" t="str">
        <f t="shared" si="10"/>
        <v>Piers Moron</v>
      </c>
      <c r="I72" s="95">
        <f t="shared" si="11"/>
        <v>2</v>
      </c>
    </row>
    <row r="73" spans="1:9" ht="12.75" customHeight="1" x14ac:dyDescent="0.2">
      <c r="A73" s="95"/>
      <c r="B73" s="95" t="s">
        <v>210</v>
      </c>
      <c r="C73" s="244">
        <f>Pedido!Y54</f>
        <v>0</v>
      </c>
      <c r="D73" s="243"/>
      <c r="E73" s="95"/>
      <c r="F73" s="242" t="str">
        <f t="shared" si="1"/>
        <v>NO</v>
      </c>
      <c r="G73" s="95"/>
      <c r="H73" s="95" t="str">
        <f t="shared" si="10"/>
        <v>Piers Moron</v>
      </c>
      <c r="I73" s="95">
        <f t="shared" si="11"/>
        <v>2</v>
      </c>
    </row>
    <row r="74" spans="1:9" ht="12.75" customHeight="1" x14ac:dyDescent="0.2">
      <c r="A74" s="95"/>
      <c r="B74" s="95" t="s">
        <v>211</v>
      </c>
      <c r="C74" s="244">
        <f>Pedido!Z54</f>
        <v>0</v>
      </c>
      <c r="D74" s="243"/>
      <c r="E74" s="95"/>
      <c r="F74" s="242" t="str">
        <f t="shared" si="1"/>
        <v>NO</v>
      </c>
      <c r="G74" s="95"/>
      <c r="H74" s="95" t="str">
        <f t="shared" si="10"/>
        <v>Piers Moron</v>
      </c>
      <c r="I74" s="95">
        <f t="shared" si="11"/>
        <v>2</v>
      </c>
    </row>
    <row r="75" spans="1:9" ht="12.75" customHeight="1" x14ac:dyDescent="0.2">
      <c r="A75" s="95"/>
      <c r="B75" s="95" t="s">
        <v>212</v>
      </c>
      <c r="C75" s="244" t="str">
        <f>Pedido!AA54</f>
        <v>1*5</v>
      </c>
      <c r="D75" s="243"/>
      <c r="E75" s="95"/>
      <c r="F75" s="242" t="str">
        <f t="shared" si="1"/>
        <v>SI</v>
      </c>
      <c r="G75" s="95"/>
      <c r="H75" s="95" t="str">
        <f t="shared" si="10"/>
        <v>Piers Moron</v>
      </c>
      <c r="I75" s="95">
        <f t="shared" si="11"/>
        <v>2</v>
      </c>
    </row>
    <row r="76" spans="1:9" ht="12.75" customHeight="1" x14ac:dyDescent="0.2">
      <c r="A76" s="95"/>
      <c r="B76" s="95" t="s">
        <v>216</v>
      </c>
      <c r="C76" s="243">
        <f>+Pedido!C54</f>
        <v>0</v>
      </c>
      <c r="D76" s="243">
        <f t="shared" ref="D76:D78" si="12">IF(MOD(C76,12)=0,C76/12,"INCOMPLETO")</f>
        <v>0</v>
      </c>
      <c r="E76" s="243"/>
      <c r="F76" s="242" t="str">
        <f t="shared" si="1"/>
        <v>NO</v>
      </c>
      <c r="G76" s="95"/>
      <c r="H76" s="242" t="str">
        <f t="shared" ref="H76:I76" si="13">+H75</f>
        <v>Piers Moron</v>
      </c>
      <c r="I76" s="242">
        <f t="shared" si="13"/>
        <v>2</v>
      </c>
    </row>
    <row r="77" spans="1:9" ht="12.75" customHeight="1" x14ac:dyDescent="0.2">
      <c r="A77" s="95"/>
      <c r="B77" s="95" t="s">
        <v>217</v>
      </c>
      <c r="C77" s="243">
        <f>+Pedido!D54</f>
        <v>0</v>
      </c>
      <c r="D77" s="243">
        <f t="shared" si="12"/>
        <v>0</v>
      </c>
      <c r="E77" s="243"/>
      <c r="F77" s="242" t="str">
        <f t="shared" si="1"/>
        <v>NO</v>
      </c>
      <c r="G77" s="95"/>
      <c r="H77" s="242" t="str">
        <f t="shared" ref="H77:H78" si="14">+H76</f>
        <v>Piers Moron</v>
      </c>
      <c r="I77" s="242">
        <f>+I73</f>
        <v>2</v>
      </c>
    </row>
    <row r="78" spans="1:9" ht="12.75" customHeight="1" x14ac:dyDescent="0.2">
      <c r="A78" s="95"/>
      <c r="B78" s="95" t="s">
        <v>218</v>
      </c>
      <c r="C78" s="243">
        <f>+Pedido!E54</f>
        <v>0</v>
      </c>
      <c r="D78" s="243">
        <f t="shared" si="12"/>
        <v>0</v>
      </c>
      <c r="E78" s="243"/>
      <c r="F78" s="242" t="str">
        <f t="shared" si="1"/>
        <v>NO</v>
      </c>
      <c r="G78" s="95"/>
      <c r="H78" s="242" t="str">
        <f t="shared" si="14"/>
        <v>Piers Moron</v>
      </c>
      <c r="I78" s="242">
        <f>+I70</f>
        <v>2</v>
      </c>
    </row>
    <row r="79" spans="1:9" ht="12.75" customHeight="1" x14ac:dyDescent="0.2">
      <c r="A79" s="95"/>
      <c r="B79" s="95" t="s">
        <v>194</v>
      </c>
      <c r="C79" s="244">
        <v>0</v>
      </c>
      <c r="D79" s="243"/>
      <c r="E79" s="244">
        <f>+Pedido!Q54</f>
        <v>0</v>
      </c>
      <c r="F79" s="242" t="str">
        <f t="shared" si="1"/>
        <v>NO</v>
      </c>
      <c r="G79" s="95"/>
      <c r="H79" s="95" t="str">
        <f>$H$62</f>
        <v>Piers Moron</v>
      </c>
      <c r="I79" s="95">
        <f>+I78</f>
        <v>2</v>
      </c>
    </row>
    <row r="80" spans="1:9" ht="12.75" customHeight="1" x14ac:dyDescent="0.2">
      <c r="A80" s="95"/>
      <c r="B80" s="95" t="s">
        <v>213</v>
      </c>
      <c r="C80" s="243">
        <f>IF(ISTEXT(Pedido!R54),0,Pedido!R54)</f>
        <v>0</v>
      </c>
      <c r="D80" s="243">
        <f t="shared" ref="D80:D81" si="15">IF(MOD(C80,12)=0,C80/12,"INCOMPLETO")</f>
        <v>0</v>
      </c>
      <c r="E80" s="243">
        <f>IF(ISTEXT(Pedido!R54),Pedido!R54,0)</f>
        <v>0</v>
      </c>
      <c r="F80" s="242" t="str">
        <f t="shared" si="1"/>
        <v>NO</v>
      </c>
      <c r="G80" s="95"/>
      <c r="H80" s="242" t="str">
        <f>Pedido!$B$54</f>
        <v>Piers Moron</v>
      </c>
      <c r="I80" s="242">
        <f>Pedido!$A$54</f>
        <v>2</v>
      </c>
    </row>
    <row r="81" spans="1:9" ht="12.75" customHeight="1" x14ac:dyDescent="0.2">
      <c r="A81" s="95"/>
      <c r="B81" s="95" t="s">
        <v>214</v>
      </c>
      <c r="C81" s="243">
        <f>IF(ISTEXT(Pedido!S54),0,Pedido!S54)</f>
        <v>0</v>
      </c>
      <c r="D81" s="243">
        <f t="shared" si="15"/>
        <v>0</v>
      </c>
      <c r="E81" s="243">
        <f>IF(ISTEXT(Pedido!S54),Pedido!S54,0)</f>
        <v>0</v>
      </c>
      <c r="F81" s="242" t="str">
        <f t="shared" si="1"/>
        <v>NO</v>
      </c>
      <c r="G81" s="95"/>
      <c r="H81" s="242" t="str">
        <f>Pedido!$B$54</f>
        <v>Piers Moron</v>
      </c>
      <c r="I81" s="242">
        <f>Pedido!$A$54</f>
        <v>2</v>
      </c>
    </row>
    <row r="82" spans="1:9" ht="12.75" customHeight="1" x14ac:dyDescent="0.2">
      <c r="A82" s="95"/>
      <c r="B82" s="95" t="s">
        <v>215</v>
      </c>
      <c r="C82" s="243">
        <f>IF(ISTEXT(Pedido!T54),0,Pedido!T54)</f>
        <v>0</v>
      </c>
      <c r="D82" s="243">
        <f>IF(MOD(C82,6)=0,C82/6,"INCOMPLETO")</f>
        <v>0</v>
      </c>
      <c r="E82" s="95">
        <f>IF(ISTEXT(Pedido!T54),Pedido!T54,0)</f>
        <v>0</v>
      </c>
      <c r="F82" s="242" t="str">
        <f t="shared" si="1"/>
        <v>NO</v>
      </c>
      <c r="G82" s="95"/>
      <c r="H82" s="242" t="str">
        <f>Pedido!$B$54</f>
        <v>Piers Moron</v>
      </c>
      <c r="I82" s="242">
        <f>Pedido!$A$54</f>
        <v>2</v>
      </c>
    </row>
    <row r="83" spans="1:9" ht="12.75" customHeight="1" x14ac:dyDescent="0.2">
      <c r="A83" s="95"/>
      <c r="B83" s="95" t="s">
        <v>199</v>
      </c>
      <c r="C83" s="243">
        <f>IF(ISTEXT(Pedido!F55),0,Pedido!F55)</f>
        <v>0</v>
      </c>
      <c r="D83" s="243">
        <f t="shared" ref="D83:D93" si="16">IF(MOD(C83,12)=0,C83/12,"INCOMPLETO")</f>
        <v>0</v>
      </c>
      <c r="E83" s="242">
        <f>IF(ISTEXT(Pedido!F55),Pedido!F55,0)</f>
        <v>0</v>
      </c>
      <c r="F83" s="242" t="str">
        <f t="shared" si="1"/>
        <v>NO</v>
      </c>
      <c r="G83" s="95"/>
      <c r="H83" s="95">
        <f>Pedido!$B$55</f>
        <v>0</v>
      </c>
      <c r="I83" s="95">
        <f>Pedido!A55</f>
        <v>0</v>
      </c>
    </row>
    <row r="84" spans="1:9" ht="12.75" customHeight="1" x14ac:dyDescent="0.2">
      <c r="A84" s="95"/>
      <c r="B84" s="95" t="s">
        <v>200</v>
      </c>
      <c r="C84" s="244">
        <f>IF(ISTEXT(Pedido!H55),0,Pedido!H55)</f>
        <v>0</v>
      </c>
      <c r="D84" s="243">
        <f t="shared" si="16"/>
        <v>0</v>
      </c>
      <c r="E84" s="242">
        <f>IF(ISTEXT(Pedido!H55),Pedido!H55,0)</f>
        <v>0</v>
      </c>
      <c r="F84" s="242" t="str">
        <f t="shared" si="1"/>
        <v>NO</v>
      </c>
      <c r="G84" s="95"/>
      <c r="H84" s="95">
        <f t="shared" ref="H84:H97" si="17">$H$83</f>
        <v>0</v>
      </c>
      <c r="I84" s="95">
        <f t="shared" ref="I84:I97" si="18">$I$83</f>
        <v>0</v>
      </c>
    </row>
    <row r="85" spans="1:9" ht="12.75" customHeight="1" x14ac:dyDescent="0.2">
      <c r="A85" s="95"/>
      <c r="B85" s="95" t="s">
        <v>201</v>
      </c>
      <c r="C85" s="244">
        <f>IF(ISTEXT(Pedido!I55),0,Pedido!I55)</f>
        <v>0</v>
      </c>
      <c r="D85" s="243">
        <f t="shared" si="16"/>
        <v>0</v>
      </c>
      <c r="E85" s="95">
        <f>IF(ISTEXT(Pedido!I55),Pedido!I55,0)</f>
        <v>0</v>
      </c>
      <c r="F85" s="242" t="str">
        <f t="shared" si="1"/>
        <v>NO</v>
      </c>
      <c r="G85" s="95"/>
      <c r="H85" s="95">
        <f t="shared" si="17"/>
        <v>0</v>
      </c>
      <c r="I85" s="95">
        <f t="shared" si="18"/>
        <v>0</v>
      </c>
    </row>
    <row r="86" spans="1:9" ht="12.75" customHeight="1" x14ac:dyDescent="0.2">
      <c r="A86" s="95"/>
      <c r="B86" s="95" t="s">
        <v>202</v>
      </c>
      <c r="C86" s="244">
        <f>IF(ISTEXT(Pedido!G55),0,Pedido!G55)</f>
        <v>0</v>
      </c>
      <c r="D86" s="243">
        <f t="shared" si="16"/>
        <v>0</v>
      </c>
      <c r="E86" s="95">
        <f>IF(ISTEXT(Pedido!G55),Pedido!G55,0)</f>
        <v>0</v>
      </c>
      <c r="F86" s="242" t="str">
        <f t="shared" si="1"/>
        <v>NO</v>
      </c>
      <c r="G86" s="95"/>
      <c r="H86" s="95">
        <f t="shared" si="17"/>
        <v>0</v>
      </c>
      <c r="I86" s="95">
        <f t="shared" si="18"/>
        <v>0</v>
      </c>
    </row>
    <row r="87" spans="1:9" ht="12.75" customHeight="1" x14ac:dyDescent="0.2">
      <c r="A87" s="95"/>
      <c r="B87" s="95" t="s">
        <v>203</v>
      </c>
      <c r="C87" s="244">
        <f>IF(ISTEXT(Pedido!P55),0,Pedido!P55)</f>
        <v>0</v>
      </c>
      <c r="D87" s="243">
        <f t="shared" si="16"/>
        <v>0</v>
      </c>
      <c r="E87" s="95">
        <f>IF(ISTEXT(Pedido!P55),Pedido!P55,0)</f>
        <v>0</v>
      </c>
      <c r="F87" s="242" t="str">
        <f t="shared" si="1"/>
        <v>NO</v>
      </c>
      <c r="G87" s="95"/>
      <c r="H87" s="95">
        <f t="shared" si="17"/>
        <v>0</v>
      </c>
      <c r="I87" s="95">
        <f t="shared" si="18"/>
        <v>0</v>
      </c>
    </row>
    <row r="88" spans="1:9" ht="12.75" customHeight="1" x14ac:dyDescent="0.2">
      <c r="A88" s="95"/>
      <c r="B88" s="95" t="s">
        <v>204</v>
      </c>
      <c r="C88" s="244">
        <f>IF(ISTEXT(Pedido!O55),0,Pedido!O55)</f>
        <v>0</v>
      </c>
      <c r="D88" s="243">
        <f t="shared" si="16"/>
        <v>0</v>
      </c>
      <c r="E88" s="95">
        <f>IF(ISTEXT(Pedido!O55),Pedido!O55,0)</f>
        <v>0</v>
      </c>
      <c r="F88" s="242" t="str">
        <f t="shared" si="1"/>
        <v>NO</v>
      </c>
      <c r="G88" s="95"/>
      <c r="H88" s="95">
        <f t="shared" si="17"/>
        <v>0</v>
      </c>
      <c r="I88" s="95">
        <f t="shared" si="18"/>
        <v>0</v>
      </c>
    </row>
    <row r="89" spans="1:9" ht="12.75" customHeight="1" x14ac:dyDescent="0.2">
      <c r="A89" s="95"/>
      <c r="B89" s="95" t="s">
        <v>205</v>
      </c>
      <c r="C89" s="244">
        <f>IF(ISTEXT(Pedido!N55),0,Pedido!N55)</f>
        <v>0</v>
      </c>
      <c r="D89" s="243">
        <f t="shared" si="16"/>
        <v>0</v>
      </c>
      <c r="E89" s="95">
        <f>IF(ISTEXT(Pedido!N55),Pedido!N55,0)</f>
        <v>0</v>
      </c>
      <c r="F89" s="242" t="str">
        <f t="shared" si="1"/>
        <v>NO</v>
      </c>
      <c r="G89" s="95"/>
      <c r="H89" s="95">
        <f t="shared" si="17"/>
        <v>0</v>
      </c>
      <c r="I89" s="95">
        <f t="shared" si="18"/>
        <v>0</v>
      </c>
    </row>
    <row r="90" spans="1:9" ht="12.75" customHeight="1" x14ac:dyDescent="0.2">
      <c r="A90" s="95"/>
      <c r="B90" s="95" t="s">
        <v>206</v>
      </c>
      <c r="C90" s="244">
        <f>IF(ISTEXT(Pedido!J55),0,Pedido!J55)</f>
        <v>0</v>
      </c>
      <c r="D90" s="243">
        <f t="shared" si="16"/>
        <v>0</v>
      </c>
      <c r="E90" s="95">
        <f>IF(ISTEXT(Pedido!J55),Pedido!J55,0)</f>
        <v>0</v>
      </c>
      <c r="F90" s="242" t="str">
        <f t="shared" si="1"/>
        <v>NO</v>
      </c>
      <c r="G90" s="95"/>
      <c r="H90" s="95">
        <f t="shared" si="17"/>
        <v>0</v>
      </c>
      <c r="I90" s="95">
        <f t="shared" si="18"/>
        <v>0</v>
      </c>
    </row>
    <row r="91" spans="1:9" ht="12.75" customHeight="1" x14ac:dyDescent="0.2">
      <c r="A91" s="95"/>
      <c r="B91" s="95" t="s">
        <v>207</v>
      </c>
      <c r="C91" s="244">
        <f>IF(ISTEXT(Pedido!L55),0,Pedido!L55)</f>
        <v>0</v>
      </c>
      <c r="D91" s="243">
        <f t="shared" si="16"/>
        <v>0</v>
      </c>
      <c r="E91" s="95">
        <f>IF(ISTEXT(Pedido!L55),Pedido!L55,0)</f>
        <v>0</v>
      </c>
      <c r="F91" s="242" t="str">
        <f t="shared" si="1"/>
        <v>NO</v>
      </c>
      <c r="G91" s="95"/>
      <c r="H91" s="95">
        <f t="shared" si="17"/>
        <v>0</v>
      </c>
      <c r="I91" s="95">
        <f t="shared" si="18"/>
        <v>0</v>
      </c>
    </row>
    <row r="92" spans="1:9" ht="12.75" customHeight="1" x14ac:dyDescent="0.2">
      <c r="A92" s="95"/>
      <c r="B92" s="95" t="s">
        <v>208</v>
      </c>
      <c r="C92" s="244">
        <f>IF(ISTEXT(Pedido!M55),0,Pedido!M55)</f>
        <v>0</v>
      </c>
      <c r="D92" s="243">
        <f t="shared" si="16"/>
        <v>0</v>
      </c>
      <c r="E92" s="95">
        <f>IF(ISTEXT(Pedido!M55),Pedido!M55,0)</f>
        <v>0</v>
      </c>
      <c r="F92" s="242" t="str">
        <f t="shared" si="1"/>
        <v>NO</v>
      </c>
      <c r="G92" s="95"/>
      <c r="H92" s="95">
        <f t="shared" si="17"/>
        <v>0</v>
      </c>
      <c r="I92" s="95">
        <f t="shared" si="18"/>
        <v>0</v>
      </c>
    </row>
    <row r="93" spans="1:9" ht="12.75" customHeight="1" x14ac:dyDescent="0.2">
      <c r="A93" s="95"/>
      <c r="B93" s="95" t="s">
        <v>209</v>
      </c>
      <c r="C93" s="244">
        <f>IF(ISTEXT(Pedido!K55),0,Pedido!K55)</f>
        <v>0</v>
      </c>
      <c r="D93" s="243">
        <f t="shared" si="16"/>
        <v>0</v>
      </c>
      <c r="E93" s="95">
        <f>IF(ISTEXT(Pedido!K55),Pedido!K55,0)</f>
        <v>0</v>
      </c>
      <c r="F93" s="242" t="str">
        <f t="shared" si="1"/>
        <v>NO</v>
      </c>
      <c r="G93" s="95"/>
      <c r="H93" s="95">
        <f t="shared" si="17"/>
        <v>0</v>
      </c>
      <c r="I93" s="95">
        <f t="shared" si="18"/>
        <v>0</v>
      </c>
    </row>
    <row r="94" spans="1:9" ht="12.75" customHeight="1" x14ac:dyDescent="0.2">
      <c r="A94" s="95"/>
      <c r="B94" s="95" t="s">
        <v>210</v>
      </c>
      <c r="C94" s="244">
        <f>Pedido!Y55</f>
        <v>0</v>
      </c>
      <c r="D94" s="243"/>
      <c r="E94" s="95"/>
      <c r="F94" s="242" t="str">
        <f t="shared" si="1"/>
        <v>NO</v>
      </c>
      <c r="G94" s="95"/>
      <c r="H94" s="95">
        <f t="shared" si="17"/>
        <v>0</v>
      </c>
      <c r="I94" s="95">
        <f t="shared" si="18"/>
        <v>0</v>
      </c>
    </row>
    <row r="95" spans="1:9" ht="12.75" customHeight="1" x14ac:dyDescent="0.2">
      <c r="A95" s="95"/>
      <c r="B95" s="95" t="s">
        <v>211</v>
      </c>
      <c r="C95" s="244">
        <f>Pedido!Z55</f>
        <v>0</v>
      </c>
      <c r="D95" s="243"/>
      <c r="E95" s="95"/>
      <c r="F95" s="242" t="str">
        <f t="shared" si="1"/>
        <v>NO</v>
      </c>
      <c r="G95" s="95"/>
      <c r="H95" s="95">
        <f t="shared" si="17"/>
        <v>0</v>
      </c>
      <c r="I95" s="95">
        <f t="shared" si="18"/>
        <v>0</v>
      </c>
    </row>
    <row r="96" spans="1:9" ht="12.75" customHeight="1" x14ac:dyDescent="0.2">
      <c r="A96" s="95"/>
      <c r="B96" s="95" t="s">
        <v>212</v>
      </c>
      <c r="C96" s="244">
        <f>Pedido!AA55</f>
        <v>0</v>
      </c>
      <c r="D96" s="243"/>
      <c r="E96" s="95"/>
      <c r="F96" s="242" t="str">
        <f t="shared" si="1"/>
        <v>NO</v>
      </c>
      <c r="G96" s="95"/>
      <c r="H96" s="95">
        <f t="shared" si="17"/>
        <v>0</v>
      </c>
      <c r="I96" s="95">
        <f t="shared" si="18"/>
        <v>0</v>
      </c>
    </row>
    <row r="97" spans="1:9" ht="12.75" customHeight="1" x14ac:dyDescent="0.2">
      <c r="A97" s="95"/>
      <c r="B97" s="95" t="s">
        <v>194</v>
      </c>
      <c r="C97" s="244">
        <v>0</v>
      </c>
      <c r="D97" s="243"/>
      <c r="E97" s="244">
        <f>+Pedido!Q55</f>
        <v>0</v>
      </c>
      <c r="F97" s="242" t="str">
        <f t="shared" si="1"/>
        <v>NO</v>
      </c>
      <c r="G97" s="95"/>
      <c r="H97" s="95">
        <f t="shared" si="17"/>
        <v>0</v>
      </c>
      <c r="I97" s="95">
        <f t="shared" si="18"/>
        <v>0</v>
      </c>
    </row>
    <row r="98" spans="1:9" ht="12.75" customHeight="1" x14ac:dyDescent="0.2">
      <c r="A98" s="95"/>
      <c r="B98" s="95" t="s">
        <v>213</v>
      </c>
      <c r="C98" s="243">
        <f>IF(ISTEXT(Pedido!R55),0,Pedido!R55)</f>
        <v>0</v>
      </c>
      <c r="D98" s="243">
        <f t="shared" ref="D98:D99" si="19">IF(MOD(C98,12)=0,C98/12,"INCOMPLETO")</f>
        <v>0</v>
      </c>
      <c r="E98" s="243">
        <f>IF(ISTEXT(Pedido!R55),Pedido!R55,0)</f>
        <v>0</v>
      </c>
      <c r="F98" s="242" t="str">
        <f t="shared" si="1"/>
        <v>NO</v>
      </c>
      <c r="G98" s="95"/>
      <c r="H98" s="242">
        <f>Pedido!$B$55</f>
        <v>0</v>
      </c>
      <c r="I98" s="242">
        <f>Pedido!$A$55</f>
        <v>0</v>
      </c>
    </row>
    <row r="99" spans="1:9" ht="12.75" customHeight="1" x14ac:dyDescent="0.2">
      <c r="A99" s="95"/>
      <c r="B99" s="95" t="s">
        <v>214</v>
      </c>
      <c r="C99" s="243">
        <f>IF(ISTEXT(Pedido!S55),0,Pedido!S55)</f>
        <v>0</v>
      </c>
      <c r="D99" s="243">
        <f t="shared" si="19"/>
        <v>0</v>
      </c>
      <c r="E99" s="243">
        <f>IF(ISTEXT(Pedido!S55),Pedido!S55,0)</f>
        <v>0</v>
      </c>
      <c r="F99" s="242" t="str">
        <f t="shared" si="1"/>
        <v>NO</v>
      </c>
      <c r="G99" s="95"/>
      <c r="H99" s="242">
        <f>Pedido!$B$55</f>
        <v>0</v>
      </c>
      <c r="I99" s="242">
        <f>Pedido!$A$55</f>
        <v>0</v>
      </c>
    </row>
    <row r="100" spans="1:9" ht="12.75" customHeight="1" x14ac:dyDescent="0.2">
      <c r="A100" s="95"/>
      <c r="B100" s="95" t="s">
        <v>215</v>
      </c>
      <c r="C100" s="243">
        <f>IF(ISTEXT(Pedido!T55),0,Pedido!T55)</f>
        <v>0</v>
      </c>
      <c r="D100" s="243">
        <f>IF(MOD(C100,6)=0,C100/6,"INCOMPLETO")</f>
        <v>0</v>
      </c>
      <c r="E100" s="95">
        <f>IF(ISTEXT(Pedido!T55),Pedido!T55,0)</f>
        <v>0</v>
      </c>
      <c r="F100" s="242" t="str">
        <f t="shared" si="1"/>
        <v>NO</v>
      </c>
      <c r="G100" s="95"/>
      <c r="H100" s="242">
        <f>Pedido!$B$55</f>
        <v>0</v>
      </c>
      <c r="I100" s="242">
        <f>Pedido!$A$55</f>
        <v>0</v>
      </c>
    </row>
    <row r="101" spans="1:9" ht="12.75" customHeight="1" x14ac:dyDescent="0.2">
      <c r="A101" s="95"/>
      <c r="B101" s="95" t="s">
        <v>216</v>
      </c>
      <c r="C101" s="243">
        <f>+Pedido!C55</f>
        <v>0</v>
      </c>
      <c r="D101" s="243">
        <f t="shared" ref="D101:D114" si="20">IF(MOD(C101,12)=0,C101/12,"INCOMPLETO")</f>
        <v>0</v>
      </c>
      <c r="E101" s="243"/>
      <c r="F101" s="242" t="str">
        <f t="shared" si="1"/>
        <v>NO</v>
      </c>
      <c r="G101" s="95"/>
      <c r="H101" s="242">
        <f t="shared" ref="H101:I101" si="21">+H97</f>
        <v>0</v>
      </c>
      <c r="I101" s="242">
        <f t="shared" si="21"/>
        <v>0</v>
      </c>
    </row>
    <row r="102" spans="1:9" ht="12.75" customHeight="1" x14ac:dyDescent="0.2">
      <c r="A102" s="95"/>
      <c r="B102" s="95" t="s">
        <v>217</v>
      </c>
      <c r="C102" s="243">
        <f>+Pedido!D55</f>
        <v>0</v>
      </c>
      <c r="D102" s="243">
        <f t="shared" si="20"/>
        <v>0</v>
      </c>
      <c r="E102" s="243"/>
      <c r="F102" s="242" t="str">
        <f t="shared" si="1"/>
        <v>NO</v>
      </c>
      <c r="G102" s="95"/>
      <c r="H102" s="242">
        <f t="shared" ref="H102:I102" si="22">+H101</f>
        <v>0</v>
      </c>
      <c r="I102" s="242">
        <f t="shared" si="22"/>
        <v>0</v>
      </c>
    </row>
    <row r="103" spans="1:9" ht="12.75" customHeight="1" x14ac:dyDescent="0.2">
      <c r="A103" s="95"/>
      <c r="B103" s="95" t="s">
        <v>218</v>
      </c>
      <c r="C103" s="243">
        <f>+Pedido!E55</f>
        <v>0</v>
      </c>
      <c r="D103" s="243">
        <f t="shared" si="20"/>
        <v>0</v>
      </c>
      <c r="E103" s="243"/>
      <c r="F103" s="242" t="str">
        <f t="shared" si="1"/>
        <v>NO</v>
      </c>
      <c r="G103" s="95"/>
      <c r="H103" s="242">
        <f>+H102</f>
        <v>0</v>
      </c>
      <c r="I103" s="242">
        <f>+I92</f>
        <v>0</v>
      </c>
    </row>
    <row r="104" spans="1:9" ht="12.75" customHeight="1" x14ac:dyDescent="0.2">
      <c r="A104" s="95"/>
      <c r="B104" s="95" t="s">
        <v>199</v>
      </c>
      <c r="C104" s="243">
        <f>IF(ISTEXT(Pedido!F56),0,Pedido!F56)</f>
        <v>0</v>
      </c>
      <c r="D104" s="243">
        <f t="shared" si="20"/>
        <v>0</v>
      </c>
      <c r="E104" s="242">
        <f>IF(ISTEXT(Pedido!F56),Pedido!F56,0)</f>
        <v>0</v>
      </c>
      <c r="F104" s="242" t="str">
        <f t="shared" si="1"/>
        <v>NO</v>
      </c>
      <c r="G104" s="95"/>
      <c r="H104" s="95">
        <f>Pedido!B56</f>
        <v>0</v>
      </c>
      <c r="I104" s="95">
        <f>Pedido!A56</f>
        <v>0</v>
      </c>
    </row>
    <row r="105" spans="1:9" ht="12.75" customHeight="1" x14ac:dyDescent="0.2">
      <c r="A105" s="95"/>
      <c r="B105" s="95" t="s">
        <v>200</v>
      </c>
      <c r="C105" s="244">
        <f>IF(ISTEXT(Pedido!H56),0,Pedido!H56)</f>
        <v>0</v>
      </c>
      <c r="D105" s="243">
        <f t="shared" si="20"/>
        <v>0</v>
      </c>
      <c r="E105" s="242">
        <f>IF(ISTEXT(Pedido!H56),Pedido!H56,0)</f>
        <v>0</v>
      </c>
      <c r="F105" s="242" t="str">
        <f t="shared" si="1"/>
        <v>NO</v>
      </c>
      <c r="G105" s="95"/>
      <c r="H105" s="95">
        <f t="shared" ref="H105:H118" si="23">$H$104</f>
        <v>0</v>
      </c>
      <c r="I105" s="95">
        <f t="shared" ref="I105:I118" si="24">+$I$104</f>
        <v>0</v>
      </c>
    </row>
    <row r="106" spans="1:9" ht="12.75" customHeight="1" x14ac:dyDescent="0.2">
      <c r="A106" s="95"/>
      <c r="B106" s="95" t="s">
        <v>201</v>
      </c>
      <c r="C106" s="244">
        <f>IF(ISTEXT(Pedido!I56),0,Pedido!I56)</f>
        <v>0</v>
      </c>
      <c r="D106" s="243">
        <f t="shared" si="20"/>
        <v>0</v>
      </c>
      <c r="E106" s="95">
        <f>IF(ISTEXT(Pedido!I56),Pedido!I56,0)</f>
        <v>0</v>
      </c>
      <c r="F106" s="242" t="str">
        <f t="shared" si="1"/>
        <v>NO</v>
      </c>
      <c r="G106" s="95"/>
      <c r="H106" s="95">
        <f t="shared" si="23"/>
        <v>0</v>
      </c>
      <c r="I106" s="95">
        <f t="shared" si="24"/>
        <v>0</v>
      </c>
    </row>
    <row r="107" spans="1:9" ht="12.75" customHeight="1" x14ac:dyDescent="0.2">
      <c r="A107" s="95"/>
      <c r="B107" s="95" t="s">
        <v>202</v>
      </c>
      <c r="C107" s="244">
        <f>IF(ISTEXT(Pedido!G56),0,Pedido!G56)</f>
        <v>0</v>
      </c>
      <c r="D107" s="243">
        <f t="shared" si="20"/>
        <v>0</v>
      </c>
      <c r="E107" s="95">
        <f>IF(ISTEXT(Pedido!G56),Pedido!G56,0)</f>
        <v>0</v>
      </c>
      <c r="F107" s="242" t="str">
        <f t="shared" si="1"/>
        <v>NO</v>
      </c>
      <c r="G107" s="95"/>
      <c r="H107" s="95">
        <f t="shared" si="23"/>
        <v>0</v>
      </c>
      <c r="I107" s="95">
        <f t="shared" si="24"/>
        <v>0</v>
      </c>
    </row>
    <row r="108" spans="1:9" ht="12.75" customHeight="1" x14ac:dyDescent="0.2">
      <c r="A108" s="95"/>
      <c r="B108" s="95" t="s">
        <v>203</v>
      </c>
      <c r="C108" s="244">
        <f>IF(ISTEXT(Pedido!P56),0,Pedido!P56)</f>
        <v>0</v>
      </c>
      <c r="D108" s="243">
        <f t="shared" si="20"/>
        <v>0</v>
      </c>
      <c r="E108" s="95">
        <f>IF(ISTEXT(Pedido!P56),Pedido!P56,0)</f>
        <v>0</v>
      </c>
      <c r="F108" s="242" t="str">
        <f t="shared" si="1"/>
        <v>NO</v>
      </c>
      <c r="G108" s="95"/>
      <c r="H108" s="95">
        <f t="shared" si="23"/>
        <v>0</v>
      </c>
      <c r="I108" s="95">
        <f t="shared" si="24"/>
        <v>0</v>
      </c>
    </row>
    <row r="109" spans="1:9" ht="12.75" customHeight="1" x14ac:dyDescent="0.2">
      <c r="A109" s="95"/>
      <c r="B109" s="95" t="s">
        <v>204</v>
      </c>
      <c r="C109" s="244">
        <f>IF(ISTEXT(Pedido!O56),0,Pedido!O56)</f>
        <v>0</v>
      </c>
      <c r="D109" s="243">
        <f t="shared" si="20"/>
        <v>0</v>
      </c>
      <c r="E109" s="95">
        <f>IF(ISTEXT(Pedido!O56),Pedido!O56,0)</f>
        <v>0</v>
      </c>
      <c r="F109" s="242" t="str">
        <f t="shared" si="1"/>
        <v>NO</v>
      </c>
      <c r="G109" s="95"/>
      <c r="H109" s="95">
        <f t="shared" si="23"/>
        <v>0</v>
      </c>
      <c r="I109" s="95">
        <f t="shared" si="24"/>
        <v>0</v>
      </c>
    </row>
    <row r="110" spans="1:9" ht="12.75" customHeight="1" x14ac:dyDescent="0.2">
      <c r="A110" s="95"/>
      <c r="B110" s="95" t="s">
        <v>205</v>
      </c>
      <c r="C110" s="244">
        <f>IF(ISTEXT(Pedido!N56),0,Pedido!N56)</f>
        <v>0</v>
      </c>
      <c r="D110" s="243">
        <f t="shared" si="20"/>
        <v>0</v>
      </c>
      <c r="E110" s="95">
        <f>IF(ISTEXT(Pedido!N56),Pedido!N56,0)</f>
        <v>0</v>
      </c>
      <c r="F110" s="242" t="str">
        <f t="shared" si="1"/>
        <v>NO</v>
      </c>
      <c r="G110" s="95"/>
      <c r="H110" s="95">
        <f t="shared" si="23"/>
        <v>0</v>
      </c>
      <c r="I110" s="95">
        <f t="shared" si="24"/>
        <v>0</v>
      </c>
    </row>
    <row r="111" spans="1:9" ht="12.75" customHeight="1" x14ac:dyDescent="0.2">
      <c r="A111" s="95"/>
      <c r="B111" s="95" t="s">
        <v>206</v>
      </c>
      <c r="C111" s="244">
        <f>IF(ISTEXT(Pedido!J56),0,Pedido!J56)</f>
        <v>0</v>
      </c>
      <c r="D111" s="243">
        <f t="shared" si="20"/>
        <v>0</v>
      </c>
      <c r="E111" s="95">
        <f>IF(ISTEXT(Pedido!J56),Pedido!J56,0)</f>
        <v>0</v>
      </c>
      <c r="F111" s="242" t="str">
        <f t="shared" si="1"/>
        <v>NO</v>
      </c>
      <c r="G111" s="95"/>
      <c r="H111" s="95">
        <f t="shared" si="23"/>
        <v>0</v>
      </c>
      <c r="I111" s="95">
        <f t="shared" si="24"/>
        <v>0</v>
      </c>
    </row>
    <row r="112" spans="1:9" ht="12.75" customHeight="1" x14ac:dyDescent="0.2">
      <c r="A112" s="95"/>
      <c r="B112" s="95" t="s">
        <v>207</v>
      </c>
      <c r="C112" s="244">
        <f>IF(ISTEXT(Pedido!L56),0,Pedido!L56)</f>
        <v>0</v>
      </c>
      <c r="D112" s="243">
        <f t="shared" si="20"/>
        <v>0</v>
      </c>
      <c r="E112" s="95">
        <f>IF(ISTEXT(Pedido!L56),Pedido!L56,0)</f>
        <v>0</v>
      </c>
      <c r="F112" s="242" t="str">
        <f t="shared" si="1"/>
        <v>NO</v>
      </c>
      <c r="G112" s="95"/>
      <c r="H112" s="95">
        <f t="shared" si="23"/>
        <v>0</v>
      </c>
      <c r="I112" s="95">
        <f t="shared" si="24"/>
        <v>0</v>
      </c>
    </row>
    <row r="113" spans="1:9" ht="12.75" customHeight="1" x14ac:dyDescent="0.2">
      <c r="A113" s="95"/>
      <c r="B113" s="95" t="s">
        <v>208</v>
      </c>
      <c r="C113" s="244">
        <f>IF(ISTEXT(Pedido!M56),0,Pedido!M56)</f>
        <v>0</v>
      </c>
      <c r="D113" s="243">
        <f t="shared" si="20"/>
        <v>0</v>
      </c>
      <c r="E113" s="95">
        <f>IF(ISTEXT(Pedido!M56),Pedido!M56,0)</f>
        <v>0</v>
      </c>
      <c r="F113" s="242" t="str">
        <f t="shared" si="1"/>
        <v>NO</v>
      </c>
      <c r="G113" s="95"/>
      <c r="H113" s="95">
        <f t="shared" si="23"/>
        <v>0</v>
      </c>
      <c r="I113" s="95">
        <f t="shared" si="24"/>
        <v>0</v>
      </c>
    </row>
    <row r="114" spans="1:9" ht="12.75" customHeight="1" x14ac:dyDescent="0.2">
      <c r="A114" s="95"/>
      <c r="B114" s="95" t="s">
        <v>209</v>
      </c>
      <c r="C114" s="244">
        <f>IF(ISTEXT(Pedido!K56),0,Pedido!K56)</f>
        <v>0</v>
      </c>
      <c r="D114" s="243">
        <f t="shared" si="20"/>
        <v>0</v>
      </c>
      <c r="E114" s="95">
        <f>IF(ISTEXT(Pedido!K56),Pedido!K56,0)</f>
        <v>0</v>
      </c>
      <c r="F114" s="242" t="str">
        <f t="shared" si="1"/>
        <v>NO</v>
      </c>
      <c r="G114" s="95"/>
      <c r="H114" s="95">
        <f t="shared" si="23"/>
        <v>0</v>
      </c>
      <c r="I114" s="95">
        <f t="shared" si="24"/>
        <v>0</v>
      </c>
    </row>
    <row r="115" spans="1:9" ht="12.75" customHeight="1" x14ac:dyDescent="0.2">
      <c r="A115" s="95"/>
      <c r="B115" s="95" t="s">
        <v>210</v>
      </c>
      <c r="C115" s="244">
        <f>Pedido!Y56</f>
        <v>0</v>
      </c>
      <c r="D115" s="243"/>
      <c r="E115" s="95"/>
      <c r="F115" s="242" t="str">
        <f t="shared" si="1"/>
        <v>NO</v>
      </c>
      <c r="G115" s="95"/>
      <c r="H115" s="95">
        <f t="shared" si="23"/>
        <v>0</v>
      </c>
      <c r="I115" s="95">
        <f t="shared" si="24"/>
        <v>0</v>
      </c>
    </row>
    <row r="116" spans="1:9" ht="12.75" customHeight="1" x14ac:dyDescent="0.2">
      <c r="A116" s="95"/>
      <c r="B116" s="95" t="s">
        <v>211</v>
      </c>
      <c r="C116" s="244">
        <f>Pedido!Z56</f>
        <v>0</v>
      </c>
      <c r="D116" s="243"/>
      <c r="E116" s="95"/>
      <c r="F116" s="242" t="str">
        <f t="shared" si="1"/>
        <v>NO</v>
      </c>
      <c r="G116" s="95"/>
      <c r="H116" s="95">
        <f t="shared" si="23"/>
        <v>0</v>
      </c>
      <c r="I116" s="95">
        <f t="shared" si="24"/>
        <v>0</v>
      </c>
    </row>
    <row r="117" spans="1:9" ht="12.75" customHeight="1" x14ac:dyDescent="0.2">
      <c r="A117" s="95"/>
      <c r="B117" s="95" t="s">
        <v>212</v>
      </c>
      <c r="C117" s="244">
        <f>Pedido!AA56</f>
        <v>0</v>
      </c>
      <c r="D117" s="243"/>
      <c r="E117" s="95"/>
      <c r="F117" s="242" t="str">
        <f t="shared" si="1"/>
        <v>NO</v>
      </c>
      <c r="G117" s="95"/>
      <c r="H117" s="95">
        <f t="shared" si="23"/>
        <v>0</v>
      </c>
      <c r="I117" s="95">
        <f t="shared" si="24"/>
        <v>0</v>
      </c>
    </row>
    <row r="118" spans="1:9" ht="12.75" customHeight="1" x14ac:dyDescent="0.2">
      <c r="A118" s="95"/>
      <c r="B118" s="95" t="s">
        <v>194</v>
      </c>
      <c r="C118" s="244">
        <v>0</v>
      </c>
      <c r="D118" s="243"/>
      <c r="E118" s="244">
        <f>+Pedido!Q56</f>
        <v>0</v>
      </c>
      <c r="F118" s="242" t="str">
        <f t="shared" si="1"/>
        <v>NO</v>
      </c>
      <c r="G118" s="95"/>
      <c r="H118" s="95">
        <f t="shared" si="23"/>
        <v>0</v>
      </c>
      <c r="I118" s="95">
        <f t="shared" si="24"/>
        <v>0</v>
      </c>
    </row>
    <row r="119" spans="1:9" ht="12.75" customHeight="1" x14ac:dyDescent="0.2">
      <c r="A119" s="95"/>
      <c r="B119" s="95" t="s">
        <v>213</v>
      </c>
      <c r="C119" s="243">
        <f>IF(ISTEXT(Pedido!R56),0,Pedido!R56)</f>
        <v>0</v>
      </c>
      <c r="D119" s="243">
        <f t="shared" ref="D119:D120" si="25">IF(MOD(C119,12)=0,C119/12,"INCOMPLETO")</f>
        <v>0</v>
      </c>
      <c r="E119" s="243">
        <f>IF(ISTEXT(Pedido!R56),Pedido!R56,0)</f>
        <v>0</v>
      </c>
      <c r="F119" s="242" t="str">
        <f t="shared" si="1"/>
        <v>NO</v>
      </c>
      <c r="G119" s="95"/>
      <c r="H119" s="242">
        <f>Pedido!$B$56</f>
        <v>0</v>
      </c>
      <c r="I119" s="242">
        <f>Pedido!$A$56</f>
        <v>0</v>
      </c>
    </row>
    <row r="120" spans="1:9" ht="12.75" customHeight="1" x14ac:dyDescent="0.2">
      <c r="A120" s="95"/>
      <c r="B120" s="95" t="s">
        <v>214</v>
      </c>
      <c r="C120" s="243">
        <f>IF(ISTEXT(Pedido!S56),0,Pedido!S56)</f>
        <v>0</v>
      </c>
      <c r="D120" s="243">
        <f t="shared" si="25"/>
        <v>0</v>
      </c>
      <c r="E120" s="243">
        <f>IF(ISTEXT(Pedido!S56),Pedido!S56,0)</f>
        <v>0</v>
      </c>
      <c r="F120" s="242" t="str">
        <f t="shared" si="1"/>
        <v>NO</v>
      </c>
      <c r="G120" s="95"/>
      <c r="H120" s="242">
        <f>Pedido!$B$56</f>
        <v>0</v>
      </c>
      <c r="I120" s="242">
        <f>Pedido!$A$56</f>
        <v>0</v>
      </c>
    </row>
    <row r="121" spans="1:9" ht="12.75" customHeight="1" x14ac:dyDescent="0.2">
      <c r="A121" s="95"/>
      <c r="B121" s="95" t="s">
        <v>215</v>
      </c>
      <c r="C121" s="243">
        <f>IF(ISTEXT(Pedido!T56),0,Pedido!T56)</f>
        <v>0</v>
      </c>
      <c r="D121" s="243">
        <f>IF(MOD(C121,6)=0,C121/6,"INCOMPLETO")</f>
        <v>0</v>
      </c>
      <c r="E121" s="95">
        <f>IF(ISTEXT(Pedido!T56),Pedido!T56,0)</f>
        <v>0</v>
      </c>
      <c r="F121" s="242" t="str">
        <f t="shared" si="1"/>
        <v>NO</v>
      </c>
      <c r="G121" s="95"/>
      <c r="H121" s="242">
        <f>Pedido!$B$56</f>
        <v>0</v>
      </c>
      <c r="I121" s="242">
        <f>Pedido!$A$56</f>
        <v>0</v>
      </c>
    </row>
    <row r="122" spans="1:9" ht="12.75" customHeight="1" x14ac:dyDescent="0.2">
      <c r="A122" s="95"/>
      <c r="B122" s="95" t="s">
        <v>216</v>
      </c>
      <c r="C122" s="243">
        <f>+Pedido!C56</f>
        <v>0</v>
      </c>
      <c r="D122" s="243">
        <f t="shared" ref="D122:D135" si="26">IF(MOD(C122,12)=0,C122/12,"INCOMPLETO")</f>
        <v>0</v>
      </c>
      <c r="E122" s="243"/>
      <c r="F122" s="242" t="str">
        <f t="shared" si="1"/>
        <v>NO</v>
      </c>
      <c r="G122" s="95"/>
      <c r="H122" s="242">
        <f>+H118</f>
        <v>0</v>
      </c>
      <c r="I122" s="95">
        <f t="shared" ref="I122:I124" si="27">+$I$104</f>
        <v>0</v>
      </c>
    </row>
    <row r="123" spans="1:9" ht="12.75" customHeight="1" x14ac:dyDescent="0.2">
      <c r="A123" s="95"/>
      <c r="B123" s="95" t="s">
        <v>217</v>
      </c>
      <c r="C123" s="243">
        <f>+Pedido!D56</f>
        <v>0</v>
      </c>
      <c r="D123" s="243">
        <f t="shared" si="26"/>
        <v>0</v>
      </c>
      <c r="E123" s="243"/>
      <c r="F123" s="242" t="str">
        <f t="shared" si="1"/>
        <v>NO</v>
      </c>
      <c r="G123" s="95"/>
      <c r="H123" s="242">
        <f t="shared" ref="H123:H124" si="28">+H122</f>
        <v>0</v>
      </c>
      <c r="I123" s="95">
        <f t="shared" si="27"/>
        <v>0</v>
      </c>
    </row>
    <row r="124" spans="1:9" ht="12.75" customHeight="1" x14ac:dyDescent="0.2">
      <c r="A124" s="95"/>
      <c r="B124" s="95" t="s">
        <v>218</v>
      </c>
      <c r="C124" s="243">
        <f>+Pedido!E56</f>
        <v>0</v>
      </c>
      <c r="D124" s="243">
        <f t="shared" si="26"/>
        <v>0</v>
      </c>
      <c r="E124" s="243"/>
      <c r="F124" s="242" t="str">
        <f t="shared" si="1"/>
        <v>NO</v>
      </c>
      <c r="G124" s="95"/>
      <c r="H124" s="242">
        <f t="shared" si="28"/>
        <v>0</v>
      </c>
      <c r="I124" s="95">
        <f t="shared" si="27"/>
        <v>0</v>
      </c>
    </row>
    <row r="125" spans="1:9" ht="12.75" customHeight="1" x14ac:dyDescent="0.2">
      <c r="A125" s="95"/>
      <c r="B125" s="95" t="s">
        <v>199</v>
      </c>
      <c r="C125" s="243">
        <f>IF(ISTEXT(Pedido!F$57),0,Pedido!F$57)</f>
        <v>0</v>
      </c>
      <c r="D125" s="243">
        <f t="shared" si="26"/>
        <v>0</v>
      </c>
      <c r="E125" s="242">
        <f>IF(ISTEXT(Pedido!F75),Pedido!F75,0)</f>
        <v>0</v>
      </c>
      <c r="F125" s="242" t="str">
        <f t="shared" si="1"/>
        <v>NO</v>
      </c>
      <c r="G125" s="95"/>
      <c r="H125" s="95">
        <f t="shared" ref="H125:H129" si="29">+H$130</f>
        <v>0</v>
      </c>
      <c r="I125" s="95">
        <f>+Pedido!A$57</f>
        <v>0</v>
      </c>
    </row>
    <row r="126" spans="1:9" ht="12.75" customHeight="1" x14ac:dyDescent="0.2">
      <c r="A126" s="95"/>
      <c r="B126" s="95" t="s">
        <v>200</v>
      </c>
      <c r="C126" s="244">
        <f>IF(ISTEXT(Pedido!H57),0,Pedido!H57)</f>
        <v>0</v>
      </c>
      <c r="D126" s="243">
        <f t="shared" si="26"/>
        <v>0</v>
      </c>
      <c r="E126" s="242">
        <f>IF(ISTEXT(Pedido!H57),Pedido!H57,0)</f>
        <v>0</v>
      </c>
      <c r="F126" s="242" t="str">
        <f t="shared" si="1"/>
        <v>NO</v>
      </c>
      <c r="G126" s="95"/>
      <c r="H126" s="95">
        <f t="shared" si="29"/>
        <v>0</v>
      </c>
      <c r="I126" s="95">
        <f>+Pedido!A$57</f>
        <v>0</v>
      </c>
    </row>
    <row r="127" spans="1:9" ht="12.75" customHeight="1" x14ac:dyDescent="0.2">
      <c r="A127" s="95"/>
      <c r="B127" s="95" t="s">
        <v>201</v>
      </c>
      <c r="C127" s="244">
        <f>IF(ISTEXT(Pedido!I57),0,Pedido!I57)</f>
        <v>0</v>
      </c>
      <c r="D127" s="243">
        <f t="shared" si="26"/>
        <v>0</v>
      </c>
      <c r="E127" s="95">
        <f>IF(ISTEXT(Pedido!I57),Pedido!I57,0)</f>
        <v>0</v>
      </c>
      <c r="F127" s="242" t="str">
        <f t="shared" si="1"/>
        <v>NO</v>
      </c>
      <c r="G127" s="95"/>
      <c r="H127" s="95">
        <f t="shared" si="29"/>
        <v>0</v>
      </c>
      <c r="I127" s="95">
        <f>+Pedido!A$57</f>
        <v>0</v>
      </c>
    </row>
    <row r="128" spans="1:9" ht="12.75" customHeight="1" x14ac:dyDescent="0.2">
      <c r="A128" s="95"/>
      <c r="B128" s="95" t="s">
        <v>202</v>
      </c>
      <c r="C128" s="244">
        <f>IF(ISTEXT(Pedido!G57),0,Pedido!G57)</f>
        <v>0</v>
      </c>
      <c r="D128" s="243">
        <f t="shared" si="26"/>
        <v>0</v>
      </c>
      <c r="E128" s="95">
        <f>IF(ISTEXT(Pedido!G57),Pedido!G57,0)</f>
        <v>0</v>
      </c>
      <c r="F128" s="242" t="str">
        <f t="shared" si="1"/>
        <v>NO</v>
      </c>
      <c r="G128" s="95"/>
      <c r="H128" s="95">
        <f t="shared" si="29"/>
        <v>0</v>
      </c>
      <c r="I128" s="95">
        <f>+Pedido!A$57</f>
        <v>0</v>
      </c>
    </row>
    <row r="129" spans="1:11" ht="12.75" customHeight="1" x14ac:dyDescent="0.2">
      <c r="A129" s="95"/>
      <c r="B129" s="95" t="s">
        <v>203</v>
      </c>
      <c r="C129" s="244">
        <f>IF(ISTEXT(Pedido!P57),0,Pedido!P57)</f>
        <v>0</v>
      </c>
      <c r="D129" s="243">
        <f t="shared" si="26"/>
        <v>0</v>
      </c>
      <c r="E129" s="95">
        <f>IF(ISTEXT(Pedido!P57),Pedido!P57,0)</f>
        <v>0</v>
      </c>
      <c r="F129" s="242" t="str">
        <f t="shared" si="1"/>
        <v>NO</v>
      </c>
      <c r="G129" s="95"/>
      <c r="H129" s="95">
        <f t="shared" si="29"/>
        <v>0</v>
      </c>
      <c r="I129" s="95">
        <f>+Pedido!A$57</f>
        <v>0</v>
      </c>
    </row>
    <row r="130" spans="1:11" ht="12.75" customHeight="1" x14ac:dyDescent="0.2">
      <c r="A130" s="95"/>
      <c r="B130" s="95" t="s">
        <v>204</v>
      </c>
      <c r="C130" s="244">
        <f>IF(ISTEXT(Pedido!O57),0,Pedido!O57)</f>
        <v>0</v>
      </c>
      <c r="D130" s="243">
        <f t="shared" si="26"/>
        <v>0</v>
      </c>
      <c r="E130" s="95">
        <f>IF(ISTEXT(Pedido!O57),Pedido!O57,0)</f>
        <v>0</v>
      </c>
      <c r="F130" s="242" t="str">
        <f t="shared" si="1"/>
        <v>NO</v>
      </c>
      <c r="G130" s="95"/>
      <c r="H130" s="95">
        <f>+Pedido!B57</f>
        <v>0</v>
      </c>
      <c r="I130" s="95">
        <f>+Pedido!A$57</f>
        <v>0</v>
      </c>
    </row>
    <row r="131" spans="1:11" ht="12.75" customHeight="1" x14ac:dyDescent="0.2">
      <c r="A131" s="95"/>
      <c r="B131" s="95" t="s">
        <v>205</v>
      </c>
      <c r="C131" s="244">
        <f>IF(ISTEXT(Pedido!N57),0,Pedido!N57)</f>
        <v>0</v>
      </c>
      <c r="D131" s="243">
        <f t="shared" si="26"/>
        <v>0</v>
      </c>
      <c r="E131" s="95">
        <f>IF(ISTEXT(Pedido!N57),Pedido!N57,0)</f>
        <v>0</v>
      </c>
      <c r="F131" s="242" t="str">
        <f t="shared" si="1"/>
        <v>NO</v>
      </c>
      <c r="G131" s="95"/>
      <c r="H131" s="95">
        <f t="shared" ref="H131:H142" si="30">+H$130</f>
        <v>0</v>
      </c>
      <c r="I131" s="95">
        <f t="shared" ref="I131:I132" si="31">+$I$104</f>
        <v>0</v>
      </c>
    </row>
    <row r="132" spans="1:11" ht="12.75" customHeight="1" x14ac:dyDescent="0.2">
      <c r="A132" s="95"/>
      <c r="B132" s="95" t="s">
        <v>206</v>
      </c>
      <c r="C132" s="244">
        <f>IF(ISTEXT(Pedido!J57),0,Pedido!J57)</f>
        <v>0</v>
      </c>
      <c r="D132" s="243">
        <f t="shared" si="26"/>
        <v>0</v>
      </c>
      <c r="E132" s="95">
        <f>IF(ISTEXT(Pedido!J57),Pedido!J57,0)</f>
        <v>0</v>
      </c>
      <c r="F132" s="242" t="str">
        <f t="shared" si="1"/>
        <v>NO</v>
      </c>
      <c r="G132" s="95"/>
      <c r="H132" s="95">
        <f t="shared" si="30"/>
        <v>0</v>
      </c>
      <c r="I132" s="95">
        <f t="shared" si="31"/>
        <v>0</v>
      </c>
    </row>
    <row r="133" spans="1:11" ht="12.75" customHeight="1" x14ac:dyDescent="0.2">
      <c r="A133" s="95"/>
      <c r="B133" s="95" t="s">
        <v>207</v>
      </c>
      <c r="C133" s="244">
        <f>IF(ISTEXT(Pedido!L57),0,Pedido!L57)</f>
        <v>0</v>
      </c>
      <c r="D133" s="243">
        <f t="shared" si="26"/>
        <v>0</v>
      </c>
      <c r="E133" s="95">
        <f>IF(ISTEXT(Pedido!L57),Pedido!L57,0)</f>
        <v>0</v>
      </c>
      <c r="F133" s="242" t="str">
        <f t="shared" si="1"/>
        <v>NO</v>
      </c>
      <c r="G133" s="95"/>
      <c r="H133" s="95">
        <f t="shared" si="30"/>
        <v>0</v>
      </c>
      <c r="I133" s="95">
        <f>+Pedido!A$57</f>
        <v>0</v>
      </c>
    </row>
    <row r="134" spans="1:11" ht="12.75" customHeight="1" x14ac:dyDescent="0.2">
      <c r="A134" s="95"/>
      <c r="B134" s="95" t="s">
        <v>208</v>
      </c>
      <c r="C134" s="244">
        <f>IF(ISTEXT(Pedido!M57),0,Pedido!M57)</f>
        <v>0</v>
      </c>
      <c r="D134" s="243">
        <f t="shared" si="26"/>
        <v>0</v>
      </c>
      <c r="E134" s="95">
        <f>IF(ISTEXT(Pedido!M57),Pedido!M57,0)</f>
        <v>0</v>
      </c>
      <c r="F134" s="242" t="str">
        <f t="shared" si="1"/>
        <v>NO</v>
      </c>
      <c r="G134" s="95"/>
      <c r="H134" s="95">
        <f t="shared" si="30"/>
        <v>0</v>
      </c>
      <c r="I134" s="95">
        <f>+Pedido!A$57</f>
        <v>0</v>
      </c>
    </row>
    <row r="135" spans="1:11" ht="12.75" customHeight="1" x14ac:dyDescent="0.2">
      <c r="A135" s="95"/>
      <c r="B135" s="95" t="s">
        <v>209</v>
      </c>
      <c r="C135" s="244">
        <f>IF(ISTEXT(Pedido!K57),0,Pedido!K57)</f>
        <v>0</v>
      </c>
      <c r="D135" s="243">
        <f t="shared" si="26"/>
        <v>0</v>
      </c>
      <c r="E135" s="95">
        <f>IF(ISTEXT(Pedido!K57),Pedido!K57,0)</f>
        <v>0</v>
      </c>
      <c r="F135" s="242" t="str">
        <f t="shared" si="1"/>
        <v>NO</v>
      </c>
      <c r="G135" s="95"/>
      <c r="H135" s="95">
        <f t="shared" si="30"/>
        <v>0</v>
      </c>
      <c r="I135" s="95">
        <f>+Pedido!A$57</f>
        <v>0</v>
      </c>
    </row>
    <row r="136" spans="1:11" ht="12.75" customHeight="1" x14ac:dyDescent="0.2">
      <c r="A136" s="95"/>
      <c r="B136" s="95" t="s">
        <v>210</v>
      </c>
      <c r="C136" s="244">
        <f>Pedido!Y57</f>
        <v>0</v>
      </c>
      <c r="D136" s="243"/>
      <c r="E136" s="95"/>
      <c r="F136" s="242" t="str">
        <f t="shared" si="1"/>
        <v>NO</v>
      </c>
      <c r="G136" s="95"/>
      <c r="H136" s="95">
        <f t="shared" si="30"/>
        <v>0</v>
      </c>
      <c r="I136" s="95">
        <f>+Pedido!A$57</f>
        <v>0</v>
      </c>
    </row>
    <row r="137" spans="1:11" ht="12.75" customHeight="1" x14ac:dyDescent="0.2">
      <c r="A137" s="95"/>
      <c r="B137" s="95" t="s">
        <v>211</v>
      </c>
      <c r="C137" s="244">
        <f>Pedido!Z57</f>
        <v>0</v>
      </c>
      <c r="D137" s="243"/>
      <c r="E137" s="95"/>
      <c r="F137" s="242" t="str">
        <f t="shared" si="1"/>
        <v>NO</v>
      </c>
      <c r="G137" s="95"/>
      <c r="H137" s="95">
        <f t="shared" si="30"/>
        <v>0</v>
      </c>
      <c r="I137" s="95">
        <f>+Pedido!A$57</f>
        <v>0</v>
      </c>
    </row>
    <row r="138" spans="1:11" ht="12.75" customHeight="1" x14ac:dyDescent="0.2">
      <c r="A138" s="95"/>
      <c r="B138" s="95" t="s">
        <v>212</v>
      </c>
      <c r="C138" s="244">
        <f>Pedido!AA57</f>
        <v>0</v>
      </c>
      <c r="D138" s="243"/>
      <c r="E138" s="95"/>
      <c r="F138" s="242" t="str">
        <f t="shared" si="1"/>
        <v>NO</v>
      </c>
      <c r="G138" s="95"/>
      <c r="H138" s="95">
        <f t="shared" si="30"/>
        <v>0</v>
      </c>
      <c r="I138" s="95">
        <f>+Pedido!A$57</f>
        <v>0</v>
      </c>
      <c r="J138" s="228"/>
      <c r="K138" s="228"/>
    </row>
    <row r="139" spans="1:11" ht="12.75" customHeight="1" x14ac:dyDescent="0.2">
      <c r="A139" s="95"/>
      <c r="B139" s="95" t="s">
        <v>216</v>
      </c>
      <c r="C139" s="243">
        <f>+Pedido!C57</f>
        <v>0</v>
      </c>
      <c r="D139" s="243">
        <f t="shared" ref="D139:D141" si="32">IF(MOD(C139,12)=0,C139/12,"INCOMPLETO")</f>
        <v>0</v>
      </c>
      <c r="E139" s="243"/>
      <c r="F139" s="242" t="str">
        <f t="shared" si="1"/>
        <v>NO</v>
      </c>
      <c r="G139" s="95"/>
      <c r="H139" s="95">
        <f t="shared" si="30"/>
        <v>0</v>
      </c>
      <c r="I139" s="95">
        <f>+Pedido!A$57</f>
        <v>0</v>
      </c>
    </row>
    <row r="140" spans="1:11" ht="12.75" customHeight="1" x14ac:dyDescent="0.2">
      <c r="A140" s="95"/>
      <c r="B140" s="95" t="s">
        <v>217</v>
      </c>
      <c r="C140" s="243">
        <f>+Pedido!D57</f>
        <v>0</v>
      </c>
      <c r="D140" s="243">
        <f t="shared" si="32"/>
        <v>0</v>
      </c>
      <c r="E140" s="243"/>
      <c r="F140" s="242" t="str">
        <f t="shared" si="1"/>
        <v>NO</v>
      </c>
      <c r="G140" s="95"/>
      <c r="H140" s="95">
        <f t="shared" si="30"/>
        <v>0</v>
      </c>
      <c r="I140" s="95">
        <f>+Pedido!A$57</f>
        <v>0</v>
      </c>
    </row>
    <row r="141" spans="1:11" ht="12.75" customHeight="1" x14ac:dyDescent="0.2">
      <c r="A141" s="95"/>
      <c r="B141" s="95" t="s">
        <v>218</v>
      </c>
      <c r="C141" s="243">
        <f>+Pedido!E57</f>
        <v>0</v>
      </c>
      <c r="D141" s="243">
        <f t="shared" si="32"/>
        <v>0</v>
      </c>
      <c r="E141" s="243"/>
      <c r="F141" s="242" t="str">
        <f t="shared" si="1"/>
        <v>NO</v>
      </c>
      <c r="G141" s="95"/>
      <c r="H141" s="95">
        <f t="shared" si="30"/>
        <v>0</v>
      </c>
      <c r="I141" s="95">
        <f>+Pedido!A$57</f>
        <v>0</v>
      </c>
    </row>
    <row r="142" spans="1:11" ht="12.75" customHeight="1" x14ac:dyDescent="0.2">
      <c r="A142" s="95"/>
      <c r="B142" s="95" t="s">
        <v>194</v>
      </c>
      <c r="C142" s="244">
        <v>0</v>
      </c>
      <c r="D142" s="243"/>
      <c r="E142" s="244">
        <f>+Pedido!Q57</f>
        <v>0</v>
      </c>
      <c r="F142" s="242" t="str">
        <f t="shared" si="1"/>
        <v>NO</v>
      </c>
      <c r="G142" s="95"/>
      <c r="H142" s="95">
        <f t="shared" si="30"/>
        <v>0</v>
      </c>
      <c r="I142" s="95">
        <f>+Pedido!A$57</f>
        <v>0</v>
      </c>
    </row>
    <row r="143" spans="1:11" ht="12.75" customHeight="1" x14ac:dyDescent="0.2">
      <c r="A143" s="95"/>
      <c r="B143" s="95" t="s">
        <v>213</v>
      </c>
      <c r="C143" s="243">
        <f>IF(ISTEXT(Pedido!R57),0,Pedido!R57)</f>
        <v>0</v>
      </c>
      <c r="D143" s="243">
        <f t="shared" ref="D143:D144" si="33">IF(MOD(C143,12)=0,C143/12,"INCOMPLETO")</f>
        <v>0</v>
      </c>
      <c r="E143" s="243">
        <f>IF(ISTEXT(Pedido!R57),Pedido!R57,0)</f>
        <v>0</v>
      </c>
      <c r="F143" s="242" t="str">
        <f t="shared" si="1"/>
        <v>NO</v>
      </c>
      <c r="G143" s="95"/>
      <c r="H143" s="242">
        <f>Pedido!$B$57</f>
        <v>0</v>
      </c>
      <c r="I143" s="242">
        <f>Pedido!$A$57</f>
        <v>0</v>
      </c>
    </row>
    <row r="144" spans="1:11" ht="12.75" customHeight="1" x14ac:dyDescent="0.2">
      <c r="A144" s="95"/>
      <c r="B144" s="95" t="s">
        <v>214</v>
      </c>
      <c r="C144" s="243">
        <f>IF(ISTEXT(Pedido!S57),0,Pedido!S57)</f>
        <v>0</v>
      </c>
      <c r="D144" s="243">
        <f t="shared" si="33"/>
        <v>0</v>
      </c>
      <c r="E144" s="243">
        <f>IF(ISTEXT(Pedido!S57),Pedido!S57,0)</f>
        <v>0</v>
      </c>
      <c r="F144" s="242" t="str">
        <f t="shared" si="1"/>
        <v>NO</v>
      </c>
      <c r="G144" s="95"/>
      <c r="H144" s="242">
        <f>Pedido!$B$57</f>
        <v>0</v>
      </c>
      <c r="I144" s="242">
        <f>Pedido!$A$56</f>
        <v>0</v>
      </c>
    </row>
    <row r="145" spans="1:9" ht="12.75" customHeight="1" x14ac:dyDescent="0.2">
      <c r="A145" s="95"/>
      <c r="B145" s="95" t="s">
        <v>215</v>
      </c>
      <c r="C145" s="243">
        <f>IF(ISTEXT(Pedido!T57),0,Pedido!T57)</f>
        <v>0</v>
      </c>
      <c r="D145" s="243">
        <f>IF(MOD(C145,6)=0,C145/6,"INCOMPLETO")</f>
        <v>0</v>
      </c>
      <c r="E145" s="95">
        <f>IF(ISTEXT(Pedido!T57),Pedido!T57,0)</f>
        <v>0</v>
      </c>
      <c r="F145" s="242" t="str">
        <f t="shared" si="1"/>
        <v>NO</v>
      </c>
      <c r="G145" s="95"/>
      <c r="H145" s="242">
        <f>Pedido!$B$57</f>
        <v>0</v>
      </c>
      <c r="I145" s="242">
        <f>Pedido!$A$57</f>
        <v>0</v>
      </c>
    </row>
    <row r="146" spans="1:9" ht="12.75" customHeight="1" x14ac:dyDescent="0.2">
      <c r="A146" s="95"/>
      <c r="B146" s="95" t="s">
        <v>199</v>
      </c>
      <c r="C146" s="243">
        <f>IF(ISTEXT(Pedido!F58),0,Pedido!F58)</f>
        <v>0</v>
      </c>
      <c r="D146" s="243">
        <f t="shared" ref="D146:D156" si="34">IF(MOD(C146,12)=0,C146/12,"INCOMPLETO")</f>
        <v>0</v>
      </c>
      <c r="E146" s="242">
        <f>IF(ISTEXT(Pedido!F58),Pedido!F58,0)</f>
        <v>0</v>
      </c>
      <c r="F146" s="242" t="str">
        <f t="shared" si="1"/>
        <v>NO</v>
      </c>
      <c r="G146" s="95"/>
      <c r="H146" s="95">
        <f>Pedido!B58</f>
        <v>0</v>
      </c>
      <c r="I146" s="95">
        <f>Pedido!A58</f>
        <v>0</v>
      </c>
    </row>
    <row r="147" spans="1:9" ht="12.75" customHeight="1" x14ac:dyDescent="0.2">
      <c r="A147" s="95"/>
      <c r="B147" s="95" t="s">
        <v>200</v>
      </c>
      <c r="C147" s="244">
        <f>IF(ISTEXT(Pedido!H58),0,Pedido!H58)</f>
        <v>0</v>
      </c>
      <c r="D147" s="243">
        <f t="shared" si="34"/>
        <v>0</v>
      </c>
      <c r="E147" s="242">
        <f>IF(ISTEXT(Pedido!H58),Pedido!H58,0)</f>
        <v>0</v>
      </c>
      <c r="F147" s="242" t="str">
        <f t="shared" si="1"/>
        <v>NO</v>
      </c>
      <c r="G147" s="95"/>
      <c r="H147" s="95">
        <f t="shared" ref="H147:H162" si="35">$H$146</f>
        <v>0</v>
      </c>
      <c r="I147" s="95">
        <f t="shared" ref="I147:I162" si="36">+$I$146</f>
        <v>0</v>
      </c>
    </row>
    <row r="148" spans="1:9" ht="12.75" customHeight="1" x14ac:dyDescent="0.2">
      <c r="A148" s="95"/>
      <c r="B148" s="95" t="s">
        <v>201</v>
      </c>
      <c r="C148" s="244">
        <f>IF(ISTEXT(Pedido!I58),0,Pedido!I58)</f>
        <v>0</v>
      </c>
      <c r="D148" s="243">
        <f t="shared" si="34"/>
        <v>0</v>
      </c>
      <c r="E148" s="95">
        <f>IF(ISTEXT(Pedido!I58),Pedido!I58,0)</f>
        <v>0</v>
      </c>
      <c r="F148" s="242" t="str">
        <f t="shared" si="1"/>
        <v>NO</v>
      </c>
      <c r="G148" s="95"/>
      <c r="H148" s="95">
        <f t="shared" si="35"/>
        <v>0</v>
      </c>
      <c r="I148" s="95">
        <f t="shared" si="36"/>
        <v>0</v>
      </c>
    </row>
    <row r="149" spans="1:9" ht="12.75" customHeight="1" x14ac:dyDescent="0.2">
      <c r="A149" s="95"/>
      <c r="B149" s="95" t="s">
        <v>202</v>
      </c>
      <c r="C149" s="244">
        <f>IF(ISTEXT(Pedido!G58),0,Pedido!G58)</f>
        <v>0</v>
      </c>
      <c r="D149" s="243">
        <f t="shared" si="34"/>
        <v>0</v>
      </c>
      <c r="E149" s="95">
        <f>IF(ISTEXT(Pedido!G58),Pedido!G58,0)</f>
        <v>0</v>
      </c>
      <c r="F149" s="242" t="str">
        <f t="shared" si="1"/>
        <v>NO</v>
      </c>
      <c r="G149" s="95"/>
      <c r="H149" s="95">
        <f t="shared" si="35"/>
        <v>0</v>
      </c>
      <c r="I149" s="95">
        <f t="shared" si="36"/>
        <v>0</v>
      </c>
    </row>
    <row r="150" spans="1:9" ht="12.75" customHeight="1" x14ac:dyDescent="0.2">
      <c r="A150" s="95"/>
      <c r="B150" s="95" t="s">
        <v>203</v>
      </c>
      <c r="C150" s="244">
        <f>IF(ISTEXT(Pedido!P58),0,Pedido!P58)</f>
        <v>0</v>
      </c>
      <c r="D150" s="243">
        <f t="shared" si="34"/>
        <v>0</v>
      </c>
      <c r="E150" s="95">
        <f>IF(ISTEXT(Pedido!P58),Pedido!P58,0)</f>
        <v>0</v>
      </c>
      <c r="F150" s="242" t="str">
        <f t="shared" si="1"/>
        <v>NO</v>
      </c>
      <c r="G150" s="95"/>
      <c r="H150" s="95">
        <f t="shared" si="35"/>
        <v>0</v>
      </c>
      <c r="I150" s="95">
        <f t="shared" si="36"/>
        <v>0</v>
      </c>
    </row>
    <row r="151" spans="1:9" ht="12.75" customHeight="1" x14ac:dyDescent="0.2">
      <c r="A151" s="95"/>
      <c r="B151" s="95" t="s">
        <v>204</v>
      </c>
      <c r="C151" s="244">
        <f>IF(ISTEXT(Pedido!O58),0,Pedido!O58)</f>
        <v>0</v>
      </c>
      <c r="D151" s="243">
        <f t="shared" si="34"/>
        <v>0</v>
      </c>
      <c r="E151" s="95">
        <f>IF(ISTEXT(Pedido!O58),Pedido!O58,0)</f>
        <v>0</v>
      </c>
      <c r="F151" s="242" t="str">
        <f t="shared" si="1"/>
        <v>NO</v>
      </c>
      <c r="G151" s="95"/>
      <c r="H151" s="95">
        <f t="shared" si="35"/>
        <v>0</v>
      </c>
      <c r="I151" s="95">
        <f t="shared" si="36"/>
        <v>0</v>
      </c>
    </row>
    <row r="152" spans="1:9" ht="12.75" customHeight="1" x14ac:dyDescent="0.2">
      <c r="A152" s="95"/>
      <c r="B152" s="95" t="s">
        <v>205</v>
      </c>
      <c r="C152" s="244">
        <f>IF(ISTEXT(Pedido!N58),0,Pedido!N58)</f>
        <v>0</v>
      </c>
      <c r="D152" s="243">
        <f t="shared" si="34"/>
        <v>0</v>
      </c>
      <c r="E152" s="95">
        <f>IF(ISTEXT(Pedido!N58),Pedido!N58,0)</f>
        <v>0</v>
      </c>
      <c r="F152" s="242" t="str">
        <f t="shared" si="1"/>
        <v>NO</v>
      </c>
      <c r="G152" s="95"/>
      <c r="H152" s="95">
        <f t="shared" si="35"/>
        <v>0</v>
      </c>
      <c r="I152" s="95">
        <f t="shared" si="36"/>
        <v>0</v>
      </c>
    </row>
    <row r="153" spans="1:9" ht="12.75" customHeight="1" x14ac:dyDescent="0.2">
      <c r="A153" s="95"/>
      <c r="B153" s="95" t="s">
        <v>206</v>
      </c>
      <c r="C153" s="244">
        <f>IF(ISTEXT(Pedido!J58),0,Pedido!J58)</f>
        <v>0</v>
      </c>
      <c r="D153" s="243">
        <f t="shared" si="34"/>
        <v>0</v>
      </c>
      <c r="E153" s="95">
        <f>IF(ISTEXT(Pedido!J58),Pedido!J58,0)</f>
        <v>0</v>
      </c>
      <c r="F153" s="242" t="str">
        <f t="shared" si="1"/>
        <v>NO</v>
      </c>
      <c r="G153" s="95"/>
      <c r="H153" s="95">
        <f t="shared" si="35"/>
        <v>0</v>
      </c>
      <c r="I153" s="95">
        <f t="shared" si="36"/>
        <v>0</v>
      </c>
    </row>
    <row r="154" spans="1:9" ht="12.75" customHeight="1" x14ac:dyDescent="0.2">
      <c r="A154" s="95"/>
      <c r="B154" s="95" t="s">
        <v>207</v>
      </c>
      <c r="C154" s="244">
        <f>IF(ISTEXT(Pedido!L58),0,Pedido!L58)</f>
        <v>0</v>
      </c>
      <c r="D154" s="243">
        <f t="shared" si="34"/>
        <v>0</v>
      </c>
      <c r="E154" s="95">
        <f>IF(ISTEXT(Pedido!L58),Pedido!L58,0)</f>
        <v>0</v>
      </c>
      <c r="F154" s="242" t="str">
        <f t="shared" si="1"/>
        <v>NO</v>
      </c>
      <c r="G154" s="95"/>
      <c r="H154" s="95">
        <f t="shared" si="35"/>
        <v>0</v>
      </c>
      <c r="I154" s="95">
        <f t="shared" si="36"/>
        <v>0</v>
      </c>
    </row>
    <row r="155" spans="1:9" ht="12.75" customHeight="1" x14ac:dyDescent="0.2">
      <c r="A155" s="95"/>
      <c r="B155" s="95" t="s">
        <v>208</v>
      </c>
      <c r="C155" s="244">
        <f>IF(ISTEXT(Pedido!M58),0,Pedido!M58)</f>
        <v>0</v>
      </c>
      <c r="D155" s="243">
        <f t="shared" si="34"/>
        <v>0</v>
      </c>
      <c r="E155" s="95">
        <f>IF(ISTEXT(Pedido!M58),Pedido!M58,0)</f>
        <v>0</v>
      </c>
      <c r="F155" s="242" t="str">
        <f t="shared" si="1"/>
        <v>NO</v>
      </c>
      <c r="G155" s="95"/>
      <c r="H155" s="95">
        <f t="shared" si="35"/>
        <v>0</v>
      </c>
      <c r="I155" s="95">
        <f t="shared" si="36"/>
        <v>0</v>
      </c>
    </row>
    <row r="156" spans="1:9" ht="12.75" customHeight="1" x14ac:dyDescent="0.2">
      <c r="A156" s="95"/>
      <c r="B156" s="95" t="s">
        <v>209</v>
      </c>
      <c r="C156" s="244">
        <f>IF(ISTEXT(Pedido!K58),0,Pedido!K58)</f>
        <v>0</v>
      </c>
      <c r="D156" s="243">
        <f t="shared" si="34"/>
        <v>0</v>
      </c>
      <c r="E156" s="95">
        <f>IF(ISTEXT(Pedido!K58),Pedido!K58,0)</f>
        <v>0</v>
      </c>
      <c r="F156" s="242" t="str">
        <f t="shared" si="1"/>
        <v>NO</v>
      </c>
      <c r="G156" s="95"/>
      <c r="H156" s="95">
        <f t="shared" si="35"/>
        <v>0</v>
      </c>
      <c r="I156" s="95">
        <f t="shared" si="36"/>
        <v>0</v>
      </c>
    </row>
    <row r="157" spans="1:9" ht="12.75" customHeight="1" x14ac:dyDescent="0.2">
      <c r="A157" s="95"/>
      <c r="B157" s="95" t="s">
        <v>210</v>
      </c>
      <c r="C157" s="244">
        <f>Pedido!Y58</f>
        <v>0</v>
      </c>
      <c r="D157" s="243"/>
      <c r="E157" s="95"/>
      <c r="F157" s="242" t="str">
        <f t="shared" si="1"/>
        <v>NO</v>
      </c>
      <c r="G157" s="95"/>
      <c r="H157" s="95">
        <f t="shared" si="35"/>
        <v>0</v>
      </c>
      <c r="I157" s="95">
        <f t="shared" si="36"/>
        <v>0</v>
      </c>
    </row>
    <row r="158" spans="1:9" ht="12.75" customHeight="1" x14ac:dyDescent="0.2">
      <c r="A158" s="95"/>
      <c r="B158" s="95" t="s">
        <v>211</v>
      </c>
      <c r="C158" s="244">
        <f>Pedido!Z58</f>
        <v>0</v>
      </c>
      <c r="D158" s="243"/>
      <c r="E158" s="95"/>
      <c r="F158" s="242" t="str">
        <f t="shared" si="1"/>
        <v>NO</v>
      </c>
      <c r="G158" s="95"/>
      <c r="H158" s="95">
        <f t="shared" si="35"/>
        <v>0</v>
      </c>
      <c r="I158" s="95">
        <f t="shared" si="36"/>
        <v>0</v>
      </c>
    </row>
    <row r="159" spans="1:9" ht="12.75" customHeight="1" x14ac:dyDescent="0.2">
      <c r="A159" s="95"/>
      <c r="B159" s="95" t="s">
        <v>194</v>
      </c>
      <c r="C159" s="244">
        <v>0</v>
      </c>
      <c r="D159" s="243"/>
      <c r="E159" s="244">
        <f>+Pedido!Q58</f>
        <v>0</v>
      </c>
      <c r="F159" s="242" t="str">
        <f t="shared" si="1"/>
        <v>NO</v>
      </c>
      <c r="G159" s="95"/>
      <c r="H159" s="95">
        <f t="shared" si="35"/>
        <v>0</v>
      </c>
      <c r="I159" s="95">
        <f t="shared" si="36"/>
        <v>0</v>
      </c>
    </row>
    <row r="160" spans="1:9" ht="12.75" customHeight="1" x14ac:dyDescent="0.2">
      <c r="A160" s="95"/>
      <c r="B160" s="95" t="s">
        <v>213</v>
      </c>
      <c r="C160" s="243">
        <f>IF(ISTEXT(Pedido!R58),0,Pedido!R58)</f>
        <v>0</v>
      </c>
      <c r="D160" s="243">
        <f t="shared" ref="D160:D161" si="37">IF(MOD(C160,12)=0,C160/12,"INCOMPLETO")</f>
        <v>0</v>
      </c>
      <c r="E160" s="243">
        <f>IF(ISTEXT(Pedido!R58),Pedido!R58,0)</f>
        <v>0</v>
      </c>
      <c r="F160" s="242" t="str">
        <f t="shared" si="1"/>
        <v>NO</v>
      </c>
      <c r="G160" s="95"/>
      <c r="H160" s="95">
        <f t="shared" si="35"/>
        <v>0</v>
      </c>
      <c r="I160" s="95">
        <f t="shared" si="36"/>
        <v>0</v>
      </c>
    </row>
    <row r="161" spans="1:11" ht="12.75" customHeight="1" x14ac:dyDescent="0.2">
      <c r="A161" s="95"/>
      <c r="B161" s="95" t="s">
        <v>214</v>
      </c>
      <c r="C161" s="243">
        <f>IF(ISTEXT(Pedido!S58),0,Pedido!S58)</f>
        <v>0</v>
      </c>
      <c r="D161" s="243">
        <f t="shared" si="37"/>
        <v>0</v>
      </c>
      <c r="E161" s="243">
        <f>IF(ISTEXT(Pedido!S58),Pedido!S58,0)</f>
        <v>0</v>
      </c>
      <c r="F161" s="242" t="str">
        <f t="shared" si="1"/>
        <v>NO</v>
      </c>
      <c r="G161" s="95"/>
      <c r="H161" s="95">
        <f t="shared" si="35"/>
        <v>0</v>
      </c>
      <c r="I161" s="95">
        <f t="shared" si="36"/>
        <v>0</v>
      </c>
      <c r="J161" s="228"/>
      <c r="K161" s="228"/>
    </row>
    <row r="162" spans="1:11" ht="12.75" customHeight="1" x14ac:dyDescent="0.2">
      <c r="A162" s="95"/>
      <c r="B162" s="95" t="s">
        <v>215</v>
      </c>
      <c r="C162" s="243">
        <f>IF(ISTEXT(Pedido!T58),0,Pedido!T58)</f>
        <v>0</v>
      </c>
      <c r="D162" s="243">
        <f>IF(MOD(C162,6)=0,C162/6,"INCOMPLETO")</f>
        <v>0</v>
      </c>
      <c r="E162" s="95">
        <f>IF(ISTEXT(Pedido!T58),Pedido!T58,0)</f>
        <v>0</v>
      </c>
      <c r="F162" s="242" t="str">
        <f t="shared" si="1"/>
        <v>NO</v>
      </c>
      <c r="G162" s="95"/>
      <c r="H162" s="95">
        <f t="shared" si="35"/>
        <v>0</v>
      </c>
      <c r="I162" s="95">
        <f t="shared" si="36"/>
        <v>0</v>
      </c>
      <c r="J162" s="228"/>
      <c r="K162" s="228"/>
    </row>
    <row r="163" spans="1:11" ht="12.75" customHeight="1" x14ac:dyDescent="0.2">
      <c r="A163" s="95"/>
      <c r="B163" s="95" t="s">
        <v>216</v>
      </c>
      <c r="C163" s="243">
        <f>+Pedido!C58</f>
        <v>0</v>
      </c>
      <c r="D163" s="243">
        <f t="shared" ref="D163:D165" si="38">IF(MOD(C163,12)=0,C163/12,"INCOMPLETO")</f>
        <v>0</v>
      </c>
      <c r="E163" s="243"/>
      <c r="F163" s="242" t="str">
        <f t="shared" si="1"/>
        <v>NO</v>
      </c>
      <c r="G163" s="95"/>
      <c r="H163" s="242">
        <f t="shared" ref="H163:I163" si="39">+H159</f>
        <v>0</v>
      </c>
      <c r="I163" s="242">
        <f t="shared" si="39"/>
        <v>0</v>
      </c>
      <c r="J163" s="228"/>
      <c r="K163" s="228"/>
    </row>
    <row r="164" spans="1:11" ht="12.75" customHeight="1" x14ac:dyDescent="0.2">
      <c r="A164" s="95"/>
      <c r="B164" s="95" t="s">
        <v>217</v>
      </c>
      <c r="C164" s="243">
        <f>+Pedido!D58</f>
        <v>0</v>
      </c>
      <c r="D164" s="243">
        <f t="shared" si="38"/>
        <v>0</v>
      </c>
      <c r="E164" s="243"/>
      <c r="F164" s="242" t="str">
        <f t="shared" si="1"/>
        <v>NO</v>
      </c>
      <c r="G164" s="95"/>
      <c r="H164" s="242">
        <f t="shared" ref="H164:H165" si="40">+H163</f>
        <v>0</v>
      </c>
      <c r="I164" s="242">
        <f>+I157</f>
        <v>0</v>
      </c>
      <c r="J164" s="228"/>
      <c r="K164" s="228"/>
    </row>
    <row r="165" spans="1:11" ht="12.75" customHeight="1" x14ac:dyDescent="0.2">
      <c r="A165" s="95"/>
      <c r="B165" s="95" t="s">
        <v>218</v>
      </c>
      <c r="C165" s="243">
        <f>+Pedido!E58</f>
        <v>0</v>
      </c>
      <c r="D165" s="243">
        <f t="shared" si="38"/>
        <v>0</v>
      </c>
      <c r="E165" s="243"/>
      <c r="F165" s="242" t="str">
        <f t="shared" si="1"/>
        <v>NO</v>
      </c>
      <c r="G165" s="95"/>
      <c r="H165" s="242">
        <f t="shared" si="40"/>
        <v>0</v>
      </c>
      <c r="I165" s="242">
        <f>+I154</f>
        <v>0</v>
      </c>
      <c r="J165" s="228"/>
      <c r="K165" s="228"/>
    </row>
    <row r="166" spans="1:11" ht="12.75" customHeight="1" x14ac:dyDescent="0.2">
      <c r="A166" s="95"/>
      <c r="B166" s="95" t="s">
        <v>212</v>
      </c>
      <c r="C166" s="244">
        <f>Pedido!AA58</f>
        <v>0</v>
      </c>
      <c r="D166" s="243"/>
      <c r="E166" s="95"/>
      <c r="F166" s="242" t="str">
        <f t="shared" si="1"/>
        <v>NO</v>
      </c>
      <c r="G166" s="95"/>
      <c r="H166" s="95">
        <f>$H$146</f>
        <v>0</v>
      </c>
      <c r="I166" s="95">
        <f>+$I$146</f>
        <v>0</v>
      </c>
    </row>
    <row r="167" spans="1:11" ht="12.75" customHeight="1" x14ac:dyDescent="0.2">
      <c r="A167" s="95"/>
      <c r="B167" s="242" t="s">
        <v>199</v>
      </c>
      <c r="C167" s="243">
        <f>IF(ISTEXT(Pedido!F59),0,Pedido!F59)</f>
        <v>0</v>
      </c>
      <c r="D167" s="243">
        <f t="shared" ref="D167:D177" si="41">IF(MOD(C167,12)=0,C167/12,"INCOMPLETO")</f>
        <v>0</v>
      </c>
      <c r="E167" s="242">
        <f>IF(ISTEXT(Pedido!F58),Pedido!F58,0)</f>
        <v>0</v>
      </c>
      <c r="F167" s="242" t="str">
        <f t="shared" si="1"/>
        <v>NO</v>
      </c>
      <c r="G167" s="95"/>
      <c r="H167" s="95">
        <f>+Pedido!B$59</f>
        <v>0</v>
      </c>
      <c r="I167" s="95">
        <f>+Pedido!A$59</f>
        <v>0</v>
      </c>
      <c r="J167" s="228"/>
      <c r="K167" s="228"/>
    </row>
    <row r="168" spans="1:11" ht="12.75" customHeight="1" x14ac:dyDescent="0.2">
      <c r="A168" s="95"/>
      <c r="B168" s="95" t="s">
        <v>200</v>
      </c>
      <c r="C168" s="244">
        <f>IF(ISTEXT(Pedido!H59),0,Pedido!H59)</f>
        <v>0</v>
      </c>
      <c r="D168" s="243">
        <f t="shared" si="41"/>
        <v>0</v>
      </c>
      <c r="E168" s="242">
        <f>IF(ISTEXT(Pedido!H58),Pedido!H58,0)</f>
        <v>0</v>
      </c>
      <c r="F168" s="242" t="str">
        <f t="shared" si="1"/>
        <v>NO</v>
      </c>
      <c r="G168" s="95"/>
      <c r="H168" s="95">
        <f>+Pedido!B$59</f>
        <v>0</v>
      </c>
      <c r="I168" s="95">
        <f>+Pedido!A$59</f>
        <v>0</v>
      </c>
      <c r="J168" s="228"/>
      <c r="K168" s="228"/>
    </row>
    <row r="169" spans="1:11" ht="12.75" customHeight="1" x14ac:dyDescent="0.2">
      <c r="A169" s="95"/>
      <c r="B169" s="95" t="s">
        <v>201</v>
      </c>
      <c r="C169" s="244">
        <f>IF(ISTEXT(Pedido!I59),0,Pedido!I59)</f>
        <v>0</v>
      </c>
      <c r="D169" s="243">
        <f t="shared" si="41"/>
        <v>0</v>
      </c>
      <c r="E169" s="95">
        <f>IF(ISTEXT(Pedido!I58),Pedido!I58,0)</f>
        <v>0</v>
      </c>
      <c r="F169" s="242" t="str">
        <f t="shared" si="1"/>
        <v>NO</v>
      </c>
      <c r="G169" s="95"/>
      <c r="H169" s="95">
        <f>+Pedido!B$59</f>
        <v>0</v>
      </c>
      <c r="I169" s="95">
        <f>+Pedido!A$59</f>
        <v>0</v>
      </c>
    </row>
    <row r="170" spans="1:11" ht="12.75" customHeight="1" x14ac:dyDescent="0.2">
      <c r="A170" s="95"/>
      <c r="B170" s="95" t="s">
        <v>202</v>
      </c>
      <c r="C170" s="244">
        <f>IF(ISTEXT(Pedido!G59),0,Pedido!G59)</f>
        <v>0</v>
      </c>
      <c r="D170" s="243">
        <f t="shared" si="41"/>
        <v>0</v>
      </c>
      <c r="E170" s="95">
        <f>IF(ISTEXT(Pedido!G58),Pedido!G58,0)</f>
        <v>0</v>
      </c>
      <c r="F170" s="242" t="str">
        <f t="shared" si="1"/>
        <v>NO</v>
      </c>
      <c r="G170" s="95"/>
      <c r="H170" s="95">
        <f>+Pedido!B$59</f>
        <v>0</v>
      </c>
      <c r="I170" s="95">
        <f>+Pedido!A$59</f>
        <v>0</v>
      </c>
    </row>
    <row r="171" spans="1:11" ht="12.75" customHeight="1" x14ac:dyDescent="0.2">
      <c r="A171" s="95"/>
      <c r="B171" s="95" t="s">
        <v>203</v>
      </c>
      <c r="C171" s="244">
        <f>IF(ISTEXT(Pedido!P59),0,Pedido!P59)</f>
        <v>0</v>
      </c>
      <c r="D171" s="243">
        <f t="shared" si="41"/>
        <v>0</v>
      </c>
      <c r="E171" s="95">
        <f>IF(ISTEXT(Pedido!P58),Pedido!P58,0)</f>
        <v>0</v>
      </c>
      <c r="F171" s="242" t="str">
        <f t="shared" si="1"/>
        <v>NO</v>
      </c>
      <c r="G171" s="95"/>
      <c r="H171" s="95">
        <f>+Pedido!B$59</f>
        <v>0</v>
      </c>
      <c r="I171" s="95">
        <f>+Pedido!A$59</f>
        <v>0</v>
      </c>
    </row>
    <row r="172" spans="1:11" ht="12.75" customHeight="1" x14ac:dyDescent="0.2">
      <c r="A172" s="95"/>
      <c r="B172" s="95" t="s">
        <v>204</v>
      </c>
      <c r="C172" s="244">
        <f>IF(ISTEXT(Pedido!O59),0,Pedido!O59)</f>
        <v>0</v>
      </c>
      <c r="D172" s="243">
        <f t="shared" si="41"/>
        <v>0</v>
      </c>
      <c r="E172" s="95">
        <f>IF(ISTEXT(Pedido!O58),Pedido!O58,0)</f>
        <v>0</v>
      </c>
      <c r="F172" s="242" t="str">
        <f t="shared" si="1"/>
        <v>NO</v>
      </c>
      <c r="G172" s="95"/>
      <c r="H172" s="95">
        <f>+Pedido!B$59</f>
        <v>0</v>
      </c>
      <c r="I172" s="95">
        <f>+Pedido!A$59</f>
        <v>0</v>
      </c>
    </row>
    <row r="173" spans="1:11" ht="12.75" customHeight="1" x14ac:dyDescent="0.2">
      <c r="A173" s="95"/>
      <c r="B173" s="95" t="s">
        <v>205</v>
      </c>
      <c r="C173" s="244">
        <f>IF(ISTEXT(Pedido!N59),0,Pedido!N59)</f>
        <v>0</v>
      </c>
      <c r="D173" s="243">
        <f t="shared" si="41"/>
        <v>0</v>
      </c>
      <c r="E173" s="95">
        <f>IF(ISTEXT(Pedido!N58),Pedido!N58,0)</f>
        <v>0</v>
      </c>
      <c r="F173" s="242" t="str">
        <f t="shared" si="1"/>
        <v>NO</v>
      </c>
      <c r="G173" s="95"/>
      <c r="H173" s="95">
        <f>+Pedido!B$59</f>
        <v>0</v>
      </c>
      <c r="I173" s="95">
        <f>+Pedido!A$59</f>
        <v>0</v>
      </c>
    </row>
    <row r="174" spans="1:11" ht="12.75" customHeight="1" x14ac:dyDescent="0.2">
      <c r="A174" s="95"/>
      <c r="B174" s="95" t="s">
        <v>206</v>
      </c>
      <c r="C174" s="244">
        <f>IF(ISTEXT(Pedido!J59),0,Pedido!J59)</f>
        <v>0</v>
      </c>
      <c r="D174" s="243">
        <f t="shared" si="41"/>
        <v>0</v>
      </c>
      <c r="E174" s="95">
        <f>IF(ISTEXT(Pedido!J58),Pedido!J58,0)</f>
        <v>0</v>
      </c>
      <c r="F174" s="242" t="str">
        <f t="shared" si="1"/>
        <v>NO</v>
      </c>
      <c r="G174" s="95"/>
      <c r="H174" s="95">
        <f>+Pedido!B$59</f>
        <v>0</v>
      </c>
      <c r="I174" s="95">
        <f>+Pedido!A$59</f>
        <v>0</v>
      </c>
    </row>
    <row r="175" spans="1:11" ht="12.75" customHeight="1" x14ac:dyDescent="0.2">
      <c r="A175" s="95"/>
      <c r="B175" s="95" t="s">
        <v>207</v>
      </c>
      <c r="C175" s="244">
        <f>IF(ISTEXT(Pedido!L59),0,Pedido!L59)</f>
        <v>0</v>
      </c>
      <c r="D175" s="243">
        <f t="shared" si="41"/>
        <v>0</v>
      </c>
      <c r="E175" s="95">
        <f>IF(ISTEXT(Pedido!L58),Pedido!L58,0)</f>
        <v>0</v>
      </c>
      <c r="F175" s="242" t="str">
        <f t="shared" si="1"/>
        <v>NO</v>
      </c>
      <c r="G175" s="95"/>
      <c r="H175" s="95">
        <f>+Pedido!B$59</f>
        <v>0</v>
      </c>
      <c r="I175" s="95">
        <f>+Pedido!A$59</f>
        <v>0</v>
      </c>
    </row>
    <row r="176" spans="1:11" ht="12.75" customHeight="1" x14ac:dyDescent="0.2">
      <c r="A176" s="95"/>
      <c r="B176" s="95" t="s">
        <v>208</v>
      </c>
      <c r="C176" s="244">
        <f>IF(ISTEXT(Pedido!M59),0,Pedido!M59)</f>
        <v>0</v>
      </c>
      <c r="D176" s="243">
        <f t="shared" si="41"/>
        <v>0</v>
      </c>
      <c r="E176" s="95">
        <f>IF(ISTEXT(Pedido!M58),Pedido!M58,0)</f>
        <v>0</v>
      </c>
      <c r="F176" s="242" t="str">
        <f t="shared" si="1"/>
        <v>NO</v>
      </c>
      <c r="G176" s="95"/>
      <c r="H176" s="95">
        <f>+Pedido!B$59</f>
        <v>0</v>
      </c>
      <c r="I176" s="95">
        <f>+Pedido!A$59</f>
        <v>0</v>
      </c>
    </row>
    <row r="177" spans="1:9" ht="12.75" customHeight="1" x14ac:dyDescent="0.2">
      <c r="A177" s="95"/>
      <c r="B177" s="95" t="s">
        <v>209</v>
      </c>
      <c r="C177" s="244">
        <f>IF(ISTEXT(Pedido!K59),0,Pedido!K59)</f>
        <v>0</v>
      </c>
      <c r="D177" s="243">
        <f t="shared" si="41"/>
        <v>0</v>
      </c>
      <c r="E177" s="95">
        <f>IF(ISTEXT(Pedido!K58),Pedido!K58,0)</f>
        <v>0</v>
      </c>
      <c r="F177" s="242" t="str">
        <f t="shared" si="1"/>
        <v>NO</v>
      </c>
      <c r="G177" s="95"/>
      <c r="H177" s="95">
        <f>+Pedido!B$59</f>
        <v>0</v>
      </c>
      <c r="I177" s="95">
        <f>+Pedido!A$59</f>
        <v>0</v>
      </c>
    </row>
    <row r="178" spans="1:9" ht="12.75" customHeight="1" x14ac:dyDescent="0.2">
      <c r="A178" s="95"/>
      <c r="B178" s="95" t="s">
        <v>210</v>
      </c>
      <c r="C178" s="244">
        <f>Pedido!Y59</f>
        <v>0</v>
      </c>
      <c r="D178" s="243"/>
      <c r="E178" s="95"/>
      <c r="F178" s="242" t="str">
        <f t="shared" si="1"/>
        <v>NO</v>
      </c>
      <c r="G178" s="95"/>
      <c r="H178" s="95">
        <f>+Pedido!B$59</f>
        <v>0</v>
      </c>
      <c r="I178" s="95">
        <f>+Pedido!A$59</f>
        <v>0</v>
      </c>
    </row>
    <row r="179" spans="1:9" ht="12.75" customHeight="1" x14ac:dyDescent="0.2">
      <c r="A179" s="95"/>
      <c r="B179" s="95" t="s">
        <v>211</v>
      </c>
      <c r="C179" s="244">
        <f>Pedido!Z59</f>
        <v>0</v>
      </c>
      <c r="D179" s="243"/>
      <c r="E179" s="95"/>
      <c r="F179" s="242" t="str">
        <f t="shared" si="1"/>
        <v>NO</v>
      </c>
      <c r="G179" s="95"/>
      <c r="H179" s="95">
        <f>+Pedido!B$59</f>
        <v>0</v>
      </c>
      <c r="I179" s="95">
        <f>+Pedido!A$59</f>
        <v>0</v>
      </c>
    </row>
    <row r="180" spans="1:9" ht="12.75" customHeight="1" x14ac:dyDescent="0.2">
      <c r="A180" s="95"/>
      <c r="B180" s="95" t="s">
        <v>212</v>
      </c>
      <c r="C180" s="244">
        <v>0</v>
      </c>
      <c r="D180" s="243"/>
      <c r="E180" s="95"/>
      <c r="F180" s="242" t="str">
        <f t="shared" si="1"/>
        <v>NO</v>
      </c>
      <c r="G180" s="95"/>
      <c r="H180" s="95">
        <f>+Pedido!B$59</f>
        <v>0</v>
      </c>
      <c r="I180" s="95">
        <f>+Pedido!A$59</f>
        <v>0</v>
      </c>
    </row>
    <row r="181" spans="1:9" ht="12.75" customHeight="1" x14ac:dyDescent="0.2">
      <c r="A181" s="95"/>
      <c r="B181" s="95" t="s">
        <v>194</v>
      </c>
      <c r="C181" s="243"/>
      <c r="D181" s="243"/>
      <c r="E181" s="243">
        <f>+Pedido!Q59</f>
        <v>0</v>
      </c>
      <c r="F181" s="242" t="str">
        <f t="shared" si="1"/>
        <v>NO</v>
      </c>
      <c r="G181" s="95"/>
      <c r="H181" s="95">
        <f>+Pedido!B$59</f>
        <v>0</v>
      </c>
      <c r="I181" s="95">
        <f>+Pedido!A$59</f>
        <v>0</v>
      </c>
    </row>
    <row r="182" spans="1:9" ht="12.75" customHeight="1" x14ac:dyDescent="0.2">
      <c r="A182" s="95"/>
      <c r="B182" s="95" t="s">
        <v>213</v>
      </c>
      <c r="C182" s="243">
        <f>IF(ISTEXT(Pedido!R59),0,Pedido!R59)</f>
        <v>0</v>
      </c>
      <c r="D182" s="243">
        <f t="shared" ref="D182:D183" si="42">IF(MOD(C182,12)=0,C182/12,"INCOMPLETO")</f>
        <v>0</v>
      </c>
      <c r="E182" s="243">
        <f>IF(ISTEXT(Pedido!R59),Pedido!R59,0)</f>
        <v>0</v>
      </c>
      <c r="F182" s="242" t="str">
        <f t="shared" si="1"/>
        <v>NO</v>
      </c>
      <c r="G182" s="95"/>
      <c r="H182" s="95">
        <f>+Pedido!B$59</f>
        <v>0</v>
      </c>
      <c r="I182" s="95">
        <f>+Pedido!A$59</f>
        <v>0</v>
      </c>
    </row>
    <row r="183" spans="1:9" ht="12.75" customHeight="1" x14ac:dyDescent="0.2">
      <c r="A183" s="95"/>
      <c r="B183" s="95" t="s">
        <v>214</v>
      </c>
      <c r="C183" s="243">
        <f>IF(ISTEXT(Pedido!S59),0,Pedido!S59)</f>
        <v>0</v>
      </c>
      <c r="D183" s="243">
        <f t="shared" si="42"/>
        <v>0</v>
      </c>
      <c r="E183" s="243">
        <f>IF(ISTEXT(Pedido!S59),Pedido!S59,0)</f>
        <v>0</v>
      </c>
      <c r="F183" s="242" t="str">
        <f t="shared" si="1"/>
        <v>NO</v>
      </c>
      <c r="G183" s="95"/>
      <c r="H183" s="95">
        <f>+Pedido!B$59</f>
        <v>0</v>
      </c>
      <c r="I183" s="95">
        <f>+Pedido!A$59</f>
        <v>0</v>
      </c>
    </row>
    <row r="184" spans="1:9" ht="12.75" customHeight="1" x14ac:dyDescent="0.2">
      <c r="A184" s="95"/>
      <c r="B184" s="95" t="s">
        <v>215</v>
      </c>
      <c r="C184" s="243">
        <f>IF(ISTEXT(Pedido!T59),0,Pedido!T59)</f>
        <v>0</v>
      </c>
      <c r="D184" s="243">
        <f>IF(MOD(C184,6)=0,C184/6,"INCOMPLETO")</f>
        <v>0</v>
      </c>
      <c r="E184" s="95">
        <f>IF(ISTEXT(Pedido!T59),Pedido!T59,0)</f>
        <v>0</v>
      </c>
      <c r="F184" s="242" t="str">
        <f t="shared" si="1"/>
        <v>NO</v>
      </c>
      <c r="G184" s="95"/>
      <c r="H184" s="95">
        <f>+Pedido!B$59</f>
        <v>0</v>
      </c>
      <c r="I184" s="95">
        <f>+Pedido!A$59</f>
        <v>0</v>
      </c>
    </row>
    <row r="185" spans="1:9" ht="12.75" customHeight="1" x14ac:dyDescent="0.2">
      <c r="A185" s="95"/>
      <c r="B185" s="95" t="s">
        <v>216</v>
      </c>
      <c r="C185" s="243">
        <f>+Pedido!C59</f>
        <v>0</v>
      </c>
      <c r="D185" s="243">
        <f t="shared" ref="D185:D198" si="43">IF(MOD(C185,12)=0,C185/12,"INCOMPLETO")</f>
        <v>0</v>
      </c>
      <c r="E185" s="243"/>
      <c r="F185" s="242" t="str">
        <f t="shared" si="1"/>
        <v>NO</v>
      </c>
      <c r="G185" s="95"/>
      <c r="H185" s="95">
        <f>+Pedido!B$59</f>
        <v>0</v>
      </c>
      <c r="I185" s="95">
        <f>+Pedido!A$59</f>
        <v>0</v>
      </c>
    </row>
    <row r="186" spans="1:9" ht="12.75" customHeight="1" x14ac:dyDescent="0.2">
      <c r="A186" s="95"/>
      <c r="B186" s="95" t="s">
        <v>217</v>
      </c>
      <c r="C186" s="243">
        <f>+Pedido!D59</f>
        <v>0</v>
      </c>
      <c r="D186" s="243">
        <f t="shared" si="43"/>
        <v>0</v>
      </c>
      <c r="E186" s="243"/>
      <c r="F186" s="242" t="str">
        <f t="shared" si="1"/>
        <v>NO</v>
      </c>
      <c r="G186" s="95"/>
      <c r="H186" s="95">
        <f>+Pedido!B$59</f>
        <v>0</v>
      </c>
      <c r="I186" s="95">
        <f>+Pedido!A$59</f>
        <v>0</v>
      </c>
    </row>
    <row r="187" spans="1:9" ht="12.75" customHeight="1" x14ac:dyDescent="0.2">
      <c r="A187" s="95"/>
      <c r="B187" s="95" t="s">
        <v>218</v>
      </c>
      <c r="C187" s="244">
        <f>+Pedido!E59</f>
        <v>0</v>
      </c>
      <c r="D187" s="243">
        <f t="shared" si="43"/>
        <v>0</v>
      </c>
      <c r="E187" s="243"/>
      <c r="F187" s="242" t="str">
        <f t="shared" si="1"/>
        <v>NO</v>
      </c>
      <c r="G187" s="95"/>
      <c r="H187" s="95">
        <f>+Pedido!B$59</f>
        <v>0</v>
      </c>
      <c r="I187" s="95">
        <f>+Pedido!A$59</f>
        <v>0</v>
      </c>
    </row>
    <row r="188" spans="1:9" ht="12.75" customHeight="1" x14ac:dyDescent="0.2">
      <c r="A188" s="95"/>
      <c r="B188" s="95" t="s">
        <v>199</v>
      </c>
      <c r="C188" s="243">
        <f>IF(ISTEXT(Pedido!F60),0,Pedido!F60)</f>
        <v>0</v>
      </c>
      <c r="D188" s="243">
        <f t="shared" si="43"/>
        <v>0</v>
      </c>
      <c r="E188" s="242">
        <f>IF(ISTEXT(Pedido!F60),Pedido!F60,0)</f>
        <v>0</v>
      </c>
      <c r="F188" s="242" t="str">
        <f t="shared" si="1"/>
        <v>NO</v>
      </c>
      <c r="G188" s="95"/>
      <c r="H188" s="95">
        <f>+Pedido!B60</f>
        <v>0</v>
      </c>
      <c r="I188" s="95">
        <f>+Pedido!A$60</f>
        <v>0</v>
      </c>
    </row>
    <row r="189" spans="1:9" ht="12.75" customHeight="1" x14ac:dyDescent="0.2">
      <c r="A189" s="95"/>
      <c r="B189" s="95" t="s">
        <v>200</v>
      </c>
      <c r="C189" s="244">
        <f>IF(ISTEXT(Pedido!H60),0,Pedido!H60)</f>
        <v>0</v>
      </c>
      <c r="D189" s="243">
        <f t="shared" si="43"/>
        <v>0</v>
      </c>
      <c r="E189" s="242">
        <f>IF(ISTEXT(Pedido!H60),Pedido!H60,0)</f>
        <v>0</v>
      </c>
      <c r="F189" s="242" t="str">
        <f t="shared" si="1"/>
        <v>NO</v>
      </c>
      <c r="G189" s="95"/>
      <c r="H189" s="95">
        <f t="shared" ref="H189:H205" si="44">$H$188</f>
        <v>0</v>
      </c>
      <c r="I189" s="95">
        <f>+Pedido!A$60</f>
        <v>0</v>
      </c>
    </row>
    <row r="190" spans="1:9" ht="12.75" customHeight="1" x14ac:dyDescent="0.2">
      <c r="A190" s="95"/>
      <c r="B190" s="95" t="s">
        <v>201</v>
      </c>
      <c r="C190" s="244">
        <f>IF(ISTEXT(Pedido!I60),0,Pedido!I60)</f>
        <v>0</v>
      </c>
      <c r="D190" s="243">
        <f t="shared" si="43"/>
        <v>0</v>
      </c>
      <c r="E190" s="95">
        <f>IF(ISTEXT(Pedido!I60),Pedido!I60,0)</f>
        <v>0</v>
      </c>
      <c r="F190" s="242" t="str">
        <f t="shared" si="1"/>
        <v>NO</v>
      </c>
      <c r="G190" s="95"/>
      <c r="H190" s="95">
        <f t="shared" si="44"/>
        <v>0</v>
      </c>
      <c r="I190" s="95">
        <f>+Pedido!A$60</f>
        <v>0</v>
      </c>
    </row>
    <row r="191" spans="1:9" ht="12.75" customHeight="1" x14ac:dyDescent="0.2">
      <c r="A191" s="95"/>
      <c r="B191" s="95" t="s">
        <v>202</v>
      </c>
      <c r="C191" s="244">
        <f>IF(ISTEXT(Pedido!G60),0,Pedido!G60)</f>
        <v>0</v>
      </c>
      <c r="D191" s="243">
        <f t="shared" si="43"/>
        <v>0</v>
      </c>
      <c r="E191" s="95">
        <f>IF(ISTEXT(Pedido!G60),Pedido!G60,0)</f>
        <v>0</v>
      </c>
      <c r="F191" s="242" t="str">
        <f t="shared" si="1"/>
        <v>NO</v>
      </c>
      <c r="G191" s="95"/>
      <c r="H191" s="95">
        <f t="shared" si="44"/>
        <v>0</v>
      </c>
      <c r="I191" s="95">
        <f>+Pedido!A$60</f>
        <v>0</v>
      </c>
    </row>
    <row r="192" spans="1:9" ht="12.75" customHeight="1" x14ac:dyDescent="0.2">
      <c r="A192" s="95"/>
      <c r="B192" s="95" t="s">
        <v>203</v>
      </c>
      <c r="C192" s="244">
        <f>IF(ISTEXT(Pedido!P60),0,Pedido!P60)</f>
        <v>0</v>
      </c>
      <c r="D192" s="243">
        <f t="shared" si="43"/>
        <v>0</v>
      </c>
      <c r="E192" s="95">
        <f>IF(ISTEXT(Pedido!P60),Pedido!P60,0)</f>
        <v>0</v>
      </c>
      <c r="F192" s="242" t="str">
        <f t="shared" si="1"/>
        <v>NO</v>
      </c>
      <c r="G192" s="95"/>
      <c r="H192" s="95">
        <f t="shared" si="44"/>
        <v>0</v>
      </c>
      <c r="I192" s="95">
        <f>+Pedido!A$60</f>
        <v>0</v>
      </c>
    </row>
    <row r="193" spans="1:9" ht="12.75" customHeight="1" x14ac:dyDescent="0.2">
      <c r="A193" s="95"/>
      <c r="B193" s="95" t="s">
        <v>204</v>
      </c>
      <c r="C193" s="244">
        <f>IF(ISTEXT(Pedido!O60),0,Pedido!O60)</f>
        <v>0</v>
      </c>
      <c r="D193" s="243">
        <f t="shared" si="43"/>
        <v>0</v>
      </c>
      <c r="E193" s="95">
        <f>IF(ISTEXT(Pedido!O60),Pedido!O60,0)</f>
        <v>0</v>
      </c>
      <c r="F193" s="242" t="str">
        <f t="shared" si="1"/>
        <v>NO</v>
      </c>
      <c r="G193" s="95"/>
      <c r="H193" s="95">
        <f t="shared" si="44"/>
        <v>0</v>
      </c>
      <c r="I193" s="95">
        <f>+Pedido!A$60</f>
        <v>0</v>
      </c>
    </row>
    <row r="194" spans="1:9" ht="12.75" customHeight="1" x14ac:dyDescent="0.2">
      <c r="A194" s="95"/>
      <c r="B194" s="95" t="s">
        <v>205</v>
      </c>
      <c r="C194" s="244">
        <f>IF(ISTEXT(Pedido!N60),0,Pedido!N60)</f>
        <v>0</v>
      </c>
      <c r="D194" s="243">
        <f t="shared" si="43"/>
        <v>0</v>
      </c>
      <c r="E194" s="95">
        <f>IF(ISTEXT(Pedido!N60),Pedido!N60,0)</f>
        <v>0</v>
      </c>
      <c r="F194" s="242" t="str">
        <f t="shared" si="1"/>
        <v>NO</v>
      </c>
      <c r="G194" s="95"/>
      <c r="H194" s="95">
        <f t="shared" si="44"/>
        <v>0</v>
      </c>
      <c r="I194" s="95">
        <f>+Pedido!A$60</f>
        <v>0</v>
      </c>
    </row>
    <row r="195" spans="1:9" ht="12.75" customHeight="1" x14ac:dyDescent="0.2">
      <c r="A195" s="95"/>
      <c r="B195" s="95" t="s">
        <v>206</v>
      </c>
      <c r="C195" s="244">
        <f>IF(ISTEXT(Pedido!J60),0,Pedido!J60)</f>
        <v>0</v>
      </c>
      <c r="D195" s="243">
        <f t="shared" si="43"/>
        <v>0</v>
      </c>
      <c r="E195" s="95">
        <f>IF(ISTEXT(Pedido!J60),Pedido!J60,0)</f>
        <v>0</v>
      </c>
      <c r="F195" s="242" t="str">
        <f t="shared" si="1"/>
        <v>NO</v>
      </c>
      <c r="G195" s="95"/>
      <c r="H195" s="95">
        <f t="shared" si="44"/>
        <v>0</v>
      </c>
      <c r="I195" s="95">
        <f>+Pedido!A$60</f>
        <v>0</v>
      </c>
    </row>
    <row r="196" spans="1:9" ht="12.75" customHeight="1" x14ac:dyDescent="0.2">
      <c r="A196" s="95"/>
      <c r="B196" s="95" t="s">
        <v>207</v>
      </c>
      <c r="C196" s="244">
        <f>IF(ISTEXT(Pedido!L60),0,Pedido!L60)</f>
        <v>0</v>
      </c>
      <c r="D196" s="243">
        <f t="shared" si="43"/>
        <v>0</v>
      </c>
      <c r="E196" s="95">
        <f>IF(ISTEXT(Pedido!L60),Pedido!L60,0)</f>
        <v>0</v>
      </c>
      <c r="F196" s="242" t="str">
        <f t="shared" si="1"/>
        <v>NO</v>
      </c>
      <c r="G196" s="95"/>
      <c r="H196" s="95">
        <f t="shared" si="44"/>
        <v>0</v>
      </c>
      <c r="I196" s="95">
        <f>+Pedido!A$60</f>
        <v>0</v>
      </c>
    </row>
    <row r="197" spans="1:9" ht="12.75" customHeight="1" x14ac:dyDescent="0.2">
      <c r="A197" s="95"/>
      <c r="B197" s="95" t="s">
        <v>208</v>
      </c>
      <c r="C197" s="244">
        <f>IF(ISTEXT(Pedido!M60),0,Pedido!M60)</f>
        <v>0</v>
      </c>
      <c r="D197" s="243">
        <f t="shared" si="43"/>
        <v>0</v>
      </c>
      <c r="E197" s="95">
        <f>IF(ISTEXT(Pedido!M60),Pedido!M60,0)</f>
        <v>0</v>
      </c>
      <c r="F197" s="242" t="str">
        <f t="shared" si="1"/>
        <v>NO</v>
      </c>
      <c r="G197" s="95"/>
      <c r="H197" s="95">
        <f t="shared" si="44"/>
        <v>0</v>
      </c>
      <c r="I197" s="95">
        <f>+Pedido!A$60</f>
        <v>0</v>
      </c>
    </row>
    <row r="198" spans="1:9" ht="12.75" customHeight="1" x14ac:dyDescent="0.2">
      <c r="A198" s="95"/>
      <c r="B198" s="95" t="s">
        <v>209</v>
      </c>
      <c r="C198" s="244">
        <f>IF(ISTEXT(Pedido!K60),0,Pedido!K60)</f>
        <v>0</v>
      </c>
      <c r="D198" s="243">
        <f t="shared" si="43"/>
        <v>0</v>
      </c>
      <c r="E198" s="95">
        <f>IF(ISTEXT(Pedido!K60),Pedido!K60,0)</f>
        <v>0</v>
      </c>
      <c r="F198" s="242" t="str">
        <f t="shared" si="1"/>
        <v>NO</v>
      </c>
      <c r="G198" s="95"/>
      <c r="H198" s="95">
        <f t="shared" si="44"/>
        <v>0</v>
      </c>
      <c r="I198" s="95">
        <f>+Pedido!A$60</f>
        <v>0</v>
      </c>
    </row>
    <row r="199" spans="1:9" ht="12.75" customHeight="1" x14ac:dyDescent="0.2">
      <c r="A199" s="95"/>
      <c r="B199" s="95" t="s">
        <v>210</v>
      </c>
      <c r="C199" s="244">
        <f>Pedido!Y60</f>
        <v>0</v>
      </c>
      <c r="D199" s="243"/>
      <c r="E199" s="95"/>
      <c r="F199" s="242" t="str">
        <f t="shared" si="1"/>
        <v>NO</v>
      </c>
      <c r="G199" s="95"/>
      <c r="H199" s="95">
        <f t="shared" si="44"/>
        <v>0</v>
      </c>
      <c r="I199" s="95">
        <f>+Pedido!A$60</f>
        <v>0</v>
      </c>
    </row>
    <row r="200" spans="1:9" ht="12.75" customHeight="1" x14ac:dyDescent="0.2">
      <c r="A200" s="95"/>
      <c r="B200" s="95" t="s">
        <v>211</v>
      </c>
      <c r="C200" s="244">
        <f>Pedido!Z60</f>
        <v>0</v>
      </c>
      <c r="D200" s="243"/>
      <c r="E200" s="95"/>
      <c r="F200" s="242" t="str">
        <f t="shared" si="1"/>
        <v>NO</v>
      </c>
      <c r="G200" s="95"/>
      <c r="H200" s="95">
        <f t="shared" si="44"/>
        <v>0</v>
      </c>
      <c r="I200" s="95">
        <f>+Pedido!A$60</f>
        <v>0</v>
      </c>
    </row>
    <row r="201" spans="1:9" ht="12.75" customHeight="1" x14ac:dyDescent="0.2">
      <c r="A201" s="95"/>
      <c r="B201" s="95" t="s">
        <v>212</v>
      </c>
      <c r="C201" s="244">
        <f>Pedido!AA60</f>
        <v>0</v>
      </c>
      <c r="D201" s="243"/>
      <c r="E201" s="95"/>
      <c r="F201" s="242" t="str">
        <f t="shared" si="1"/>
        <v>NO</v>
      </c>
      <c r="G201" s="95"/>
      <c r="H201" s="95">
        <f t="shared" si="44"/>
        <v>0</v>
      </c>
      <c r="I201" s="95">
        <f>+Pedido!A$60</f>
        <v>0</v>
      </c>
    </row>
    <row r="202" spans="1:9" ht="12.75" customHeight="1" x14ac:dyDescent="0.2">
      <c r="A202" s="95"/>
      <c r="B202" s="95" t="s">
        <v>194</v>
      </c>
      <c r="C202" s="244">
        <v>0</v>
      </c>
      <c r="D202" s="243"/>
      <c r="E202" s="244">
        <f>+Pedido!Q60</f>
        <v>0</v>
      </c>
      <c r="F202" s="242" t="str">
        <f t="shared" si="1"/>
        <v>NO</v>
      </c>
      <c r="G202" s="95"/>
      <c r="H202" s="95">
        <f t="shared" si="44"/>
        <v>0</v>
      </c>
      <c r="I202" s="95">
        <f>+Pedido!A$60</f>
        <v>0</v>
      </c>
    </row>
    <row r="203" spans="1:9" ht="12.75" customHeight="1" x14ac:dyDescent="0.2">
      <c r="A203" s="95"/>
      <c r="B203" s="95" t="s">
        <v>213</v>
      </c>
      <c r="C203" s="243">
        <f>IF(ISTEXT(Pedido!R60),0,Pedido!R60)</f>
        <v>0</v>
      </c>
      <c r="D203" s="243">
        <f t="shared" ref="D203:D204" si="45">IF(MOD(C203,12)=0,C203/12,"INCOMPLETO")</f>
        <v>0</v>
      </c>
      <c r="E203" s="243">
        <f>IF(ISTEXT(Pedido!R60),Pedido!R60,0)</f>
        <v>0</v>
      </c>
      <c r="F203" s="242" t="str">
        <f t="shared" si="1"/>
        <v>NO</v>
      </c>
      <c r="G203" s="95"/>
      <c r="H203" s="95">
        <f t="shared" si="44"/>
        <v>0</v>
      </c>
      <c r="I203" s="95">
        <f>+Pedido!A$60</f>
        <v>0</v>
      </c>
    </row>
    <row r="204" spans="1:9" ht="12.75" customHeight="1" x14ac:dyDescent="0.2">
      <c r="A204" s="95"/>
      <c r="B204" s="95" t="s">
        <v>214</v>
      </c>
      <c r="C204" s="243">
        <f>IF(ISTEXT(Pedido!S60),0,Pedido!S60)</f>
        <v>0</v>
      </c>
      <c r="D204" s="243">
        <f t="shared" si="45"/>
        <v>0</v>
      </c>
      <c r="E204" s="243">
        <f>IF(ISTEXT(Pedido!S60),Pedido!S60,0)</f>
        <v>0</v>
      </c>
      <c r="F204" s="242" t="str">
        <f t="shared" si="1"/>
        <v>NO</v>
      </c>
      <c r="G204" s="95"/>
      <c r="H204" s="95">
        <f t="shared" si="44"/>
        <v>0</v>
      </c>
      <c r="I204" s="95">
        <f>+Pedido!A$60</f>
        <v>0</v>
      </c>
    </row>
    <row r="205" spans="1:9" ht="12.75" customHeight="1" x14ac:dyDescent="0.2">
      <c r="A205" s="95"/>
      <c r="B205" s="95" t="s">
        <v>215</v>
      </c>
      <c r="C205" s="243">
        <f>IF(ISTEXT(Pedido!T60),0,Pedido!T60)</f>
        <v>0</v>
      </c>
      <c r="D205" s="243">
        <f>IF(MOD(C205,6)=0,C205/6,"INCOMPLETO")</f>
        <v>0</v>
      </c>
      <c r="E205" s="95">
        <f>IF(ISTEXT(Pedido!T80),Pedido!T80,0)</f>
        <v>0</v>
      </c>
      <c r="F205" s="242" t="str">
        <f t="shared" si="1"/>
        <v>NO</v>
      </c>
      <c r="G205" s="95"/>
      <c r="H205" s="95">
        <f t="shared" si="44"/>
        <v>0</v>
      </c>
      <c r="I205" s="95">
        <f>+Pedido!A$60</f>
        <v>0</v>
      </c>
    </row>
    <row r="206" spans="1:9" ht="12.75" customHeight="1" x14ac:dyDescent="0.2">
      <c r="A206" s="95"/>
      <c r="B206" s="95" t="s">
        <v>216</v>
      </c>
      <c r="C206" s="243">
        <f>+Pedido!C60</f>
        <v>0</v>
      </c>
      <c r="D206" s="243">
        <f t="shared" ref="D206:D219" si="46">IF(MOD(C206,12)=0,C206/12,"INCOMPLETO")</f>
        <v>0</v>
      </c>
      <c r="E206" s="243"/>
      <c r="F206" s="242" t="str">
        <f t="shared" si="1"/>
        <v>NO</v>
      </c>
      <c r="G206" s="95"/>
      <c r="H206" s="242">
        <f>+H202</f>
        <v>0</v>
      </c>
      <c r="I206" s="95">
        <f>+Pedido!A$60</f>
        <v>0</v>
      </c>
    </row>
    <row r="207" spans="1:9" ht="12.75" customHeight="1" x14ac:dyDescent="0.2">
      <c r="A207" s="95"/>
      <c r="B207" s="95" t="s">
        <v>217</v>
      </c>
      <c r="C207" s="243">
        <f>+Pedido!D60</f>
        <v>0</v>
      </c>
      <c r="D207" s="243">
        <f t="shared" si="46"/>
        <v>0</v>
      </c>
      <c r="E207" s="243"/>
      <c r="F207" s="242" t="str">
        <f t="shared" si="1"/>
        <v>NO</v>
      </c>
      <c r="G207" s="95"/>
      <c r="H207" s="242">
        <f t="shared" ref="H207:H208" si="47">+H206</f>
        <v>0</v>
      </c>
      <c r="I207" s="95">
        <f>+Pedido!A$60</f>
        <v>0</v>
      </c>
    </row>
    <row r="208" spans="1:9" ht="12.75" customHeight="1" x14ac:dyDescent="0.2">
      <c r="A208" s="95"/>
      <c r="B208" s="95" t="s">
        <v>218</v>
      </c>
      <c r="C208" s="243">
        <f>+Pedido!E60</f>
        <v>0</v>
      </c>
      <c r="D208" s="243">
        <f t="shared" si="46"/>
        <v>0</v>
      </c>
      <c r="E208" s="243"/>
      <c r="F208" s="242" t="str">
        <f t="shared" si="1"/>
        <v>NO</v>
      </c>
      <c r="G208" s="95"/>
      <c r="H208" s="242">
        <f t="shared" si="47"/>
        <v>0</v>
      </c>
      <c r="I208" s="95">
        <f>+Pedido!A$60</f>
        <v>0</v>
      </c>
    </row>
    <row r="209" spans="1:9" ht="12.75" customHeight="1" x14ac:dyDescent="0.2">
      <c r="A209" s="242"/>
      <c r="B209" s="242" t="s">
        <v>199</v>
      </c>
      <c r="C209" s="243">
        <f>IF(ISTEXT(Pedido!F61),0,Pedido!F61)</f>
        <v>0</v>
      </c>
      <c r="D209" s="243">
        <f t="shared" si="46"/>
        <v>0</v>
      </c>
      <c r="E209" s="242">
        <f>IF(ISTEXT(Pedido!F61),Pedido!F61,0)</f>
        <v>0</v>
      </c>
      <c r="F209" s="242" t="str">
        <f t="shared" si="1"/>
        <v>NO</v>
      </c>
      <c r="G209" s="242"/>
      <c r="H209" s="242">
        <f>+Pedido!B$61</f>
        <v>0</v>
      </c>
      <c r="I209" s="242">
        <f>+Pedido!A$61</f>
        <v>0</v>
      </c>
    </row>
    <row r="210" spans="1:9" ht="12.75" customHeight="1" x14ac:dyDescent="0.2">
      <c r="A210" s="95"/>
      <c r="B210" s="95" t="s">
        <v>200</v>
      </c>
      <c r="C210" s="244">
        <f>IF(ISTEXT(Pedido!H61),0,Pedido!H261)</f>
        <v>0</v>
      </c>
      <c r="D210" s="243">
        <f t="shared" si="46"/>
        <v>0</v>
      </c>
      <c r="E210" s="242">
        <f>IF(ISTEXT(Pedido!H61),Pedido!H61,0)</f>
        <v>0</v>
      </c>
      <c r="F210" s="242" t="str">
        <f t="shared" si="1"/>
        <v>NO</v>
      </c>
      <c r="G210" s="95"/>
      <c r="H210" s="242">
        <f>+Pedido!B$61</f>
        <v>0</v>
      </c>
      <c r="I210" s="242">
        <f>+Pedido!A$61</f>
        <v>0</v>
      </c>
    </row>
    <row r="211" spans="1:9" ht="12.75" customHeight="1" x14ac:dyDescent="0.2">
      <c r="A211" s="95"/>
      <c r="B211" s="95" t="s">
        <v>201</v>
      </c>
      <c r="C211" s="244">
        <f>IF(ISTEXT(Pedido!I61),0,Pedido!I61)</f>
        <v>0</v>
      </c>
      <c r="D211" s="243">
        <f t="shared" si="46"/>
        <v>0</v>
      </c>
      <c r="E211" s="95">
        <f>IF(ISTEXT(Pedido!I61),Pedido!I261,0)</f>
        <v>0</v>
      </c>
      <c r="F211" s="242" t="str">
        <f t="shared" si="1"/>
        <v>NO</v>
      </c>
      <c r="G211" s="95"/>
      <c r="H211" s="242">
        <f>+Pedido!B$61</f>
        <v>0</v>
      </c>
      <c r="I211" s="242">
        <f>+Pedido!A$61</f>
        <v>0</v>
      </c>
    </row>
    <row r="212" spans="1:9" ht="12.75" customHeight="1" x14ac:dyDescent="0.2">
      <c r="A212" s="95"/>
      <c r="B212" s="95" t="s">
        <v>202</v>
      </c>
      <c r="C212" s="244">
        <f>IF(ISTEXT(Pedido!G61),0,Pedido!G61)</f>
        <v>0</v>
      </c>
      <c r="D212" s="243">
        <f t="shared" si="46"/>
        <v>0</v>
      </c>
      <c r="E212" s="95">
        <f>IF(ISTEXT(Pedido!G61),Pedido!G61,0)</f>
        <v>0</v>
      </c>
      <c r="F212" s="242" t="str">
        <f t="shared" si="1"/>
        <v>NO</v>
      </c>
      <c r="G212" s="95"/>
      <c r="H212" s="242">
        <f>+Pedido!B$61</f>
        <v>0</v>
      </c>
      <c r="I212" s="242">
        <f>+Pedido!A$61</f>
        <v>0</v>
      </c>
    </row>
    <row r="213" spans="1:9" ht="12.75" customHeight="1" x14ac:dyDescent="0.2">
      <c r="A213" s="95"/>
      <c r="B213" s="95" t="s">
        <v>203</v>
      </c>
      <c r="C213" s="244">
        <f>IF(ISTEXT(Pedido!P61),0,Pedido!P61)</f>
        <v>0</v>
      </c>
      <c r="D213" s="243">
        <f t="shared" si="46"/>
        <v>0</v>
      </c>
      <c r="E213" s="95">
        <f>IF(ISTEXT(Pedido!P61),Pedido!P61,0)</f>
        <v>0</v>
      </c>
      <c r="F213" s="242" t="str">
        <f t="shared" si="1"/>
        <v>NO</v>
      </c>
      <c r="G213" s="95"/>
      <c r="H213" s="242">
        <f>+Pedido!B$61</f>
        <v>0</v>
      </c>
      <c r="I213" s="242">
        <f>+Pedido!A$61</f>
        <v>0</v>
      </c>
    </row>
    <row r="214" spans="1:9" ht="12.75" customHeight="1" x14ac:dyDescent="0.2">
      <c r="A214" s="95"/>
      <c r="B214" s="95" t="s">
        <v>204</v>
      </c>
      <c r="C214" s="244">
        <f>IF(ISTEXT(Pedido!O61),0,Pedido!O61)</f>
        <v>0</v>
      </c>
      <c r="D214" s="243">
        <f t="shared" si="46"/>
        <v>0</v>
      </c>
      <c r="E214" s="95">
        <f>IF(ISTEXT(Pedido!O61),Pedido!O61,0)</f>
        <v>0</v>
      </c>
      <c r="F214" s="242" t="str">
        <f t="shared" si="1"/>
        <v>NO</v>
      </c>
      <c r="G214" s="95"/>
      <c r="H214" s="242">
        <f>+Pedido!B$61</f>
        <v>0</v>
      </c>
      <c r="I214" s="242">
        <f>+Pedido!A$61</f>
        <v>0</v>
      </c>
    </row>
    <row r="215" spans="1:9" ht="12.75" customHeight="1" x14ac:dyDescent="0.2">
      <c r="A215" s="95"/>
      <c r="B215" s="95" t="s">
        <v>205</v>
      </c>
      <c r="C215" s="244">
        <f>IF(ISTEXT(Pedido!N61),0,Pedido!N61)</f>
        <v>0</v>
      </c>
      <c r="D215" s="243">
        <f t="shared" si="46"/>
        <v>0</v>
      </c>
      <c r="E215" s="95">
        <f>IF(ISTEXT(Pedido!N61),Pedido!N61,0)</f>
        <v>0</v>
      </c>
      <c r="F215" s="242" t="str">
        <f t="shared" si="1"/>
        <v>NO</v>
      </c>
      <c r="G215" s="95"/>
      <c r="H215" s="242">
        <f>+Pedido!B$61</f>
        <v>0</v>
      </c>
      <c r="I215" s="242">
        <f>+Pedido!A$61</f>
        <v>0</v>
      </c>
    </row>
    <row r="216" spans="1:9" ht="12.75" customHeight="1" x14ac:dyDescent="0.2">
      <c r="A216" s="95"/>
      <c r="B216" s="95" t="s">
        <v>206</v>
      </c>
      <c r="C216" s="244">
        <f>IF(ISTEXT(Pedido!J61),0,Pedido!J61)</f>
        <v>0</v>
      </c>
      <c r="D216" s="243">
        <f t="shared" si="46"/>
        <v>0</v>
      </c>
      <c r="E216" s="95">
        <f>IF(ISTEXT(Pedido!J61),Pedido!J61,0)</f>
        <v>0</v>
      </c>
      <c r="F216" s="242" t="str">
        <f t="shared" si="1"/>
        <v>NO</v>
      </c>
      <c r="G216" s="95"/>
      <c r="H216" s="242">
        <f>+Pedido!B$61</f>
        <v>0</v>
      </c>
      <c r="I216" s="242">
        <f>+Pedido!A$61</f>
        <v>0</v>
      </c>
    </row>
    <row r="217" spans="1:9" ht="12.75" customHeight="1" x14ac:dyDescent="0.2">
      <c r="A217" s="95"/>
      <c r="B217" s="95" t="s">
        <v>207</v>
      </c>
      <c r="C217" s="244">
        <f>IF(ISTEXT(Pedido!L61),0,Pedido!L261)</f>
        <v>0</v>
      </c>
      <c r="D217" s="243">
        <f t="shared" si="46"/>
        <v>0</v>
      </c>
      <c r="E217" s="95">
        <f>IF(ISTEXT(Pedido!L61),Pedido!L61,0)</f>
        <v>0</v>
      </c>
      <c r="F217" s="242" t="str">
        <f t="shared" si="1"/>
        <v>NO</v>
      </c>
      <c r="G217" s="95"/>
      <c r="H217" s="242">
        <f>+Pedido!B$61</f>
        <v>0</v>
      </c>
      <c r="I217" s="242">
        <f>+Pedido!A$61</f>
        <v>0</v>
      </c>
    </row>
    <row r="218" spans="1:9" ht="12.75" customHeight="1" x14ac:dyDescent="0.2">
      <c r="A218" s="95"/>
      <c r="B218" s="95" t="s">
        <v>208</v>
      </c>
      <c r="C218" s="244">
        <f>IF(ISTEXT(Pedido!M61),0,Pedido!M61)</f>
        <v>0</v>
      </c>
      <c r="D218" s="243">
        <f t="shared" si="46"/>
        <v>0</v>
      </c>
      <c r="E218" s="95">
        <f>IF(ISTEXT(Pedido!M61),Pedido!M61,0)</f>
        <v>0</v>
      </c>
      <c r="F218" s="242" t="str">
        <f t="shared" si="1"/>
        <v>NO</v>
      </c>
      <c r="G218" s="95"/>
      <c r="H218" s="242">
        <f>+Pedido!B$61</f>
        <v>0</v>
      </c>
      <c r="I218" s="242">
        <f>+Pedido!A$61</f>
        <v>0</v>
      </c>
    </row>
    <row r="219" spans="1:9" ht="12.75" customHeight="1" x14ac:dyDescent="0.2">
      <c r="A219" s="95"/>
      <c r="B219" s="95" t="s">
        <v>209</v>
      </c>
      <c r="C219" s="244">
        <f>IF(ISTEXT(Pedido!K61),0,Pedido!K61)</f>
        <v>0</v>
      </c>
      <c r="D219" s="243">
        <f t="shared" si="46"/>
        <v>0</v>
      </c>
      <c r="E219" s="95">
        <f>IF(ISTEXT(Pedido!K61),Pedido!K61,0)</f>
        <v>0</v>
      </c>
      <c r="F219" s="242" t="str">
        <f t="shared" si="1"/>
        <v>NO</v>
      </c>
      <c r="G219" s="95"/>
      <c r="H219" s="242">
        <f>+Pedido!B$61</f>
        <v>0</v>
      </c>
      <c r="I219" s="242">
        <f>+Pedido!A$61</f>
        <v>0</v>
      </c>
    </row>
    <row r="220" spans="1:9" ht="12.75" customHeight="1" x14ac:dyDescent="0.2">
      <c r="A220" s="95"/>
      <c r="B220" s="95" t="s">
        <v>210</v>
      </c>
      <c r="C220" s="244">
        <f>Pedido!Y61</f>
        <v>0</v>
      </c>
      <c r="D220" s="243"/>
      <c r="E220" s="95"/>
      <c r="F220" s="242" t="str">
        <f t="shared" si="1"/>
        <v>NO</v>
      </c>
      <c r="G220" s="95"/>
      <c r="H220" s="242">
        <f>+Pedido!B$61</f>
        <v>0</v>
      </c>
      <c r="I220" s="242">
        <f>+Pedido!A$61</f>
        <v>0</v>
      </c>
    </row>
    <row r="221" spans="1:9" ht="12.75" customHeight="1" x14ac:dyDescent="0.2">
      <c r="A221" s="95"/>
      <c r="B221" s="95" t="s">
        <v>211</v>
      </c>
      <c r="C221" s="244">
        <f>Pedido!Z61</f>
        <v>0</v>
      </c>
      <c r="D221" s="243"/>
      <c r="E221" s="95"/>
      <c r="F221" s="242" t="str">
        <f t="shared" si="1"/>
        <v>NO</v>
      </c>
      <c r="G221" s="95"/>
      <c r="H221" s="242">
        <f>+Pedido!B$61</f>
        <v>0</v>
      </c>
      <c r="I221" s="242">
        <f>+Pedido!A$61</f>
        <v>0</v>
      </c>
    </row>
    <row r="222" spans="1:9" ht="12.75" customHeight="1" x14ac:dyDescent="0.2">
      <c r="A222" s="95"/>
      <c r="B222" s="95" t="s">
        <v>212</v>
      </c>
      <c r="C222" s="244">
        <f>Pedido!AA61</f>
        <v>0</v>
      </c>
      <c r="D222" s="243"/>
      <c r="E222" s="95"/>
      <c r="F222" s="242" t="str">
        <f t="shared" si="1"/>
        <v>NO</v>
      </c>
      <c r="G222" s="95"/>
      <c r="H222" s="242">
        <f>+Pedido!B$61</f>
        <v>0</v>
      </c>
      <c r="I222" s="242">
        <f>+Pedido!A$61</f>
        <v>0</v>
      </c>
    </row>
    <row r="223" spans="1:9" ht="12.75" customHeight="1" x14ac:dyDescent="0.2">
      <c r="A223" s="95"/>
      <c r="B223" s="95" t="s">
        <v>194</v>
      </c>
      <c r="C223" s="243"/>
      <c r="D223" s="243"/>
      <c r="E223" s="243">
        <f>+Pedido!Q61</f>
        <v>0</v>
      </c>
      <c r="F223" s="242" t="str">
        <f t="shared" si="1"/>
        <v>NO</v>
      </c>
      <c r="G223" s="95"/>
      <c r="H223" s="242">
        <f>+Pedido!B$61</f>
        <v>0</v>
      </c>
      <c r="I223" s="242">
        <f>+Pedido!A$61</f>
        <v>0</v>
      </c>
    </row>
    <row r="224" spans="1:9" ht="12.75" customHeight="1" x14ac:dyDescent="0.2">
      <c r="A224" s="95"/>
      <c r="B224" s="95" t="s">
        <v>213</v>
      </c>
      <c r="C224" s="243">
        <f>IF(ISTEXT(Pedido!R61),0,Pedido!R61)</f>
        <v>0</v>
      </c>
      <c r="D224" s="243">
        <f t="shared" ref="D224:D225" si="48">IF(MOD(C224,12)=0,C224/12,"INCOMPLETO")</f>
        <v>0</v>
      </c>
      <c r="E224" s="243">
        <f>IF(ISTEXT(Pedido!R61),Pedido!R61,0)</f>
        <v>0</v>
      </c>
      <c r="F224" s="242" t="str">
        <f t="shared" si="1"/>
        <v>NO</v>
      </c>
      <c r="G224" s="95"/>
      <c r="H224" s="242">
        <f>+Pedido!B$61</f>
        <v>0</v>
      </c>
      <c r="I224" s="242">
        <f>+Pedido!A$61</f>
        <v>0</v>
      </c>
    </row>
    <row r="225" spans="1:9" ht="12.75" customHeight="1" x14ac:dyDescent="0.2">
      <c r="A225" s="95"/>
      <c r="B225" s="95" t="s">
        <v>214</v>
      </c>
      <c r="C225" s="243">
        <f>IF(ISTEXT(Pedido!S61),0,Pedido!S61)</f>
        <v>0</v>
      </c>
      <c r="D225" s="243">
        <f t="shared" si="48"/>
        <v>0</v>
      </c>
      <c r="E225" s="243">
        <f>IF(ISTEXT(Pedido!S61),Pedido!S61,0)</f>
        <v>0</v>
      </c>
      <c r="F225" s="242" t="str">
        <f t="shared" si="1"/>
        <v>NO</v>
      </c>
      <c r="G225" s="95"/>
      <c r="H225" s="242">
        <f>+Pedido!B$61</f>
        <v>0</v>
      </c>
      <c r="I225" s="242">
        <f>+Pedido!A$61</f>
        <v>0</v>
      </c>
    </row>
    <row r="226" spans="1:9" ht="12.75" customHeight="1" x14ac:dyDescent="0.2">
      <c r="A226" s="95"/>
      <c r="B226" s="95" t="s">
        <v>215</v>
      </c>
      <c r="C226" s="243">
        <f>IF(ISTEXT(Pedido!T61),0,Pedido!T61)</f>
        <v>0</v>
      </c>
      <c r="D226" s="243">
        <f>IF(MOD(C226,6)=0,C226/6,"INCOMPLETO")</f>
        <v>0</v>
      </c>
      <c r="E226" s="95">
        <f>IF(ISTEXT(Pedido!T61),Pedido!T61,0)</f>
        <v>0</v>
      </c>
      <c r="F226" s="242" t="str">
        <f t="shared" si="1"/>
        <v>NO</v>
      </c>
      <c r="G226" s="95"/>
      <c r="H226" s="242">
        <f>+Pedido!B$61</f>
        <v>0</v>
      </c>
      <c r="I226" s="242">
        <f>+Pedido!A$61</f>
        <v>0</v>
      </c>
    </row>
    <row r="227" spans="1:9" ht="12.75" customHeight="1" x14ac:dyDescent="0.2">
      <c r="A227" s="95"/>
      <c r="B227" s="95" t="s">
        <v>216</v>
      </c>
      <c r="C227" s="243">
        <f>+Pedido!C61</f>
        <v>0</v>
      </c>
      <c r="D227" s="243">
        <f t="shared" ref="D227:D240" si="49">IF(MOD(C227,12)=0,C227/12,"INCOMPLETO")</f>
        <v>0</v>
      </c>
      <c r="E227" s="243"/>
      <c r="F227" s="242" t="str">
        <f t="shared" si="1"/>
        <v>NO</v>
      </c>
      <c r="G227" s="95"/>
      <c r="H227" s="242">
        <f>+Pedido!B$61</f>
        <v>0</v>
      </c>
      <c r="I227" s="242">
        <f>+Pedido!A$61</f>
        <v>0</v>
      </c>
    </row>
    <row r="228" spans="1:9" ht="12.75" customHeight="1" x14ac:dyDescent="0.2">
      <c r="A228" s="95"/>
      <c r="B228" s="95" t="s">
        <v>217</v>
      </c>
      <c r="C228" s="243">
        <f>+Pedido!D61</f>
        <v>0</v>
      </c>
      <c r="D228" s="243">
        <f t="shared" si="49"/>
        <v>0</v>
      </c>
      <c r="E228" s="243"/>
      <c r="F228" s="242" t="str">
        <f t="shared" si="1"/>
        <v>NO</v>
      </c>
      <c r="G228" s="95"/>
      <c r="H228" s="242">
        <f>+Pedido!B$61</f>
        <v>0</v>
      </c>
      <c r="I228" s="242">
        <f>+Pedido!A$61</f>
        <v>0</v>
      </c>
    </row>
    <row r="229" spans="1:9" ht="12.75" customHeight="1" x14ac:dyDescent="0.2">
      <c r="A229" s="95"/>
      <c r="B229" s="95" t="s">
        <v>218</v>
      </c>
      <c r="C229" s="243">
        <f>+Pedido!E61</f>
        <v>0</v>
      </c>
      <c r="D229" s="243">
        <f t="shared" si="49"/>
        <v>0</v>
      </c>
      <c r="E229" s="243"/>
      <c r="F229" s="242" t="str">
        <f t="shared" si="1"/>
        <v>NO</v>
      </c>
      <c r="G229" s="95"/>
      <c r="H229" s="242">
        <f>+Pedido!B$61</f>
        <v>0</v>
      </c>
      <c r="I229" s="242">
        <f>+Pedido!A$61</f>
        <v>0</v>
      </c>
    </row>
    <row r="230" spans="1:9" ht="12.75" customHeight="1" x14ac:dyDescent="0.2">
      <c r="A230" s="95"/>
      <c r="B230" s="95" t="s">
        <v>199</v>
      </c>
      <c r="C230" s="243">
        <f>IF(ISTEXT(Pedido!F62),0,Pedido!F62)</f>
        <v>0</v>
      </c>
      <c r="D230" s="243">
        <f t="shared" si="49"/>
        <v>0</v>
      </c>
      <c r="E230" s="242">
        <f>IF(ISTEXT(Pedido!F79),Pedido!F79,0)</f>
        <v>0</v>
      </c>
      <c r="F230" s="242" t="str">
        <f t="shared" si="1"/>
        <v>NO</v>
      </c>
      <c r="G230" s="95"/>
      <c r="H230" s="95">
        <f>+Pedido!B$62</f>
        <v>0</v>
      </c>
      <c r="I230" s="95">
        <f>+Pedido!A$62</f>
        <v>0</v>
      </c>
    </row>
    <row r="231" spans="1:9" ht="12.75" customHeight="1" x14ac:dyDescent="0.2">
      <c r="A231" s="95"/>
      <c r="B231" s="95" t="s">
        <v>200</v>
      </c>
      <c r="C231" s="244">
        <f>IF(ISTEXT(Pedido!H62),0,Pedido!H62)</f>
        <v>0</v>
      </c>
      <c r="D231" s="243">
        <f t="shared" si="49"/>
        <v>0</v>
      </c>
      <c r="E231" s="242">
        <f>IF(ISTEXT(Pedido!H62),Pedido!H62,0)</f>
        <v>0</v>
      </c>
      <c r="F231" s="242" t="str">
        <f t="shared" si="1"/>
        <v>NO</v>
      </c>
      <c r="G231" s="95"/>
      <c r="H231" s="95">
        <f>+Pedido!B$62</f>
        <v>0</v>
      </c>
      <c r="I231" s="95">
        <f>+Pedido!A$62</f>
        <v>0</v>
      </c>
    </row>
    <row r="232" spans="1:9" ht="12.75" customHeight="1" x14ac:dyDescent="0.2">
      <c r="A232" s="95"/>
      <c r="B232" s="95" t="s">
        <v>201</v>
      </c>
      <c r="C232" s="244">
        <f>IF(ISTEXT(Pedido!I62),0,Pedido!I62)</f>
        <v>0</v>
      </c>
      <c r="D232" s="243">
        <f t="shared" si="49"/>
        <v>0</v>
      </c>
      <c r="E232" s="95">
        <f>IF(ISTEXT(Pedido!I62),Pedido!I62,0)</f>
        <v>0</v>
      </c>
      <c r="F232" s="242" t="str">
        <f t="shared" si="1"/>
        <v>NO</v>
      </c>
      <c r="G232" s="95"/>
      <c r="H232" s="95">
        <f>+Pedido!B$62</f>
        <v>0</v>
      </c>
      <c r="I232" s="95">
        <f>+Pedido!A$62</f>
        <v>0</v>
      </c>
    </row>
    <row r="233" spans="1:9" ht="12.75" customHeight="1" x14ac:dyDescent="0.2">
      <c r="A233" s="95"/>
      <c r="B233" s="95" t="s">
        <v>202</v>
      </c>
      <c r="C233" s="244">
        <f>IF(ISTEXT(Pedido!G62),0,Pedido!G62)</f>
        <v>0</v>
      </c>
      <c r="D233" s="243">
        <f t="shared" si="49"/>
        <v>0</v>
      </c>
      <c r="E233" s="95">
        <f>IF(ISTEXT(Pedido!G62),Pedido!G62,0)</f>
        <v>0</v>
      </c>
      <c r="F233" s="242" t="str">
        <f t="shared" si="1"/>
        <v>NO</v>
      </c>
      <c r="G233" s="95"/>
      <c r="H233" s="95">
        <f>+Pedido!B$62</f>
        <v>0</v>
      </c>
      <c r="I233" s="95">
        <f>+Pedido!A$62</f>
        <v>0</v>
      </c>
    </row>
    <row r="234" spans="1:9" ht="12.75" customHeight="1" x14ac:dyDescent="0.2">
      <c r="A234" s="95"/>
      <c r="B234" s="95" t="s">
        <v>203</v>
      </c>
      <c r="C234" s="244">
        <f>IF(ISTEXT(Pedido!P62),0,Pedido!P62)</f>
        <v>0</v>
      </c>
      <c r="D234" s="243">
        <f t="shared" si="49"/>
        <v>0</v>
      </c>
      <c r="E234" s="95">
        <f>IF(ISTEXT(Pedido!P62),Pedido!P62,0)</f>
        <v>0</v>
      </c>
      <c r="F234" s="242" t="str">
        <f t="shared" si="1"/>
        <v>NO</v>
      </c>
      <c r="G234" s="95"/>
      <c r="H234" s="95">
        <f>+Pedido!B$62</f>
        <v>0</v>
      </c>
      <c r="I234" s="95">
        <f>+Pedido!A$62</f>
        <v>0</v>
      </c>
    </row>
    <row r="235" spans="1:9" ht="12.75" customHeight="1" x14ac:dyDescent="0.2">
      <c r="A235" s="95"/>
      <c r="B235" s="95" t="s">
        <v>204</v>
      </c>
      <c r="C235" s="244">
        <f>IF(ISTEXT(Pedido!O62),0,Pedido!O62)</f>
        <v>0</v>
      </c>
      <c r="D235" s="243">
        <f t="shared" si="49"/>
        <v>0</v>
      </c>
      <c r="E235" s="95">
        <f>IF(ISTEXT(Pedido!O62),Pedido!O62,0)</f>
        <v>0</v>
      </c>
      <c r="F235" s="242" t="str">
        <f t="shared" si="1"/>
        <v>NO</v>
      </c>
      <c r="G235" s="95"/>
      <c r="H235" s="95">
        <f>+Pedido!B$62</f>
        <v>0</v>
      </c>
      <c r="I235" s="95">
        <f>+Pedido!A$62</f>
        <v>0</v>
      </c>
    </row>
    <row r="236" spans="1:9" ht="12.75" customHeight="1" x14ac:dyDescent="0.2">
      <c r="A236" s="95"/>
      <c r="B236" s="95" t="s">
        <v>205</v>
      </c>
      <c r="C236" s="244">
        <f>IF(ISTEXT(Pedido!N62),0,Pedido!N62)</f>
        <v>0</v>
      </c>
      <c r="D236" s="243">
        <f t="shared" si="49"/>
        <v>0</v>
      </c>
      <c r="E236" s="95">
        <f>IF(ISTEXT(Pedido!N62),Pedido!N762,0)</f>
        <v>0</v>
      </c>
      <c r="F236" s="242" t="str">
        <f t="shared" si="1"/>
        <v>NO</v>
      </c>
      <c r="G236" s="95"/>
      <c r="H236" s="95">
        <f>+Pedido!B$62</f>
        <v>0</v>
      </c>
      <c r="I236" s="95">
        <f>+Pedido!A$62</f>
        <v>0</v>
      </c>
    </row>
    <row r="237" spans="1:9" ht="12.75" customHeight="1" x14ac:dyDescent="0.2">
      <c r="A237" s="95"/>
      <c r="B237" s="95" t="s">
        <v>206</v>
      </c>
      <c r="C237" s="244">
        <f>IF(ISTEXT(Pedido!J62),0,Pedido!J62)</f>
        <v>0</v>
      </c>
      <c r="D237" s="243">
        <f t="shared" si="49"/>
        <v>0</v>
      </c>
      <c r="E237" s="95">
        <f>IF(ISTEXT(Pedido!J62),Pedido!J762,0)</f>
        <v>0</v>
      </c>
      <c r="F237" s="242" t="str">
        <f t="shared" si="1"/>
        <v>NO</v>
      </c>
      <c r="G237" s="95"/>
      <c r="H237" s="95">
        <f>+Pedido!B$62</f>
        <v>0</v>
      </c>
      <c r="I237" s="95">
        <f>+Pedido!A$62</f>
        <v>0</v>
      </c>
    </row>
    <row r="238" spans="1:9" ht="12.75" customHeight="1" x14ac:dyDescent="0.2">
      <c r="A238" s="95"/>
      <c r="B238" s="95" t="s">
        <v>207</v>
      </c>
      <c r="C238" s="244">
        <f>IF(ISTEXT(Pedido!L62),0,Pedido!L62)</f>
        <v>0</v>
      </c>
      <c r="D238" s="243">
        <f t="shared" si="49"/>
        <v>0</v>
      </c>
      <c r="E238" s="95">
        <f>IF(ISTEXT(Pedido!L62),Pedido!L62,0)</f>
        <v>0</v>
      </c>
      <c r="F238" s="242" t="str">
        <f t="shared" si="1"/>
        <v>NO</v>
      </c>
      <c r="G238" s="245"/>
      <c r="H238" s="95">
        <f>+Pedido!B$62</f>
        <v>0</v>
      </c>
      <c r="I238" s="95">
        <f>+Pedido!A$62</f>
        <v>0</v>
      </c>
    </row>
    <row r="239" spans="1:9" ht="12.75" customHeight="1" x14ac:dyDescent="0.2">
      <c r="A239" s="95"/>
      <c r="B239" s="95" t="s">
        <v>208</v>
      </c>
      <c r="C239" s="244">
        <f>IF(ISTEXT(Pedido!M62),0,Pedido!M62)</f>
        <v>0</v>
      </c>
      <c r="D239" s="243">
        <f t="shared" si="49"/>
        <v>0</v>
      </c>
      <c r="E239" s="95">
        <f>IF(ISTEXT(Pedido!M62),Pedido!M62,0)</f>
        <v>0</v>
      </c>
      <c r="F239" s="242" t="str">
        <f t="shared" si="1"/>
        <v>NO</v>
      </c>
      <c r="G239" s="95"/>
      <c r="H239" s="95">
        <f>+Pedido!B$62</f>
        <v>0</v>
      </c>
      <c r="I239" s="95">
        <f>+Pedido!A$62</f>
        <v>0</v>
      </c>
    </row>
    <row r="240" spans="1:9" ht="12.75" customHeight="1" x14ac:dyDescent="0.2">
      <c r="A240" s="95"/>
      <c r="B240" s="95" t="s">
        <v>209</v>
      </c>
      <c r="C240" s="244">
        <f>IF(ISTEXT(Pedido!K62),0,Pedido!K62)</f>
        <v>0</v>
      </c>
      <c r="D240" s="243">
        <f t="shared" si="49"/>
        <v>0</v>
      </c>
      <c r="E240" s="95">
        <f>IF(ISTEXT(Pedido!K62),Pedido!K62,0)</f>
        <v>0</v>
      </c>
      <c r="F240" s="242" t="str">
        <f t="shared" si="1"/>
        <v>NO</v>
      </c>
      <c r="G240" s="95"/>
      <c r="H240" s="95">
        <f>+Pedido!B$62</f>
        <v>0</v>
      </c>
      <c r="I240" s="95">
        <f>+Pedido!A$62</f>
        <v>0</v>
      </c>
    </row>
    <row r="241" spans="1:9" ht="12.75" customHeight="1" x14ac:dyDescent="0.2">
      <c r="A241" s="95"/>
      <c r="B241" s="95" t="s">
        <v>210</v>
      </c>
      <c r="C241" s="244">
        <f>Pedido!Y62</f>
        <v>0</v>
      </c>
      <c r="D241" s="243"/>
      <c r="E241" s="95"/>
      <c r="F241" s="242" t="str">
        <f t="shared" si="1"/>
        <v>NO</v>
      </c>
      <c r="G241" s="95"/>
      <c r="H241" s="95">
        <f>+Pedido!B$62</f>
        <v>0</v>
      </c>
      <c r="I241" s="95">
        <f>+Pedido!A$62</f>
        <v>0</v>
      </c>
    </row>
    <row r="242" spans="1:9" ht="12.75" customHeight="1" x14ac:dyDescent="0.2">
      <c r="A242" s="95"/>
      <c r="B242" s="95" t="s">
        <v>211</v>
      </c>
      <c r="C242" s="244">
        <f>Pedido!Z62</f>
        <v>0</v>
      </c>
      <c r="D242" s="243"/>
      <c r="E242" s="95"/>
      <c r="F242" s="242" t="str">
        <f t="shared" si="1"/>
        <v>NO</v>
      </c>
      <c r="G242" s="95"/>
      <c r="H242" s="95">
        <f>+Pedido!B$62</f>
        <v>0</v>
      </c>
      <c r="I242" s="95">
        <f>+Pedido!A$62</f>
        <v>0</v>
      </c>
    </row>
    <row r="243" spans="1:9" ht="12.75" customHeight="1" x14ac:dyDescent="0.2">
      <c r="A243" s="95"/>
      <c r="B243" s="95" t="s">
        <v>212</v>
      </c>
      <c r="C243" s="244">
        <f>Pedido!AA62</f>
        <v>0</v>
      </c>
      <c r="D243" s="243"/>
      <c r="E243" s="95"/>
      <c r="F243" s="242" t="str">
        <f t="shared" si="1"/>
        <v>NO</v>
      </c>
      <c r="G243" s="95"/>
      <c r="H243" s="95">
        <f>+Pedido!B$62</f>
        <v>0</v>
      </c>
      <c r="I243" s="95">
        <f>+Pedido!A$62</f>
        <v>0</v>
      </c>
    </row>
    <row r="244" spans="1:9" ht="12.75" customHeight="1" x14ac:dyDescent="0.2">
      <c r="A244" s="95"/>
      <c r="B244" s="95" t="s">
        <v>194</v>
      </c>
      <c r="C244" s="243"/>
      <c r="D244" s="243"/>
      <c r="E244" s="243">
        <f>+Pedido!Q62</f>
        <v>0</v>
      </c>
      <c r="F244" s="242" t="str">
        <f t="shared" si="1"/>
        <v>NO</v>
      </c>
      <c r="G244" s="95"/>
      <c r="H244" s="95">
        <f>+Pedido!B$62</f>
        <v>0</v>
      </c>
      <c r="I244" s="95">
        <f>+Pedido!A$62</f>
        <v>0</v>
      </c>
    </row>
    <row r="245" spans="1:9" ht="12.75" customHeight="1" x14ac:dyDescent="0.2">
      <c r="A245" s="95"/>
      <c r="B245" s="95" t="s">
        <v>213</v>
      </c>
      <c r="C245" s="243">
        <f>IF(ISTEXT(Pedido!R62),0,Pedido!R62)</f>
        <v>0</v>
      </c>
      <c r="D245" s="243">
        <f t="shared" ref="D245:D246" si="50">IF(MOD(C245,12)=0,C245/12,"INCOMPLETO")</f>
        <v>0</v>
      </c>
      <c r="E245" s="243">
        <f>IF(ISTEXT(Pedido!R62),Pedido!R62,0)</f>
        <v>0</v>
      </c>
      <c r="F245" s="242" t="str">
        <f t="shared" si="1"/>
        <v>NO</v>
      </c>
      <c r="G245" s="95"/>
      <c r="H245" s="95">
        <f>+Pedido!B$62</f>
        <v>0</v>
      </c>
      <c r="I245" s="95">
        <f>+Pedido!A$62</f>
        <v>0</v>
      </c>
    </row>
    <row r="246" spans="1:9" ht="12.75" customHeight="1" x14ac:dyDescent="0.2">
      <c r="A246" s="95"/>
      <c r="B246" s="95" t="s">
        <v>214</v>
      </c>
      <c r="C246" s="243">
        <f>IF(ISTEXT(Pedido!S62),0,Pedido!S62)</f>
        <v>0</v>
      </c>
      <c r="D246" s="243">
        <f t="shared" si="50"/>
        <v>0</v>
      </c>
      <c r="E246" s="243">
        <f>IF(ISTEXT(Pedido!S62),Pedido!S62,0)</f>
        <v>0</v>
      </c>
      <c r="F246" s="242" t="str">
        <f t="shared" si="1"/>
        <v>NO</v>
      </c>
      <c r="G246" s="95"/>
      <c r="H246" s="95">
        <f>+Pedido!B$62</f>
        <v>0</v>
      </c>
      <c r="I246" s="95">
        <f>+Pedido!A$62</f>
        <v>0</v>
      </c>
    </row>
    <row r="247" spans="1:9" ht="12.75" customHeight="1" x14ac:dyDescent="0.2">
      <c r="A247" s="95"/>
      <c r="B247" s="95" t="s">
        <v>215</v>
      </c>
      <c r="C247" s="243">
        <f>IF(ISTEXT(Pedido!T62),0,Pedido!T62)</f>
        <v>0</v>
      </c>
      <c r="D247" s="243">
        <f>IF(MOD(C247,6)=0,C247/6,"INCOMPLETO")</f>
        <v>0</v>
      </c>
      <c r="E247" s="95">
        <f>IF(ISTEXT(Pedido!T62),Pedido!T62,0)</f>
        <v>0</v>
      </c>
      <c r="F247" s="242" t="str">
        <f t="shared" si="1"/>
        <v>NO</v>
      </c>
      <c r="G247" s="95"/>
      <c r="H247" s="95">
        <f>+Pedido!B$62</f>
        <v>0</v>
      </c>
      <c r="I247" s="95">
        <f>+Pedido!A$62</f>
        <v>0</v>
      </c>
    </row>
    <row r="248" spans="1:9" ht="12.75" customHeight="1" x14ac:dyDescent="0.2">
      <c r="A248" s="95"/>
      <c r="B248" s="95" t="s">
        <v>216</v>
      </c>
      <c r="C248" s="243">
        <f>+Pedido!C62</f>
        <v>0</v>
      </c>
      <c r="D248" s="243">
        <f t="shared" ref="D248:D261" si="51">IF(MOD(C248,12)=0,C248/12,"INCOMPLETO")</f>
        <v>0</v>
      </c>
      <c r="E248" s="243"/>
      <c r="F248" s="242" t="str">
        <f t="shared" si="1"/>
        <v>NO</v>
      </c>
      <c r="G248" s="95"/>
      <c r="H248" s="95">
        <f>+Pedido!B$62</f>
        <v>0</v>
      </c>
      <c r="I248" s="95">
        <f>+Pedido!A$62</f>
        <v>0</v>
      </c>
    </row>
    <row r="249" spans="1:9" ht="12.75" customHeight="1" x14ac:dyDescent="0.2">
      <c r="A249" s="95"/>
      <c r="B249" s="95" t="s">
        <v>217</v>
      </c>
      <c r="C249" s="243">
        <f>+Pedido!D62</f>
        <v>0</v>
      </c>
      <c r="D249" s="243">
        <f t="shared" si="51"/>
        <v>0</v>
      </c>
      <c r="E249" s="243"/>
      <c r="F249" s="242" t="str">
        <f t="shared" si="1"/>
        <v>NO</v>
      </c>
      <c r="G249" s="95"/>
      <c r="H249" s="95">
        <f>+Pedido!B$62</f>
        <v>0</v>
      </c>
      <c r="I249" s="95">
        <f>+Pedido!A$62</f>
        <v>0</v>
      </c>
    </row>
    <row r="250" spans="1:9" ht="12.75" customHeight="1" x14ac:dyDescent="0.2">
      <c r="A250" s="95"/>
      <c r="B250" s="95" t="s">
        <v>218</v>
      </c>
      <c r="C250" s="243">
        <f>+Pedido!E62</f>
        <v>0</v>
      </c>
      <c r="D250" s="243">
        <f t="shared" si="51"/>
        <v>0</v>
      </c>
      <c r="E250" s="243"/>
      <c r="F250" s="242" t="str">
        <f t="shared" si="1"/>
        <v>NO</v>
      </c>
      <c r="G250" s="95"/>
      <c r="H250" s="95">
        <f>+Pedido!B$62</f>
        <v>0</v>
      </c>
      <c r="I250" s="95">
        <f>+Pedido!A$62</f>
        <v>0</v>
      </c>
    </row>
    <row r="251" spans="1:9" ht="12.75" customHeight="1" x14ac:dyDescent="0.2">
      <c r="A251" s="95"/>
      <c r="B251" s="95" t="s">
        <v>199</v>
      </c>
      <c r="C251" s="243">
        <f>IF(ISTEXT(Pedido!F63),0,Pedido!F63)</f>
        <v>0</v>
      </c>
      <c r="D251" s="243">
        <f t="shared" si="51"/>
        <v>0</v>
      </c>
      <c r="E251" s="242">
        <f>IF(ISTEXT(Pedido!F63),Pedido!F63,0)</f>
        <v>0</v>
      </c>
      <c r="F251" s="242" t="str">
        <f t="shared" si="1"/>
        <v>NO</v>
      </c>
      <c r="G251" s="95"/>
      <c r="H251" s="95">
        <f>+Pedido!B$63</f>
        <v>0</v>
      </c>
      <c r="I251" s="95">
        <f>+Pedido!A$63</f>
        <v>0</v>
      </c>
    </row>
    <row r="252" spans="1:9" ht="12.75" customHeight="1" x14ac:dyDescent="0.2">
      <c r="A252" s="95"/>
      <c r="B252" s="95" t="s">
        <v>200</v>
      </c>
      <c r="C252" s="244">
        <f>IF(ISTEXT(Pedido!H63),0,Pedido!H63)</f>
        <v>0</v>
      </c>
      <c r="D252" s="243">
        <f t="shared" si="51"/>
        <v>0</v>
      </c>
      <c r="E252" s="242">
        <f>IF(ISTEXT(Pedido!H63),Pedido!H63,0)</f>
        <v>0</v>
      </c>
      <c r="F252" s="242" t="str">
        <f t="shared" si="1"/>
        <v>NO</v>
      </c>
      <c r="G252" s="95"/>
      <c r="H252" s="95">
        <f>+Pedido!B$63</f>
        <v>0</v>
      </c>
      <c r="I252" s="95">
        <f>+Pedido!A$63</f>
        <v>0</v>
      </c>
    </row>
    <row r="253" spans="1:9" ht="12.75" customHeight="1" x14ac:dyDescent="0.2">
      <c r="A253" s="95"/>
      <c r="B253" s="95" t="s">
        <v>201</v>
      </c>
      <c r="C253" s="244">
        <f>IF(ISTEXT(Pedido!I63),0,Pedido!I63)</f>
        <v>0</v>
      </c>
      <c r="D253" s="243">
        <f t="shared" si="51"/>
        <v>0</v>
      </c>
      <c r="E253" s="95">
        <f>IF(ISTEXT(Pedido!I63),Pedido!I63,0)</f>
        <v>0</v>
      </c>
      <c r="F253" s="242" t="str">
        <f t="shared" si="1"/>
        <v>NO</v>
      </c>
      <c r="G253" s="95"/>
      <c r="H253" s="95">
        <f>+Pedido!B$63</f>
        <v>0</v>
      </c>
      <c r="I253" s="95">
        <f>+Pedido!A$63</f>
        <v>0</v>
      </c>
    </row>
    <row r="254" spans="1:9" ht="12.75" customHeight="1" x14ac:dyDescent="0.2">
      <c r="A254" s="95"/>
      <c r="B254" s="95" t="s">
        <v>202</v>
      </c>
      <c r="C254" s="244">
        <f>IF(ISTEXT(Pedido!G63),0,Pedido!G63)</f>
        <v>0</v>
      </c>
      <c r="D254" s="243">
        <f t="shared" si="51"/>
        <v>0</v>
      </c>
      <c r="E254" s="95">
        <f>IF(ISTEXT(Pedido!G63),Pedido!G63,0)</f>
        <v>0</v>
      </c>
      <c r="F254" s="242" t="str">
        <f t="shared" si="1"/>
        <v>NO</v>
      </c>
      <c r="G254" s="95"/>
      <c r="H254" s="95">
        <f>+Pedido!B$63</f>
        <v>0</v>
      </c>
      <c r="I254" s="95">
        <f>+Pedido!A$63</f>
        <v>0</v>
      </c>
    </row>
    <row r="255" spans="1:9" ht="12.75" customHeight="1" x14ac:dyDescent="0.2">
      <c r="A255" s="95"/>
      <c r="B255" s="95" t="s">
        <v>203</v>
      </c>
      <c r="C255" s="244">
        <f>IF(ISTEXT(Pedido!P63),0,Pedido!P63)</f>
        <v>0</v>
      </c>
      <c r="D255" s="243">
        <f t="shared" si="51"/>
        <v>0</v>
      </c>
      <c r="E255" s="95">
        <f>IF(ISTEXT(Pedido!P63),Pedido!P63,0)</f>
        <v>0</v>
      </c>
      <c r="F255" s="242" t="str">
        <f t="shared" si="1"/>
        <v>NO</v>
      </c>
      <c r="G255" s="95"/>
      <c r="H255" s="95">
        <f>+Pedido!B$63</f>
        <v>0</v>
      </c>
      <c r="I255" s="95">
        <f>+Pedido!A$63</f>
        <v>0</v>
      </c>
    </row>
    <row r="256" spans="1:9" ht="12.75" customHeight="1" x14ac:dyDescent="0.2">
      <c r="A256" s="95"/>
      <c r="B256" s="95" t="s">
        <v>204</v>
      </c>
      <c r="C256" s="244">
        <f>IF(ISTEXT(Pedido!O63),0,Pedido!O63)</f>
        <v>0</v>
      </c>
      <c r="D256" s="243">
        <f t="shared" si="51"/>
        <v>0</v>
      </c>
      <c r="E256" s="95">
        <f>IF(ISTEXT(Pedido!O63),Pedido!O63,0)</f>
        <v>0</v>
      </c>
      <c r="F256" s="242" t="str">
        <f t="shared" si="1"/>
        <v>NO</v>
      </c>
      <c r="G256" s="95"/>
      <c r="H256" s="95">
        <f>+Pedido!B$63</f>
        <v>0</v>
      </c>
      <c r="I256" s="95">
        <f>+Pedido!A$63</f>
        <v>0</v>
      </c>
    </row>
    <row r="257" spans="1:9" ht="12.75" customHeight="1" x14ac:dyDescent="0.2">
      <c r="A257" s="95"/>
      <c r="B257" s="95" t="s">
        <v>205</v>
      </c>
      <c r="C257" s="244">
        <f>IF(ISTEXT(Pedido!N63),0,Pedido!N63)</f>
        <v>0</v>
      </c>
      <c r="D257" s="243">
        <f t="shared" si="51"/>
        <v>0</v>
      </c>
      <c r="E257" s="95">
        <f>IF(ISTEXT(Pedido!N63),Pedido!N63,0)</f>
        <v>0</v>
      </c>
      <c r="F257" s="242" t="str">
        <f t="shared" si="1"/>
        <v>NO</v>
      </c>
      <c r="G257" s="95"/>
      <c r="H257" s="95">
        <f>+Pedido!B$63</f>
        <v>0</v>
      </c>
      <c r="I257" s="95">
        <f>+Pedido!A$63</f>
        <v>0</v>
      </c>
    </row>
    <row r="258" spans="1:9" ht="12.75" customHeight="1" x14ac:dyDescent="0.2">
      <c r="A258" s="95"/>
      <c r="B258" s="95" t="s">
        <v>206</v>
      </c>
      <c r="C258" s="244">
        <f>IF(ISTEXT(Pedido!J63),0,Pedido!J63)</f>
        <v>0</v>
      </c>
      <c r="D258" s="243">
        <f t="shared" si="51"/>
        <v>0</v>
      </c>
      <c r="E258" s="95">
        <f>IF(ISTEXT(Pedido!J63),Pedido!J63,0)</f>
        <v>0</v>
      </c>
      <c r="F258" s="242" t="str">
        <f t="shared" si="1"/>
        <v>NO</v>
      </c>
      <c r="G258" s="95"/>
      <c r="H258" s="95">
        <f>+Pedido!B$63</f>
        <v>0</v>
      </c>
      <c r="I258" s="95">
        <f>+Pedido!A$63</f>
        <v>0</v>
      </c>
    </row>
    <row r="259" spans="1:9" ht="12.75" customHeight="1" x14ac:dyDescent="0.2">
      <c r="A259" s="95"/>
      <c r="B259" s="95" t="s">
        <v>207</v>
      </c>
      <c r="C259" s="244">
        <f>IF(ISTEXT(Pedido!L63),0,Pedido!L63)</f>
        <v>0</v>
      </c>
      <c r="D259" s="243">
        <f t="shared" si="51"/>
        <v>0</v>
      </c>
      <c r="E259" s="95">
        <f>IF(ISTEXT(Pedido!L63),Pedido!L63,0)</f>
        <v>0</v>
      </c>
      <c r="F259" s="242" t="str">
        <f t="shared" si="1"/>
        <v>NO</v>
      </c>
      <c r="G259" s="95"/>
      <c r="H259" s="95">
        <f>+Pedido!B$63</f>
        <v>0</v>
      </c>
      <c r="I259" s="95">
        <f>+Pedido!A$63</f>
        <v>0</v>
      </c>
    </row>
    <row r="260" spans="1:9" ht="12.75" customHeight="1" x14ac:dyDescent="0.2">
      <c r="A260" s="95"/>
      <c r="B260" s="95" t="s">
        <v>208</v>
      </c>
      <c r="C260" s="244">
        <f>IF(ISTEXT(Pedido!M63),0,Pedido!M63)</f>
        <v>0</v>
      </c>
      <c r="D260" s="243">
        <f t="shared" si="51"/>
        <v>0</v>
      </c>
      <c r="E260" s="95">
        <f>IF(ISTEXT(Pedido!M63),Pedido!M63,0)</f>
        <v>0</v>
      </c>
      <c r="F260" s="242" t="str">
        <f t="shared" si="1"/>
        <v>NO</v>
      </c>
      <c r="G260" s="95"/>
      <c r="H260" s="95">
        <f>+Pedido!B$63</f>
        <v>0</v>
      </c>
      <c r="I260" s="95">
        <f>+Pedido!A$63</f>
        <v>0</v>
      </c>
    </row>
    <row r="261" spans="1:9" ht="12.75" customHeight="1" x14ac:dyDescent="0.2">
      <c r="A261" s="95"/>
      <c r="B261" s="95" t="s">
        <v>209</v>
      </c>
      <c r="C261" s="244">
        <f>IF(ISTEXT(Pedido!K63),0,Pedido!K63)</f>
        <v>0</v>
      </c>
      <c r="D261" s="243">
        <f t="shared" si="51"/>
        <v>0</v>
      </c>
      <c r="E261" s="95">
        <f>IF(ISTEXT(Pedido!K63),Pedido!K63,0)</f>
        <v>0</v>
      </c>
      <c r="F261" s="242" t="str">
        <f t="shared" si="1"/>
        <v>NO</v>
      </c>
      <c r="G261" s="95"/>
      <c r="H261" s="95">
        <f>+Pedido!B$63</f>
        <v>0</v>
      </c>
      <c r="I261" s="95">
        <f>+Pedido!A$63</f>
        <v>0</v>
      </c>
    </row>
    <row r="262" spans="1:9" ht="12.75" customHeight="1" x14ac:dyDescent="0.2">
      <c r="A262" s="95"/>
      <c r="B262" s="95" t="s">
        <v>210</v>
      </c>
      <c r="C262" s="244">
        <f>Pedido!Y63</f>
        <v>0</v>
      </c>
      <c r="D262" s="243"/>
      <c r="E262" s="95"/>
      <c r="F262" s="242" t="str">
        <f t="shared" si="1"/>
        <v>NO</v>
      </c>
      <c r="G262" s="95"/>
      <c r="H262" s="95">
        <f>+Pedido!B$63</f>
        <v>0</v>
      </c>
      <c r="I262" s="95">
        <f>+Pedido!A$63</f>
        <v>0</v>
      </c>
    </row>
    <row r="263" spans="1:9" ht="12.75" customHeight="1" x14ac:dyDescent="0.2">
      <c r="A263" s="95"/>
      <c r="B263" s="95" t="s">
        <v>211</v>
      </c>
      <c r="C263" s="244">
        <f>Pedido!Z63</f>
        <v>0</v>
      </c>
      <c r="D263" s="243"/>
      <c r="E263" s="95"/>
      <c r="F263" s="242" t="str">
        <f t="shared" si="1"/>
        <v>NO</v>
      </c>
      <c r="G263" s="95"/>
      <c r="H263" s="95">
        <f>+Pedido!B$63</f>
        <v>0</v>
      </c>
      <c r="I263" s="95">
        <f>+Pedido!A$63</f>
        <v>0</v>
      </c>
    </row>
    <row r="264" spans="1:9" ht="12.75" customHeight="1" x14ac:dyDescent="0.2">
      <c r="A264" s="95"/>
      <c r="B264" s="95" t="s">
        <v>212</v>
      </c>
      <c r="C264" s="244">
        <f>Pedido!AA63</f>
        <v>0</v>
      </c>
      <c r="D264" s="243"/>
      <c r="E264" s="95"/>
      <c r="F264" s="242" t="str">
        <f t="shared" si="1"/>
        <v>NO</v>
      </c>
      <c r="G264" s="95"/>
      <c r="H264" s="95">
        <f>+Pedido!B$63</f>
        <v>0</v>
      </c>
      <c r="I264" s="95">
        <f>+Pedido!A$63</f>
        <v>0</v>
      </c>
    </row>
    <row r="265" spans="1:9" ht="12.75" customHeight="1" x14ac:dyDescent="0.2">
      <c r="A265" s="95"/>
      <c r="B265" s="95" t="s">
        <v>194</v>
      </c>
      <c r="C265" s="243"/>
      <c r="D265" s="243"/>
      <c r="E265" s="243">
        <f>+Pedido!Q63</f>
        <v>0</v>
      </c>
      <c r="F265" s="242" t="str">
        <f t="shared" si="1"/>
        <v>NO</v>
      </c>
      <c r="G265" s="95"/>
      <c r="H265" s="95">
        <f>+Pedido!B$63</f>
        <v>0</v>
      </c>
      <c r="I265" s="95">
        <f>+Pedido!A$63</f>
        <v>0</v>
      </c>
    </row>
    <row r="266" spans="1:9" ht="12.75" customHeight="1" x14ac:dyDescent="0.2">
      <c r="A266" s="95"/>
      <c r="B266" s="95" t="s">
        <v>213</v>
      </c>
      <c r="C266" s="243">
        <f>IF(ISTEXT(Pedido!R63),0,Pedido!R63)</f>
        <v>0</v>
      </c>
      <c r="D266" s="243">
        <f t="shared" ref="D266:D267" si="52">IF(MOD(C266,12)=0,C266/12,"INCOMPLETO")</f>
        <v>0</v>
      </c>
      <c r="E266" s="243">
        <f>IF(ISTEXT(Pedido!R63),Pedido!R63,0)</f>
        <v>0</v>
      </c>
      <c r="F266" s="242" t="str">
        <f t="shared" si="1"/>
        <v>NO</v>
      </c>
      <c r="G266" s="95"/>
      <c r="H266" s="95">
        <f>+Pedido!B$63</f>
        <v>0</v>
      </c>
      <c r="I266" s="95">
        <f>+Pedido!A$63</f>
        <v>0</v>
      </c>
    </row>
    <row r="267" spans="1:9" ht="12.75" customHeight="1" x14ac:dyDescent="0.2">
      <c r="A267" s="95"/>
      <c r="B267" s="95" t="s">
        <v>214</v>
      </c>
      <c r="C267" s="243">
        <f>IF(ISTEXT(Pedido!S63),0,Pedido!S63)</f>
        <v>0</v>
      </c>
      <c r="D267" s="243">
        <f t="shared" si="52"/>
        <v>0</v>
      </c>
      <c r="E267" s="243">
        <f>IF(ISTEXT(Pedido!S63),Pedido!S63,0)</f>
        <v>0</v>
      </c>
      <c r="F267" s="242" t="str">
        <f t="shared" si="1"/>
        <v>NO</v>
      </c>
      <c r="G267" s="95"/>
      <c r="H267" s="95">
        <f>+Pedido!B$63</f>
        <v>0</v>
      </c>
      <c r="I267" s="95">
        <f>+Pedido!A$63</f>
        <v>0</v>
      </c>
    </row>
    <row r="268" spans="1:9" ht="12.75" customHeight="1" x14ac:dyDescent="0.2">
      <c r="A268" s="95"/>
      <c r="B268" s="95" t="s">
        <v>215</v>
      </c>
      <c r="C268" s="243">
        <f>IF(ISTEXT(Pedido!T63),0,Pedido!T63)</f>
        <v>0</v>
      </c>
      <c r="D268" s="243">
        <f>IF(MOD(C268,6)=0,C268/6,"INCOMPLETO")</f>
        <v>0</v>
      </c>
      <c r="E268" s="95">
        <f>IF(ISTEXT(Pedido!T63),Pedido!T63,0)</f>
        <v>0</v>
      </c>
      <c r="F268" s="242" t="str">
        <f t="shared" si="1"/>
        <v>NO</v>
      </c>
      <c r="G268" s="95"/>
      <c r="H268" s="95">
        <f>+Pedido!B$63</f>
        <v>0</v>
      </c>
      <c r="I268" s="95">
        <f>+Pedido!A$63</f>
        <v>0</v>
      </c>
    </row>
    <row r="269" spans="1:9" ht="12.75" customHeight="1" x14ac:dyDescent="0.2">
      <c r="A269" s="95"/>
      <c r="B269" s="95" t="s">
        <v>216</v>
      </c>
      <c r="C269" s="243">
        <f>+Pedido!C63</f>
        <v>0</v>
      </c>
      <c r="D269" s="243">
        <f t="shared" ref="D269:D282" si="53">IF(MOD(C269,12)=0,C269/12,"INCOMPLETO")</f>
        <v>0</v>
      </c>
      <c r="E269" s="243"/>
      <c r="F269" s="242" t="str">
        <f t="shared" si="1"/>
        <v>NO</v>
      </c>
      <c r="G269" s="95"/>
      <c r="H269" s="95">
        <f>+Pedido!B$63</f>
        <v>0</v>
      </c>
      <c r="I269" s="95">
        <f>+Pedido!A$63</f>
        <v>0</v>
      </c>
    </row>
    <row r="270" spans="1:9" ht="12.75" customHeight="1" x14ac:dyDescent="0.2">
      <c r="A270" s="95"/>
      <c r="B270" s="95" t="s">
        <v>217</v>
      </c>
      <c r="C270" s="243">
        <f>+Pedido!D63</f>
        <v>0</v>
      </c>
      <c r="D270" s="243">
        <f t="shared" si="53"/>
        <v>0</v>
      </c>
      <c r="E270" s="243"/>
      <c r="F270" s="242" t="str">
        <f t="shared" si="1"/>
        <v>NO</v>
      </c>
      <c r="G270" s="95"/>
      <c r="H270" s="95">
        <f>+Pedido!B$63</f>
        <v>0</v>
      </c>
      <c r="I270" s="95">
        <f>+Pedido!A$63</f>
        <v>0</v>
      </c>
    </row>
    <row r="271" spans="1:9" ht="12.75" customHeight="1" x14ac:dyDescent="0.2">
      <c r="A271" s="95"/>
      <c r="B271" s="95" t="s">
        <v>218</v>
      </c>
      <c r="C271" s="243">
        <f>+Pedido!E63</f>
        <v>0</v>
      </c>
      <c r="D271" s="243">
        <f t="shared" si="53"/>
        <v>0</v>
      </c>
      <c r="E271" s="243"/>
      <c r="F271" s="242" t="str">
        <f t="shared" si="1"/>
        <v>NO</v>
      </c>
      <c r="G271" s="95"/>
      <c r="H271" s="95">
        <f>+Pedido!B$63</f>
        <v>0</v>
      </c>
      <c r="I271" s="95">
        <f>+Pedido!A$63</f>
        <v>0</v>
      </c>
    </row>
    <row r="272" spans="1:9" ht="12.75" customHeight="1" x14ac:dyDescent="0.2">
      <c r="A272" s="95"/>
      <c r="B272" s="95" t="s">
        <v>199</v>
      </c>
      <c r="C272" s="243">
        <f>IF(ISTEXT(Pedido!F64),0,Pedido!F64)</f>
        <v>0</v>
      </c>
      <c r="D272" s="243">
        <f t="shared" si="53"/>
        <v>0</v>
      </c>
      <c r="E272" s="242">
        <f>IF(ISTEXT(Pedido!F64),Pedido!F64,0)</f>
        <v>0</v>
      </c>
      <c r="F272" s="242" t="str">
        <f t="shared" si="1"/>
        <v>NO</v>
      </c>
      <c r="G272" s="95"/>
      <c r="H272" s="95">
        <f>+Pedido!B$64</f>
        <v>0</v>
      </c>
      <c r="I272" s="95">
        <f>+Pedido!A$64</f>
        <v>0</v>
      </c>
    </row>
    <row r="273" spans="1:9" ht="12.75" customHeight="1" x14ac:dyDescent="0.2">
      <c r="A273" s="95"/>
      <c r="B273" s="95" t="s">
        <v>200</v>
      </c>
      <c r="C273" s="244">
        <f>IF(ISTEXT(Pedido!H64),0,Pedido!H64)</f>
        <v>0</v>
      </c>
      <c r="D273" s="243">
        <f t="shared" si="53"/>
        <v>0</v>
      </c>
      <c r="E273" s="242">
        <f>IF(ISTEXT(Pedido!H64),Pedido!H64,0)</f>
        <v>0</v>
      </c>
      <c r="F273" s="242" t="str">
        <f t="shared" si="1"/>
        <v>NO</v>
      </c>
      <c r="G273" s="95"/>
      <c r="H273" s="95">
        <f>+Pedido!B$64</f>
        <v>0</v>
      </c>
      <c r="I273" s="95">
        <f>+Pedido!A$64</f>
        <v>0</v>
      </c>
    </row>
    <row r="274" spans="1:9" ht="12.75" customHeight="1" x14ac:dyDescent="0.2">
      <c r="A274" s="95"/>
      <c r="B274" s="95" t="s">
        <v>201</v>
      </c>
      <c r="C274" s="244">
        <f>IF(ISTEXT(Pedido!I64),0,Pedido!I64)</f>
        <v>0</v>
      </c>
      <c r="D274" s="243">
        <f t="shared" si="53"/>
        <v>0</v>
      </c>
      <c r="E274" s="95">
        <f>IF(ISTEXT(Pedido!I64),Pedido!I64,0)</f>
        <v>0</v>
      </c>
      <c r="F274" s="242" t="str">
        <f t="shared" si="1"/>
        <v>NO</v>
      </c>
      <c r="G274" s="95"/>
      <c r="H274" s="95">
        <f>+Pedido!B$64</f>
        <v>0</v>
      </c>
      <c r="I274" s="95">
        <f>+Pedido!A$64</f>
        <v>0</v>
      </c>
    </row>
    <row r="275" spans="1:9" ht="12.75" customHeight="1" x14ac:dyDescent="0.2">
      <c r="A275" s="95"/>
      <c r="B275" s="95" t="s">
        <v>202</v>
      </c>
      <c r="C275" s="244">
        <f>IF(ISTEXT(Pedido!G64),0,Pedido!G64)</f>
        <v>0</v>
      </c>
      <c r="D275" s="243">
        <f t="shared" si="53"/>
        <v>0</v>
      </c>
      <c r="E275" s="95">
        <f>IF(ISTEXT(Pedido!G64),Pedido!G64,0)</f>
        <v>0</v>
      </c>
      <c r="F275" s="242" t="str">
        <f t="shared" si="1"/>
        <v>NO</v>
      </c>
      <c r="G275" s="95"/>
      <c r="H275" s="95">
        <f>+Pedido!B$64</f>
        <v>0</v>
      </c>
      <c r="I275" s="95">
        <f>+Pedido!A$64</f>
        <v>0</v>
      </c>
    </row>
    <row r="276" spans="1:9" ht="12.75" customHeight="1" x14ac:dyDescent="0.2">
      <c r="A276" s="95"/>
      <c r="B276" s="95" t="s">
        <v>203</v>
      </c>
      <c r="C276" s="244">
        <f>IF(ISTEXT(Pedido!P64),0,Pedido!P64)</f>
        <v>0</v>
      </c>
      <c r="D276" s="243">
        <f t="shared" si="53"/>
        <v>0</v>
      </c>
      <c r="E276" s="95">
        <f>IF(ISTEXT(Pedido!P64),Pedido!P64,0)</f>
        <v>0</v>
      </c>
      <c r="F276" s="242" t="str">
        <f t="shared" si="1"/>
        <v>NO</v>
      </c>
      <c r="G276" s="95"/>
      <c r="H276" s="95">
        <f>+Pedido!B$64</f>
        <v>0</v>
      </c>
      <c r="I276" s="95">
        <f>+Pedido!A$64</f>
        <v>0</v>
      </c>
    </row>
    <row r="277" spans="1:9" ht="12.75" customHeight="1" x14ac:dyDescent="0.2">
      <c r="A277" s="95"/>
      <c r="B277" s="95" t="s">
        <v>204</v>
      </c>
      <c r="C277" s="244">
        <f>IF(ISTEXT(Pedido!O64),0,Pedido!O64)</f>
        <v>0</v>
      </c>
      <c r="D277" s="243">
        <f t="shared" si="53"/>
        <v>0</v>
      </c>
      <c r="E277" s="95">
        <f>IF(ISTEXT(Pedido!O64),Pedido!O64,0)</f>
        <v>0</v>
      </c>
      <c r="F277" s="242" t="str">
        <f t="shared" si="1"/>
        <v>NO</v>
      </c>
      <c r="G277" s="95"/>
      <c r="H277" s="95">
        <f>+Pedido!B$64</f>
        <v>0</v>
      </c>
      <c r="I277" s="95">
        <f>+Pedido!A$64</f>
        <v>0</v>
      </c>
    </row>
    <row r="278" spans="1:9" ht="12.75" customHeight="1" x14ac:dyDescent="0.2">
      <c r="A278" s="95"/>
      <c r="B278" s="95" t="s">
        <v>205</v>
      </c>
      <c r="C278" s="244">
        <f>IF(ISTEXT(Pedido!N64),0,Pedido!N64)</f>
        <v>0</v>
      </c>
      <c r="D278" s="243">
        <f t="shared" si="53"/>
        <v>0</v>
      </c>
      <c r="E278" s="95">
        <f>IF(ISTEXT(Pedido!N64),Pedido!N64,0)</f>
        <v>0</v>
      </c>
      <c r="F278" s="242" t="str">
        <f t="shared" si="1"/>
        <v>NO</v>
      </c>
      <c r="G278" s="95"/>
      <c r="H278" s="95">
        <f>+Pedido!B$64</f>
        <v>0</v>
      </c>
      <c r="I278" s="95">
        <f>+Pedido!A$64</f>
        <v>0</v>
      </c>
    </row>
    <row r="279" spans="1:9" ht="12.75" customHeight="1" x14ac:dyDescent="0.2">
      <c r="A279" s="95"/>
      <c r="B279" s="95" t="s">
        <v>206</v>
      </c>
      <c r="C279" s="244">
        <f>IF(ISTEXT(Pedido!J64),0,Pedido!J64)</f>
        <v>0</v>
      </c>
      <c r="D279" s="243">
        <f t="shared" si="53"/>
        <v>0</v>
      </c>
      <c r="E279" s="95">
        <f>IF(ISTEXT(Pedido!J98),Pedido!J798,0)</f>
        <v>0</v>
      </c>
      <c r="F279" s="242" t="str">
        <f t="shared" si="1"/>
        <v>NO</v>
      </c>
      <c r="G279" s="95"/>
      <c r="H279" s="95">
        <f>+Pedido!B$64</f>
        <v>0</v>
      </c>
      <c r="I279" s="95">
        <f>+Pedido!A$64</f>
        <v>0</v>
      </c>
    </row>
    <row r="280" spans="1:9" ht="12.75" customHeight="1" x14ac:dyDescent="0.2">
      <c r="A280" s="95"/>
      <c r="B280" s="95" t="s">
        <v>207</v>
      </c>
      <c r="C280" s="244">
        <f>IF(ISTEXT(Pedido!L64),0,Pedido!L64)</f>
        <v>0</v>
      </c>
      <c r="D280" s="243">
        <f t="shared" si="53"/>
        <v>0</v>
      </c>
      <c r="E280" s="95">
        <f>IF(ISTEXT(Pedido!L64),Pedido!L64,0)</f>
        <v>0</v>
      </c>
      <c r="F280" s="242" t="str">
        <f t="shared" si="1"/>
        <v>NO</v>
      </c>
      <c r="G280" s="95"/>
      <c r="H280" s="95">
        <f>+Pedido!B$64</f>
        <v>0</v>
      </c>
      <c r="I280" s="95">
        <f>+Pedido!A$64</f>
        <v>0</v>
      </c>
    </row>
    <row r="281" spans="1:9" ht="12.75" customHeight="1" x14ac:dyDescent="0.2">
      <c r="A281" s="95"/>
      <c r="B281" s="95" t="s">
        <v>208</v>
      </c>
      <c r="C281" s="244">
        <f>IF(ISTEXT(Pedido!M64),0,Pedido!M64)</f>
        <v>0</v>
      </c>
      <c r="D281" s="243">
        <f t="shared" si="53"/>
        <v>0</v>
      </c>
      <c r="E281" s="95">
        <f>IF(ISTEXT(Pedido!M64),Pedido!M64,0)</f>
        <v>0</v>
      </c>
      <c r="F281" s="242" t="str">
        <f t="shared" si="1"/>
        <v>NO</v>
      </c>
      <c r="G281" s="95"/>
      <c r="H281" s="95">
        <f>+Pedido!B$64</f>
        <v>0</v>
      </c>
      <c r="I281" s="95">
        <f>+Pedido!A$64</f>
        <v>0</v>
      </c>
    </row>
    <row r="282" spans="1:9" ht="12.75" customHeight="1" x14ac:dyDescent="0.2">
      <c r="A282" s="95"/>
      <c r="B282" s="95" t="s">
        <v>209</v>
      </c>
      <c r="C282" s="244">
        <f>IF(ISTEXT(Pedido!K64),0,Pedido!K64)</f>
        <v>0</v>
      </c>
      <c r="D282" s="243">
        <f t="shared" si="53"/>
        <v>0</v>
      </c>
      <c r="E282" s="95">
        <f>IF(ISTEXT(Pedido!K64),Pedido!K64,0)</f>
        <v>0</v>
      </c>
      <c r="F282" s="242" t="str">
        <f t="shared" si="1"/>
        <v>NO</v>
      </c>
      <c r="G282" s="95"/>
      <c r="H282" s="95">
        <f>+Pedido!B$64</f>
        <v>0</v>
      </c>
      <c r="I282" s="95">
        <f>+Pedido!A$64</f>
        <v>0</v>
      </c>
    </row>
    <row r="283" spans="1:9" ht="12.75" customHeight="1" x14ac:dyDescent="0.2">
      <c r="A283" s="95"/>
      <c r="B283" s="95" t="s">
        <v>210</v>
      </c>
      <c r="C283" s="244">
        <f>Pedido!Y64</f>
        <v>0</v>
      </c>
      <c r="D283" s="243"/>
      <c r="E283" s="95"/>
      <c r="F283" s="242" t="str">
        <f t="shared" si="1"/>
        <v>NO</v>
      </c>
      <c r="G283" s="95"/>
      <c r="H283" s="95">
        <f>+Pedido!B$64</f>
        <v>0</v>
      </c>
      <c r="I283" s="95">
        <f>+Pedido!A$64</f>
        <v>0</v>
      </c>
    </row>
    <row r="284" spans="1:9" ht="12.75" customHeight="1" x14ac:dyDescent="0.2">
      <c r="A284" s="95"/>
      <c r="B284" s="95" t="s">
        <v>211</v>
      </c>
      <c r="C284" s="244">
        <f>Pedido!Z64</f>
        <v>0</v>
      </c>
      <c r="D284" s="243"/>
      <c r="E284" s="95"/>
      <c r="F284" s="242" t="str">
        <f t="shared" si="1"/>
        <v>NO</v>
      </c>
      <c r="G284" s="95"/>
      <c r="H284" s="95">
        <f>+Pedido!B$64</f>
        <v>0</v>
      </c>
      <c r="I284" s="95">
        <f>+Pedido!A$64</f>
        <v>0</v>
      </c>
    </row>
    <row r="285" spans="1:9" ht="12.75" customHeight="1" x14ac:dyDescent="0.2">
      <c r="A285" s="95"/>
      <c r="B285" s="95" t="s">
        <v>212</v>
      </c>
      <c r="C285" s="244">
        <f>Pedido!AA64</f>
        <v>0</v>
      </c>
      <c r="D285" s="243"/>
      <c r="E285" s="95"/>
      <c r="F285" s="242" t="str">
        <f t="shared" si="1"/>
        <v>NO</v>
      </c>
      <c r="G285" s="95"/>
      <c r="H285" s="95">
        <f>+Pedido!B$64</f>
        <v>0</v>
      </c>
      <c r="I285" s="95">
        <f>+Pedido!A$64</f>
        <v>0</v>
      </c>
    </row>
    <row r="286" spans="1:9" ht="12.75" customHeight="1" x14ac:dyDescent="0.2">
      <c r="A286" s="95"/>
      <c r="B286" s="95" t="s">
        <v>194</v>
      </c>
      <c r="C286" s="243"/>
      <c r="D286" s="243"/>
      <c r="E286" s="243">
        <f>+Pedido!Q64</f>
        <v>0</v>
      </c>
      <c r="F286" s="242" t="str">
        <f t="shared" si="1"/>
        <v>NO</v>
      </c>
      <c r="G286" s="95"/>
      <c r="H286" s="95">
        <f>+Pedido!B$64</f>
        <v>0</v>
      </c>
      <c r="I286" s="95">
        <f>+Pedido!A$64</f>
        <v>0</v>
      </c>
    </row>
    <row r="287" spans="1:9" ht="12.75" customHeight="1" x14ac:dyDescent="0.2">
      <c r="A287" s="95"/>
      <c r="B287" s="95" t="s">
        <v>213</v>
      </c>
      <c r="C287" s="243">
        <f>IF(ISTEXT(Pedido!R64),0,Pedido!R64)</f>
        <v>0</v>
      </c>
      <c r="D287" s="243">
        <f t="shared" ref="D287:D288" si="54">IF(MOD(C287,12)=0,C287/12,"INCOMPLETO")</f>
        <v>0</v>
      </c>
      <c r="E287" s="243">
        <f>IF(ISTEXT(Pedido!R64),Pedido!R64,0)</f>
        <v>0</v>
      </c>
      <c r="F287" s="242" t="str">
        <f t="shared" si="1"/>
        <v>NO</v>
      </c>
      <c r="G287" s="95"/>
      <c r="H287" s="95">
        <f>+Pedido!B$64</f>
        <v>0</v>
      </c>
      <c r="I287" s="95">
        <f>+Pedido!A$64</f>
        <v>0</v>
      </c>
    </row>
    <row r="288" spans="1:9" ht="12.75" customHeight="1" x14ac:dyDescent="0.2">
      <c r="A288" s="95"/>
      <c r="B288" s="95" t="s">
        <v>214</v>
      </c>
      <c r="C288" s="243">
        <f>IF(ISTEXT(Pedido!S64),0,Pedido!S64)</f>
        <v>0</v>
      </c>
      <c r="D288" s="243">
        <f t="shared" si="54"/>
        <v>0</v>
      </c>
      <c r="E288" s="243">
        <f>IF(ISTEXT(Pedido!S64),Pedido!S64,0)</f>
        <v>0</v>
      </c>
      <c r="F288" s="242" t="str">
        <f t="shared" si="1"/>
        <v>NO</v>
      </c>
      <c r="G288" s="95"/>
      <c r="H288" s="95">
        <f>+Pedido!B$64</f>
        <v>0</v>
      </c>
      <c r="I288" s="95">
        <f>+Pedido!A$64</f>
        <v>0</v>
      </c>
    </row>
    <row r="289" spans="1:9" ht="12.75" customHeight="1" x14ac:dyDescent="0.2">
      <c r="A289" s="95"/>
      <c r="B289" s="95" t="s">
        <v>215</v>
      </c>
      <c r="C289" s="243">
        <f>IF(ISTEXT(Pedido!T64),0,Pedido!T64)</f>
        <v>0</v>
      </c>
      <c r="D289" s="243">
        <f>IF(MOD(C289,6)=0,C289/6,"INCOMPLETO")</f>
        <v>0</v>
      </c>
      <c r="E289" s="95">
        <f>IF(ISTEXT(Pedido!T64),Pedido!T64,0)</f>
        <v>0</v>
      </c>
      <c r="F289" s="242" t="str">
        <f t="shared" si="1"/>
        <v>NO</v>
      </c>
      <c r="G289" s="95"/>
      <c r="H289" s="95">
        <f>+Pedido!B$64</f>
        <v>0</v>
      </c>
      <c r="I289" s="95">
        <f>+Pedido!A$64</f>
        <v>0</v>
      </c>
    </row>
    <row r="290" spans="1:9" ht="12.75" customHeight="1" x14ac:dyDescent="0.2">
      <c r="A290" s="95"/>
      <c r="B290" s="95" t="s">
        <v>216</v>
      </c>
      <c r="C290" s="243">
        <f>+Pedido!C64</f>
        <v>0</v>
      </c>
      <c r="D290" s="243">
        <f t="shared" ref="D290:D303" si="55">IF(MOD(C290,12)=0,C290/12,"INCOMPLETO")</f>
        <v>0</v>
      </c>
      <c r="E290" s="243"/>
      <c r="F290" s="242" t="str">
        <f t="shared" si="1"/>
        <v>NO</v>
      </c>
      <c r="G290" s="95"/>
      <c r="H290" s="95">
        <f>+Pedido!B$64</f>
        <v>0</v>
      </c>
      <c r="I290" s="95">
        <f>+Pedido!A$64</f>
        <v>0</v>
      </c>
    </row>
    <row r="291" spans="1:9" ht="12.75" customHeight="1" x14ac:dyDescent="0.2">
      <c r="A291" s="95"/>
      <c r="B291" s="95" t="s">
        <v>217</v>
      </c>
      <c r="C291" s="243">
        <f>+Pedido!D64</f>
        <v>0</v>
      </c>
      <c r="D291" s="243">
        <f t="shared" si="55"/>
        <v>0</v>
      </c>
      <c r="E291" s="243"/>
      <c r="F291" s="242" t="str">
        <f t="shared" si="1"/>
        <v>NO</v>
      </c>
      <c r="G291" s="95"/>
      <c r="H291" s="95">
        <f>+Pedido!B$64</f>
        <v>0</v>
      </c>
      <c r="I291" s="95">
        <f>+Pedido!A$64</f>
        <v>0</v>
      </c>
    </row>
    <row r="292" spans="1:9" ht="12.75" customHeight="1" x14ac:dyDescent="0.2">
      <c r="A292" s="95"/>
      <c r="B292" s="95" t="s">
        <v>218</v>
      </c>
      <c r="C292" s="243">
        <f>+Pedido!E64</f>
        <v>0</v>
      </c>
      <c r="D292" s="243">
        <f t="shared" si="55"/>
        <v>0</v>
      </c>
      <c r="E292" s="243"/>
      <c r="F292" s="242" t="str">
        <f t="shared" si="1"/>
        <v>NO</v>
      </c>
      <c r="G292" s="95"/>
      <c r="H292" s="95">
        <f>+Pedido!B$64</f>
        <v>0</v>
      </c>
      <c r="I292" s="95">
        <f>+Pedido!A$64</f>
        <v>0</v>
      </c>
    </row>
    <row r="293" spans="1:9" ht="12.75" customHeight="1" x14ac:dyDescent="0.2">
      <c r="A293" s="95"/>
      <c r="B293" s="95" t="s">
        <v>199</v>
      </c>
      <c r="C293" s="244">
        <f>+Pedido!F65</f>
        <v>0</v>
      </c>
      <c r="D293" s="244">
        <f t="shared" si="55"/>
        <v>0</v>
      </c>
      <c r="E293" s="95">
        <f>IF(ISTEXT(Pedido!F133),Pedido!F133,0)</f>
        <v>0</v>
      </c>
      <c r="F293" s="95" t="str">
        <f t="shared" si="1"/>
        <v>NO</v>
      </c>
      <c r="G293" s="95"/>
      <c r="H293" s="95">
        <f>+Pedido!B65</f>
        <v>0</v>
      </c>
      <c r="I293" s="95">
        <f>+Pedido!A$65</f>
        <v>0</v>
      </c>
    </row>
    <row r="294" spans="1:9" ht="12.75" customHeight="1" x14ac:dyDescent="0.2">
      <c r="A294" s="95"/>
      <c r="B294" s="95" t="s">
        <v>200</v>
      </c>
      <c r="C294" s="244">
        <f>+Pedido!H65</f>
        <v>0</v>
      </c>
      <c r="D294" s="244">
        <f t="shared" si="55"/>
        <v>0</v>
      </c>
      <c r="E294" s="95">
        <f>IF(ISTEXT(Pedido!F134),Pedido!F134,0)</f>
        <v>0</v>
      </c>
      <c r="F294" s="95" t="str">
        <f t="shared" si="1"/>
        <v>NO</v>
      </c>
      <c r="G294" s="95"/>
      <c r="H294" s="95">
        <f t="shared" ref="H294:H313" si="56">+H$293</f>
        <v>0</v>
      </c>
      <c r="I294" s="95">
        <f>+Pedido!A$65</f>
        <v>0</v>
      </c>
    </row>
    <row r="295" spans="1:9" ht="12.75" customHeight="1" x14ac:dyDescent="0.2">
      <c r="A295" s="95"/>
      <c r="B295" s="95" t="s">
        <v>201</v>
      </c>
      <c r="C295" s="244">
        <f>+Pedido!I65</f>
        <v>0</v>
      </c>
      <c r="D295" s="244">
        <f t="shared" si="55"/>
        <v>0</v>
      </c>
      <c r="E295" s="95">
        <f>IF(ISTEXT(Pedido!F135),Pedido!F135,0)</f>
        <v>0</v>
      </c>
      <c r="F295" s="95" t="str">
        <f t="shared" si="1"/>
        <v>NO</v>
      </c>
      <c r="G295" s="95"/>
      <c r="H295" s="95">
        <f t="shared" si="56"/>
        <v>0</v>
      </c>
      <c r="I295" s="95">
        <f>+Pedido!A$65</f>
        <v>0</v>
      </c>
    </row>
    <row r="296" spans="1:9" ht="12.75" customHeight="1" x14ac:dyDescent="0.2">
      <c r="A296" s="95"/>
      <c r="B296" s="95" t="s">
        <v>202</v>
      </c>
      <c r="C296" s="246">
        <f>+Pedido!G65</f>
        <v>0</v>
      </c>
      <c r="D296" s="244">
        <f t="shared" si="55"/>
        <v>0</v>
      </c>
      <c r="E296" s="95">
        <f>IF(ISTEXT(Pedido!F136),Pedido!F136,0)</f>
        <v>0</v>
      </c>
      <c r="F296" s="95" t="str">
        <f t="shared" si="1"/>
        <v>NO</v>
      </c>
      <c r="G296" s="95"/>
      <c r="H296" s="95">
        <f t="shared" si="56"/>
        <v>0</v>
      </c>
      <c r="I296" s="95">
        <f>+Pedido!A$65</f>
        <v>0</v>
      </c>
    </row>
    <row r="297" spans="1:9" ht="12.75" customHeight="1" x14ac:dyDescent="0.2">
      <c r="A297" s="95"/>
      <c r="B297" s="95" t="s">
        <v>203</v>
      </c>
      <c r="C297" s="244">
        <f>+Pedido!P65</f>
        <v>0</v>
      </c>
      <c r="D297" s="244">
        <f t="shared" si="55"/>
        <v>0</v>
      </c>
      <c r="E297" s="95">
        <f>IF(ISTEXT(Pedido!F137),Pedido!F137,0)</f>
        <v>0</v>
      </c>
      <c r="F297" s="95" t="str">
        <f t="shared" si="1"/>
        <v>NO</v>
      </c>
      <c r="G297" s="95"/>
      <c r="H297" s="95">
        <f t="shared" si="56"/>
        <v>0</v>
      </c>
      <c r="I297" s="95">
        <f>+Pedido!A$65</f>
        <v>0</v>
      </c>
    </row>
    <row r="298" spans="1:9" ht="12.75" customHeight="1" x14ac:dyDescent="0.2">
      <c r="A298" s="95"/>
      <c r="B298" s="95" t="s">
        <v>204</v>
      </c>
      <c r="C298" s="244">
        <f>+Pedido!O65</f>
        <v>0</v>
      </c>
      <c r="D298" s="244">
        <f t="shared" si="55"/>
        <v>0</v>
      </c>
      <c r="E298" s="95">
        <f>IF(ISTEXT(Pedido!F138),Pedido!F138,0)</f>
        <v>0</v>
      </c>
      <c r="F298" s="95" t="str">
        <f t="shared" si="1"/>
        <v>NO</v>
      </c>
      <c r="G298" s="95"/>
      <c r="H298" s="95">
        <f t="shared" si="56"/>
        <v>0</v>
      </c>
      <c r="I298" s="95">
        <f>+Pedido!A$65</f>
        <v>0</v>
      </c>
    </row>
    <row r="299" spans="1:9" ht="12.75" customHeight="1" x14ac:dyDescent="0.2">
      <c r="A299" s="95"/>
      <c r="B299" s="95" t="s">
        <v>205</v>
      </c>
      <c r="C299" s="244">
        <f>+Pedido!N65</f>
        <v>0</v>
      </c>
      <c r="D299" s="244">
        <f t="shared" si="55"/>
        <v>0</v>
      </c>
      <c r="E299" s="95">
        <f>IF(ISTEXT(Pedido!F139),Pedido!F139,0)</f>
        <v>0</v>
      </c>
      <c r="F299" s="95" t="str">
        <f t="shared" si="1"/>
        <v>NO</v>
      </c>
      <c r="G299" s="95"/>
      <c r="H299" s="95">
        <f t="shared" si="56"/>
        <v>0</v>
      </c>
      <c r="I299" s="95">
        <f>+Pedido!A$65</f>
        <v>0</v>
      </c>
    </row>
    <row r="300" spans="1:9" ht="12.75" customHeight="1" x14ac:dyDescent="0.2">
      <c r="A300" s="95"/>
      <c r="B300" s="95" t="s">
        <v>206</v>
      </c>
      <c r="C300" s="244">
        <f>+Pedido!J65</f>
        <v>0</v>
      </c>
      <c r="D300" s="244">
        <f t="shared" si="55"/>
        <v>0</v>
      </c>
      <c r="E300" s="95">
        <f>IF(ISTEXT(Pedido!F140),Pedido!F140,0)</f>
        <v>0</v>
      </c>
      <c r="F300" s="95" t="str">
        <f t="shared" si="1"/>
        <v>NO</v>
      </c>
      <c r="G300" s="95"/>
      <c r="H300" s="95">
        <f t="shared" si="56"/>
        <v>0</v>
      </c>
      <c r="I300" s="95">
        <f>+Pedido!A$65</f>
        <v>0</v>
      </c>
    </row>
    <row r="301" spans="1:9" ht="12.75" customHeight="1" x14ac:dyDescent="0.2">
      <c r="A301" s="95"/>
      <c r="B301" s="95" t="s">
        <v>207</v>
      </c>
      <c r="C301" s="244">
        <f>+Pedido!L65</f>
        <v>0</v>
      </c>
      <c r="D301" s="244">
        <f t="shared" si="55"/>
        <v>0</v>
      </c>
      <c r="E301" s="95">
        <f>IF(ISTEXT(Pedido!F141),Pedido!F141,0)</f>
        <v>0</v>
      </c>
      <c r="F301" s="95" t="str">
        <f t="shared" si="1"/>
        <v>NO</v>
      </c>
      <c r="G301" s="95"/>
      <c r="H301" s="95">
        <f t="shared" si="56"/>
        <v>0</v>
      </c>
      <c r="I301" s="95">
        <f>+Pedido!A$65</f>
        <v>0</v>
      </c>
    </row>
    <row r="302" spans="1:9" ht="12.75" customHeight="1" x14ac:dyDescent="0.2">
      <c r="A302" s="95"/>
      <c r="B302" s="95" t="s">
        <v>208</v>
      </c>
      <c r="C302" s="244">
        <f>+Pedido!L65</f>
        <v>0</v>
      </c>
      <c r="D302" s="244">
        <f t="shared" si="55"/>
        <v>0</v>
      </c>
      <c r="E302" s="95">
        <f>IF(ISTEXT(Pedido!F142),Pedido!F142,0)</f>
        <v>0</v>
      </c>
      <c r="F302" s="95" t="str">
        <f t="shared" si="1"/>
        <v>NO</v>
      </c>
      <c r="G302" s="95"/>
      <c r="H302" s="95">
        <f t="shared" si="56"/>
        <v>0</v>
      </c>
      <c r="I302" s="95">
        <f>+Pedido!A$65</f>
        <v>0</v>
      </c>
    </row>
    <row r="303" spans="1:9" ht="12.75" customHeight="1" x14ac:dyDescent="0.2">
      <c r="A303" s="95"/>
      <c r="B303" s="95" t="s">
        <v>209</v>
      </c>
      <c r="C303" s="244">
        <f>+Pedido!K65</f>
        <v>0</v>
      </c>
      <c r="D303" s="244">
        <f t="shared" si="55"/>
        <v>0</v>
      </c>
      <c r="E303" s="95">
        <f>IF(ISTEXT(Pedido!F143),Pedido!F143,0)</f>
        <v>0</v>
      </c>
      <c r="F303" s="95" t="str">
        <f t="shared" si="1"/>
        <v>NO</v>
      </c>
      <c r="G303" s="95"/>
      <c r="H303" s="95">
        <f t="shared" si="56"/>
        <v>0</v>
      </c>
      <c r="I303" s="95">
        <f>+Pedido!A$65</f>
        <v>0</v>
      </c>
    </row>
    <row r="304" spans="1:9" ht="12.75" customHeight="1" x14ac:dyDescent="0.2">
      <c r="A304" s="95"/>
      <c r="B304" s="95" t="s">
        <v>210</v>
      </c>
      <c r="C304" s="244">
        <f>+Pedido!Y65</f>
        <v>0</v>
      </c>
      <c r="D304" s="95"/>
      <c r="E304" s="95"/>
      <c r="F304" s="95" t="str">
        <f t="shared" si="1"/>
        <v>NO</v>
      </c>
      <c r="G304" s="95"/>
      <c r="H304" s="95">
        <f t="shared" si="56"/>
        <v>0</v>
      </c>
      <c r="I304" s="95">
        <f>+Pedido!A$65</f>
        <v>0</v>
      </c>
    </row>
    <row r="305" spans="1:9" ht="12.75" customHeight="1" x14ac:dyDescent="0.2">
      <c r="A305" s="95"/>
      <c r="B305" s="95" t="s">
        <v>211</v>
      </c>
      <c r="C305" s="244">
        <f>+Pedido!Z65</f>
        <v>0</v>
      </c>
      <c r="D305" s="95"/>
      <c r="E305" s="95"/>
      <c r="F305" s="95" t="str">
        <f t="shared" si="1"/>
        <v>NO</v>
      </c>
      <c r="G305" s="95"/>
      <c r="H305" s="95">
        <f t="shared" si="56"/>
        <v>0</v>
      </c>
      <c r="I305" s="95">
        <f>+Pedido!A$65</f>
        <v>0</v>
      </c>
    </row>
    <row r="306" spans="1:9" ht="12.75" customHeight="1" x14ac:dyDescent="0.2">
      <c r="A306" s="95"/>
      <c r="B306" s="95" t="s">
        <v>212</v>
      </c>
      <c r="C306" s="244">
        <f>+Pedido!AA65</f>
        <v>0</v>
      </c>
      <c r="D306" s="95"/>
      <c r="E306" s="95"/>
      <c r="F306" s="95" t="str">
        <f t="shared" si="1"/>
        <v>NO</v>
      </c>
      <c r="G306" s="95"/>
      <c r="H306" s="95">
        <f t="shared" si="56"/>
        <v>0</v>
      </c>
      <c r="I306" s="95">
        <f>+Pedido!A$65</f>
        <v>0</v>
      </c>
    </row>
    <row r="307" spans="1:9" ht="12.75" customHeight="1" x14ac:dyDescent="0.2">
      <c r="A307" s="95"/>
      <c r="B307" s="95" t="s">
        <v>194</v>
      </c>
      <c r="C307" s="95"/>
      <c r="D307" s="95"/>
      <c r="E307" s="244">
        <f>+Pedido!Q65</f>
        <v>0</v>
      </c>
      <c r="F307" s="95" t="str">
        <f t="shared" si="1"/>
        <v>NO</v>
      </c>
      <c r="G307" s="95"/>
      <c r="H307" s="95">
        <f t="shared" si="56"/>
        <v>0</v>
      </c>
      <c r="I307" s="95">
        <f>+Pedido!A$65</f>
        <v>0</v>
      </c>
    </row>
    <row r="308" spans="1:9" ht="12.75" customHeight="1" x14ac:dyDescent="0.2">
      <c r="A308" s="95"/>
      <c r="B308" s="95" t="s">
        <v>213</v>
      </c>
      <c r="C308" s="243">
        <f>IF(ISTEXT(Pedido!R65),0,Pedido!R65)</f>
        <v>0</v>
      </c>
      <c r="D308" s="243">
        <f t="shared" ref="D308:D309" si="57">IF(MOD(C308,12)=0,C308/12,"INCOMPLETO")</f>
        <v>0</v>
      </c>
      <c r="E308" s="243">
        <f>IF(ISTEXT(Pedido!R65),Pedido!R65,0)</f>
        <v>0</v>
      </c>
      <c r="F308" s="242" t="str">
        <f t="shared" si="1"/>
        <v>NO</v>
      </c>
      <c r="G308" s="95"/>
      <c r="H308" s="95">
        <f t="shared" si="56"/>
        <v>0</v>
      </c>
      <c r="I308" s="95">
        <f>+Pedido!A$65</f>
        <v>0</v>
      </c>
    </row>
    <row r="309" spans="1:9" ht="12.75" customHeight="1" x14ac:dyDescent="0.2">
      <c r="A309" s="95"/>
      <c r="B309" s="95" t="s">
        <v>214</v>
      </c>
      <c r="C309" s="243">
        <f>IF(ISTEXT(Pedido!S65),0,Pedido!S65)</f>
        <v>0</v>
      </c>
      <c r="D309" s="243">
        <f t="shared" si="57"/>
        <v>0</v>
      </c>
      <c r="E309" s="243">
        <f>IF(ISTEXT(Pedido!S65),Pedido!S65,0)</f>
        <v>0</v>
      </c>
      <c r="F309" s="242" t="str">
        <f t="shared" si="1"/>
        <v>NO</v>
      </c>
      <c r="G309" s="95"/>
      <c r="H309" s="95">
        <f t="shared" si="56"/>
        <v>0</v>
      </c>
      <c r="I309" s="95">
        <f>+Pedido!A$65</f>
        <v>0</v>
      </c>
    </row>
    <row r="310" spans="1:9" ht="12.75" customHeight="1" x14ac:dyDescent="0.2">
      <c r="A310" s="95"/>
      <c r="B310" s="95" t="s">
        <v>215</v>
      </c>
      <c r="C310" s="243">
        <f>IF(ISTEXT(Pedido!T65),0,Pedido!T65)</f>
        <v>0</v>
      </c>
      <c r="D310" s="243">
        <f>IF(MOD(C310,6)=0,C310/6,"INCOMPLETO")</f>
        <v>0</v>
      </c>
      <c r="E310" s="95">
        <f>IF(ISTEXT(Pedido!T65),Pedido!T65,0)</f>
        <v>0</v>
      </c>
      <c r="F310" s="242" t="str">
        <f t="shared" si="1"/>
        <v>NO</v>
      </c>
      <c r="G310" s="95"/>
      <c r="H310" s="95">
        <f t="shared" si="56"/>
        <v>0</v>
      </c>
      <c r="I310" s="95">
        <f>+Pedido!A$65</f>
        <v>0</v>
      </c>
    </row>
    <row r="311" spans="1:9" ht="12.75" customHeight="1" x14ac:dyDescent="0.2">
      <c r="A311" s="95"/>
      <c r="B311" s="95" t="s">
        <v>216</v>
      </c>
      <c r="C311" s="244">
        <f>+Pedido!C65</f>
        <v>0</v>
      </c>
      <c r="D311" s="244">
        <f t="shared" ref="D311:D324" si="58">IF(MOD(C311,12)=0,C311/12,"INCOMPLETO")</f>
        <v>0</v>
      </c>
      <c r="E311" s="95"/>
      <c r="F311" s="95" t="str">
        <f t="shared" si="1"/>
        <v>NO</v>
      </c>
      <c r="G311" s="95"/>
      <c r="H311" s="95">
        <f t="shared" si="56"/>
        <v>0</v>
      </c>
      <c r="I311" s="95">
        <f>+Pedido!A$65</f>
        <v>0</v>
      </c>
    </row>
    <row r="312" spans="1:9" ht="12.75" customHeight="1" x14ac:dyDescent="0.2">
      <c r="A312" s="95"/>
      <c r="B312" s="95" t="s">
        <v>217</v>
      </c>
      <c r="C312" s="244">
        <f>+Pedido!D65</f>
        <v>0</v>
      </c>
      <c r="D312" s="244">
        <f t="shared" si="58"/>
        <v>0</v>
      </c>
      <c r="E312" s="95"/>
      <c r="F312" s="95" t="str">
        <f t="shared" si="1"/>
        <v>NO</v>
      </c>
      <c r="G312" s="95"/>
      <c r="H312" s="95">
        <f t="shared" si="56"/>
        <v>0</v>
      </c>
      <c r="I312" s="95">
        <f>+Pedido!A$65</f>
        <v>0</v>
      </c>
    </row>
    <row r="313" spans="1:9" ht="12.75" customHeight="1" x14ac:dyDescent="0.2">
      <c r="A313" s="95"/>
      <c r="B313" s="95" t="s">
        <v>218</v>
      </c>
      <c r="C313" s="244">
        <f>+Pedido!E65</f>
        <v>0</v>
      </c>
      <c r="D313" s="244">
        <f t="shared" si="58"/>
        <v>0</v>
      </c>
      <c r="E313" s="95"/>
      <c r="F313" s="95" t="str">
        <f t="shared" si="1"/>
        <v>NO</v>
      </c>
      <c r="G313" s="95"/>
      <c r="H313" s="95">
        <f t="shared" si="56"/>
        <v>0</v>
      </c>
      <c r="I313" s="95">
        <f>+Pedido!A$65</f>
        <v>0</v>
      </c>
    </row>
    <row r="314" spans="1:9" ht="12.75" customHeight="1" x14ac:dyDescent="0.2">
      <c r="A314" s="95"/>
      <c r="B314" s="95" t="s">
        <v>199</v>
      </c>
      <c r="C314" s="244">
        <f>+Pedido!F66</f>
        <v>0</v>
      </c>
      <c r="D314" s="244">
        <f t="shared" si="58"/>
        <v>0</v>
      </c>
      <c r="E314" s="95">
        <f>IF(ISTEXT(Pedido!F151),Pedido!F151,0)</f>
        <v>0</v>
      </c>
      <c r="F314" s="95" t="str">
        <f t="shared" si="1"/>
        <v>NO</v>
      </c>
      <c r="G314" s="95"/>
      <c r="H314" s="95">
        <f>+Pedido!B66</f>
        <v>0</v>
      </c>
      <c r="I314" s="95">
        <f>+Pedido!A$66</f>
        <v>0</v>
      </c>
    </row>
    <row r="315" spans="1:9" ht="12.75" customHeight="1" x14ac:dyDescent="0.2">
      <c r="A315" s="95"/>
      <c r="B315" s="95" t="s">
        <v>200</v>
      </c>
      <c r="C315" s="244">
        <f>+Pedido!H66</f>
        <v>0</v>
      </c>
      <c r="D315" s="244">
        <f t="shared" si="58"/>
        <v>0</v>
      </c>
      <c r="E315" s="95">
        <f>IF(ISTEXT(Pedido!F152),Pedido!F152,0)</f>
        <v>0</v>
      </c>
      <c r="F315" s="95" t="str">
        <f t="shared" si="1"/>
        <v>NO</v>
      </c>
      <c r="G315" s="95"/>
      <c r="H315" s="95">
        <f t="shared" ref="H315:I315" si="59">+H$314</f>
        <v>0</v>
      </c>
      <c r="I315" s="95">
        <f t="shared" si="59"/>
        <v>0</v>
      </c>
    </row>
    <row r="316" spans="1:9" ht="12.75" customHeight="1" x14ac:dyDescent="0.2">
      <c r="A316" s="95"/>
      <c r="B316" s="95" t="s">
        <v>201</v>
      </c>
      <c r="C316" s="244">
        <f>+Pedido!I66</f>
        <v>0</v>
      </c>
      <c r="D316" s="244">
        <f t="shared" si="58"/>
        <v>0</v>
      </c>
      <c r="E316" s="95">
        <f>IF(ISTEXT(Pedido!F153),Pedido!F153,0)</f>
        <v>0</v>
      </c>
      <c r="F316" s="95" t="str">
        <f t="shared" si="1"/>
        <v>NO</v>
      </c>
      <c r="G316" s="95"/>
      <c r="H316" s="95">
        <f t="shared" ref="H316:I316" si="60">+H$314</f>
        <v>0</v>
      </c>
      <c r="I316" s="95">
        <f t="shared" si="60"/>
        <v>0</v>
      </c>
    </row>
    <row r="317" spans="1:9" ht="12.75" customHeight="1" x14ac:dyDescent="0.2">
      <c r="A317" s="95"/>
      <c r="B317" s="95" t="s">
        <v>202</v>
      </c>
      <c r="C317" s="246">
        <f>+Pedido!G66</f>
        <v>0</v>
      </c>
      <c r="D317" s="244">
        <f t="shared" si="58"/>
        <v>0</v>
      </c>
      <c r="E317" s="95">
        <f>IF(ISTEXT(Pedido!F154),Pedido!F154,0)</f>
        <v>0</v>
      </c>
      <c r="F317" s="95" t="str">
        <f t="shared" si="1"/>
        <v>NO</v>
      </c>
      <c r="G317" s="95"/>
      <c r="H317" s="95">
        <f t="shared" ref="H317:I317" si="61">+H$314</f>
        <v>0</v>
      </c>
      <c r="I317" s="95">
        <f t="shared" si="61"/>
        <v>0</v>
      </c>
    </row>
    <row r="318" spans="1:9" ht="12.75" customHeight="1" x14ac:dyDescent="0.2">
      <c r="A318" s="95"/>
      <c r="B318" s="95" t="s">
        <v>203</v>
      </c>
      <c r="C318" s="244">
        <f>+Pedido!P66</f>
        <v>0</v>
      </c>
      <c r="D318" s="244">
        <f t="shared" si="58"/>
        <v>0</v>
      </c>
      <c r="E318" s="95">
        <f>IF(ISTEXT(Pedido!F155),Pedido!F155,0)</f>
        <v>0</v>
      </c>
      <c r="F318" s="95" t="str">
        <f t="shared" si="1"/>
        <v>NO</v>
      </c>
      <c r="G318" s="95"/>
      <c r="H318" s="95">
        <f t="shared" ref="H318:I318" si="62">+H$314</f>
        <v>0</v>
      </c>
      <c r="I318" s="95">
        <f t="shared" si="62"/>
        <v>0</v>
      </c>
    </row>
    <row r="319" spans="1:9" ht="12.75" customHeight="1" x14ac:dyDescent="0.2">
      <c r="A319" s="95"/>
      <c r="B319" s="95" t="s">
        <v>204</v>
      </c>
      <c r="C319" s="244">
        <f>++Pedido!O66</f>
        <v>0</v>
      </c>
      <c r="D319" s="244">
        <f t="shared" si="58"/>
        <v>0</v>
      </c>
      <c r="E319" s="95">
        <f>IF(ISTEXT(Pedido!F156),Pedido!F156,0)</f>
        <v>0</v>
      </c>
      <c r="F319" s="95" t="str">
        <f t="shared" si="1"/>
        <v>NO</v>
      </c>
      <c r="G319" s="95"/>
      <c r="H319" s="95">
        <f t="shared" ref="H319:I319" si="63">+H$314</f>
        <v>0</v>
      </c>
      <c r="I319" s="95">
        <f t="shared" si="63"/>
        <v>0</v>
      </c>
    </row>
    <row r="320" spans="1:9" ht="12.75" customHeight="1" x14ac:dyDescent="0.2">
      <c r="A320" s="95"/>
      <c r="B320" s="95" t="s">
        <v>205</v>
      </c>
      <c r="C320" s="244">
        <f>+Pedido!N66</f>
        <v>0</v>
      </c>
      <c r="D320" s="244">
        <f t="shared" si="58"/>
        <v>0</v>
      </c>
      <c r="E320" s="95">
        <f>IF(ISTEXT(Pedido!F157),Pedido!F157,0)</f>
        <v>0</v>
      </c>
      <c r="F320" s="95" t="str">
        <f t="shared" si="1"/>
        <v>NO</v>
      </c>
      <c r="G320" s="95"/>
      <c r="H320" s="95">
        <f t="shared" ref="H320:I320" si="64">+H$314</f>
        <v>0</v>
      </c>
      <c r="I320" s="95">
        <f t="shared" si="64"/>
        <v>0</v>
      </c>
    </row>
    <row r="321" spans="1:9" ht="12.75" customHeight="1" x14ac:dyDescent="0.2">
      <c r="A321" s="95"/>
      <c r="B321" s="95" t="s">
        <v>206</v>
      </c>
      <c r="C321" s="244">
        <f>+Pedido!J66</f>
        <v>0</v>
      </c>
      <c r="D321" s="244">
        <f t="shared" si="58"/>
        <v>0</v>
      </c>
      <c r="E321" s="95">
        <f>IF(ISTEXT(Pedido!F158),Pedido!F158,0)</f>
        <v>0</v>
      </c>
      <c r="F321" s="95" t="str">
        <f t="shared" si="1"/>
        <v>NO</v>
      </c>
      <c r="G321" s="95"/>
      <c r="H321" s="95">
        <f t="shared" ref="H321:I321" si="65">+H$314</f>
        <v>0</v>
      </c>
      <c r="I321" s="95">
        <f t="shared" si="65"/>
        <v>0</v>
      </c>
    </row>
    <row r="322" spans="1:9" ht="12.75" customHeight="1" x14ac:dyDescent="0.2">
      <c r="A322" s="95"/>
      <c r="B322" s="95" t="s">
        <v>207</v>
      </c>
      <c r="C322" s="244">
        <f>++Pedido!L66</f>
        <v>0</v>
      </c>
      <c r="D322" s="244">
        <f t="shared" si="58"/>
        <v>0</v>
      </c>
      <c r="E322" s="95">
        <f>IF(ISTEXT(Pedido!F159),Pedido!F159,0)</f>
        <v>0</v>
      </c>
      <c r="F322" s="95" t="str">
        <f t="shared" si="1"/>
        <v>NO</v>
      </c>
      <c r="G322" s="95"/>
      <c r="H322" s="95">
        <f t="shared" ref="H322:I322" si="66">+H$314</f>
        <v>0</v>
      </c>
      <c r="I322" s="95">
        <f t="shared" si="66"/>
        <v>0</v>
      </c>
    </row>
    <row r="323" spans="1:9" ht="12.75" customHeight="1" x14ac:dyDescent="0.2">
      <c r="A323" s="95"/>
      <c r="B323" s="95" t="s">
        <v>208</v>
      </c>
      <c r="C323" s="244">
        <f>++Pedido!L66</f>
        <v>0</v>
      </c>
      <c r="D323" s="244">
        <f t="shared" si="58"/>
        <v>0</v>
      </c>
      <c r="E323" s="95">
        <f>IF(ISTEXT(Pedido!F160),Pedido!F160,0)</f>
        <v>0</v>
      </c>
      <c r="F323" s="95" t="str">
        <f t="shared" si="1"/>
        <v>NO</v>
      </c>
      <c r="G323" s="95"/>
      <c r="H323" s="95">
        <f t="shared" ref="H323:I323" si="67">+H$314</f>
        <v>0</v>
      </c>
      <c r="I323" s="95">
        <f t="shared" si="67"/>
        <v>0</v>
      </c>
    </row>
    <row r="324" spans="1:9" ht="12.75" customHeight="1" x14ac:dyDescent="0.2">
      <c r="A324" s="95"/>
      <c r="B324" s="95" t="s">
        <v>209</v>
      </c>
      <c r="C324" s="244">
        <f>+Pedido!K66</f>
        <v>0</v>
      </c>
      <c r="D324" s="244">
        <f t="shared" si="58"/>
        <v>0</v>
      </c>
      <c r="E324" s="95">
        <f>IF(ISTEXT(Pedido!F161),Pedido!F161,0)</f>
        <v>0</v>
      </c>
      <c r="F324" s="95" t="str">
        <f t="shared" si="1"/>
        <v>NO</v>
      </c>
      <c r="G324" s="95"/>
      <c r="H324" s="95">
        <f t="shared" ref="H324:I324" si="68">+H$314</f>
        <v>0</v>
      </c>
      <c r="I324" s="95">
        <f t="shared" si="68"/>
        <v>0</v>
      </c>
    </row>
    <row r="325" spans="1:9" ht="12.75" customHeight="1" x14ac:dyDescent="0.2">
      <c r="A325" s="95"/>
      <c r="B325" s="95" t="s">
        <v>210</v>
      </c>
      <c r="C325" s="244">
        <f>+Pedido!Y66</f>
        <v>0</v>
      </c>
      <c r="D325" s="244"/>
      <c r="E325" s="95"/>
      <c r="F325" s="95" t="str">
        <f t="shared" si="1"/>
        <v>NO</v>
      </c>
      <c r="G325" s="95"/>
      <c r="H325" s="95">
        <f t="shared" ref="H325:I325" si="69">+H$314</f>
        <v>0</v>
      </c>
      <c r="I325" s="95">
        <f t="shared" si="69"/>
        <v>0</v>
      </c>
    </row>
    <row r="326" spans="1:9" ht="12.75" customHeight="1" x14ac:dyDescent="0.2">
      <c r="A326" s="95"/>
      <c r="B326" s="95" t="s">
        <v>211</v>
      </c>
      <c r="C326" s="244">
        <f>+Pedido!Z66</f>
        <v>0</v>
      </c>
      <c r="D326" s="244"/>
      <c r="E326" s="95"/>
      <c r="F326" s="95" t="str">
        <f t="shared" si="1"/>
        <v>NO</v>
      </c>
      <c r="G326" s="95"/>
      <c r="H326" s="95">
        <f t="shared" ref="H326:I326" si="70">+H$314</f>
        <v>0</v>
      </c>
      <c r="I326" s="95">
        <f t="shared" si="70"/>
        <v>0</v>
      </c>
    </row>
    <row r="327" spans="1:9" ht="12.75" customHeight="1" x14ac:dyDescent="0.2">
      <c r="A327" s="95"/>
      <c r="B327" s="95" t="s">
        <v>212</v>
      </c>
      <c r="C327" s="244">
        <f>+Pedido!AA66</f>
        <v>0</v>
      </c>
      <c r="D327" s="244"/>
      <c r="E327" s="95"/>
      <c r="F327" s="95" t="str">
        <f t="shared" si="1"/>
        <v>NO</v>
      </c>
      <c r="G327" s="95"/>
      <c r="H327" s="95">
        <f t="shared" ref="H327:I327" si="71">+H$314</f>
        <v>0</v>
      </c>
      <c r="I327" s="95">
        <f t="shared" si="71"/>
        <v>0</v>
      </c>
    </row>
    <row r="328" spans="1:9" ht="12.75" customHeight="1" x14ac:dyDescent="0.2">
      <c r="A328" s="95"/>
      <c r="B328" s="95" t="s">
        <v>194</v>
      </c>
      <c r="C328" s="95"/>
      <c r="D328" s="95"/>
      <c r="E328" s="244">
        <f>+Pedido!Q66</f>
        <v>0</v>
      </c>
      <c r="F328" s="95" t="str">
        <f t="shared" si="1"/>
        <v>NO</v>
      </c>
      <c r="G328" s="95"/>
      <c r="H328" s="95">
        <f t="shared" ref="H328:H334" si="72">+H$314</f>
        <v>0</v>
      </c>
      <c r="I328" s="95">
        <f t="shared" ref="I328:I331" si="73">+I327</f>
        <v>0</v>
      </c>
    </row>
    <row r="329" spans="1:9" ht="12.75" customHeight="1" x14ac:dyDescent="0.2">
      <c r="A329" s="95"/>
      <c r="B329" s="95" t="s">
        <v>213</v>
      </c>
      <c r="C329" s="243">
        <f>IF(ISTEXT(Pedido!R66),0,Pedido!R66)</f>
        <v>0</v>
      </c>
      <c r="D329" s="243">
        <f t="shared" ref="D329:D330" si="74">IF(MOD(C329,12)=0,C329/12,"INCOMPLETO")</f>
        <v>0</v>
      </c>
      <c r="E329" s="243">
        <f>IF(ISTEXT(Pedido!R66),Pedido!R66,0)</f>
        <v>0</v>
      </c>
      <c r="F329" s="242" t="str">
        <f t="shared" si="1"/>
        <v>NO</v>
      </c>
      <c r="G329" s="95"/>
      <c r="H329" s="95">
        <f t="shared" si="72"/>
        <v>0</v>
      </c>
      <c r="I329" s="95">
        <f t="shared" si="73"/>
        <v>0</v>
      </c>
    </row>
    <row r="330" spans="1:9" ht="12.75" customHeight="1" x14ac:dyDescent="0.2">
      <c r="A330" s="95"/>
      <c r="B330" s="95" t="s">
        <v>214</v>
      </c>
      <c r="C330" s="243">
        <f>IF(ISTEXT(Pedido!S66),0,Pedido!S66)</f>
        <v>0</v>
      </c>
      <c r="D330" s="243">
        <f t="shared" si="74"/>
        <v>0</v>
      </c>
      <c r="E330" s="243">
        <f>IF(ISTEXT(Pedido!S66),Pedido!S66,0)</f>
        <v>0</v>
      </c>
      <c r="F330" s="242" t="str">
        <f t="shared" si="1"/>
        <v>NO</v>
      </c>
      <c r="G330" s="95"/>
      <c r="H330" s="95">
        <f t="shared" si="72"/>
        <v>0</v>
      </c>
      <c r="I330" s="95">
        <f t="shared" si="73"/>
        <v>0</v>
      </c>
    </row>
    <row r="331" spans="1:9" ht="12.75" customHeight="1" x14ac:dyDescent="0.2">
      <c r="A331" s="95"/>
      <c r="B331" s="95" t="s">
        <v>215</v>
      </c>
      <c r="C331" s="243">
        <f>IF(ISTEXT(Pedido!T66),0,Pedido!T66)</f>
        <v>0</v>
      </c>
      <c r="D331" s="243">
        <f>IF(MOD(C331,6)=0,C331/6,"INCOMPLETO")</f>
        <v>0</v>
      </c>
      <c r="E331" s="95">
        <f>IF(ISTEXT(Pedido!T66),Pedido!T66,0)</f>
        <v>0</v>
      </c>
      <c r="F331" s="242" t="str">
        <f t="shared" si="1"/>
        <v>NO</v>
      </c>
      <c r="G331" s="95"/>
      <c r="H331" s="95">
        <f t="shared" si="72"/>
        <v>0</v>
      </c>
      <c r="I331" s="95">
        <f t="shared" si="73"/>
        <v>0</v>
      </c>
    </row>
    <row r="332" spans="1:9" ht="12.75" customHeight="1" x14ac:dyDescent="0.2">
      <c r="A332" s="95"/>
      <c r="B332" s="95" t="s">
        <v>216</v>
      </c>
      <c r="C332" s="244">
        <f>+Pedido!C66</f>
        <v>0</v>
      </c>
      <c r="D332" s="244">
        <f t="shared" ref="D332:D334" si="75">IF(MOD(C332,12)=0,C332/12,"INCOMPLETO")</f>
        <v>0</v>
      </c>
      <c r="E332" s="95"/>
      <c r="F332" s="95" t="str">
        <f t="shared" si="1"/>
        <v>NO</v>
      </c>
      <c r="G332" s="95"/>
      <c r="H332" s="95">
        <f t="shared" si="72"/>
        <v>0</v>
      </c>
      <c r="I332" s="95">
        <f>+I322</f>
        <v>0</v>
      </c>
    </row>
    <row r="333" spans="1:9" ht="12.75" customHeight="1" x14ac:dyDescent="0.2">
      <c r="A333" s="95"/>
      <c r="B333" s="95" t="s">
        <v>217</v>
      </c>
      <c r="C333" s="244">
        <f>+Pedido!D66</f>
        <v>0</v>
      </c>
      <c r="D333" s="244">
        <f t="shared" si="75"/>
        <v>0</v>
      </c>
      <c r="E333" s="95"/>
      <c r="F333" s="95" t="str">
        <f t="shared" si="1"/>
        <v>NO</v>
      </c>
      <c r="G333" s="95"/>
      <c r="H333" s="95">
        <f t="shared" si="72"/>
        <v>0</v>
      </c>
      <c r="I333" s="95">
        <f>+I320</f>
        <v>0</v>
      </c>
    </row>
    <row r="334" spans="1:9" ht="12.75" customHeight="1" x14ac:dyDescent="0.2">
      <c r="A334" s="95"/>
      <c r="B334" s="95" t="s">
        <v>218</v>
      </c>
      <c r="C334" s="244">
        <f>+Pedido!E66</f>
        <v>0</v>
      </c>
      <c r="D334" s="244">
        <f t="shared" si="75"/>
        <v>0</v>
      </c>
      <c r="E334" s="95"/>
      <c r="F334" s="95" t="str">
        <f t="shared" si="1"/>
        <v>NO</v>
      </c>
      <c r="G334" s="95"/>
      <c r="H334" s="95">
        <f t="shared" si="72"/>
        <v>0</v>
      </c>
      <c r="I334" s="95">
        <f>+I320</f>
        <v>0</v>
      </c>
    </row>
    <row r="335" spans="1:9" ht="12.75" customHeight="1" x14ac:dyDescent="0.2">
      <c r="A335" s="95"/>
      <c r="B335" s="95"/>
      <c r="C335" s="244"/>
      <c r="D335" s="244"/>
      <c r="E335" s="95"/>
      <c r="F335" s="95"/>
      <c r="G335" s="95"/>
      <c r="H335" s="95"/>
      <c r="I335" s="95"/>
    </row>
    <row r="336" spans="1:9" ht="12.75" customHeight="1" x14ac:dyDescent="0.2">
      <c r="A336" s="95"/>
      <c r="B336" s="95"/>
      <c r="C336" s="244"/>
      <c r="D336" s="244"/>
      <c r="E336" s="95"/>
      <c r="F336" s="95"/>
      <c r="G336" s="95"/>
      <c r="H336" s="95"/>
      <c r="I336" s="95"/>
    </row>
    <row r="337" spans="1:9" ht="12.75" customHeight="1" x14ac:dyDescent="0.2">
      <c r="A337" s="95"/>
      <c r="B337" s="95"/>
      <c r="C337" s="244"/>
      <c r="D337" s="244"/>
      <c r="E337" s="95"/>
      <c r="F337" s="95"/>
      <c r="G337" s="95"/>
      <c r="H337" s="95"/>
      <c r="I337" s="95"/>
    </row>
    <row r="338" spans="1:9" ht="12.75" customHeight="1" x14ac:dyDescent="0.2">
      <c r="A338" s="95"/>
      <c r="B338" s="95"/>
      <c r="C338" s="95"/>
      <c r="D338" s="244"/>
      <c r="E338" s="95"/>
      <c r="F338" s="95"/>
      <c r="G338" s="95"/>
      <c r="H338" s="95"/>
      <c r="I338" s="95"/>
    </row>
    <row r="339" spans="1:9" ht="12.75" customHeight="1" x14ac:dyDescent="0.2">
      <c r="A339" s="95"/>
      <c r="B339" s="95"/>
      <c r="C339" s="244"/>
      <c r="D339" s="244"/>
      <c r="E339" s="95"/>
      <c r="F339" s="95"/>
      <c r="G339" s="95"/>
      <c r="H339" s="95"/>
      <c r="I339" s="95"/>
    </row>
    <row r="340" spans="1:9" ht="12.75" customHeight="1" x14ac:dyDescent="0.2">
      <c r="A340" s="95"/>
      <c r="B340" s="95"/>
      <c r="C340" s="244"/>
      <c r="D340" s="244"/>
      <c r="E340" s="95"/>
      <c r="F340" s="95"/>
      <c r="G340" s="95"/>
      <c r="H340" s="95"/>
      <c r="I340" s="95"/>
    </row>
    <row r="341" spans="1:9" ht="12.75" customHeight="1" x14ac:dyDescent="0.2">
      <c r="A341" s="95"/>
      <c r="B341" s="95"/>
      <c r="C341" s="244"/>
      <c r="D341" s="244"/>
      <c r="E341" s="95"/>
      <c r="F341" s="95"/>
      <c r="G341" s="95"/>
      <c r="H341" s="95"/>
      <c r="I341" s="95"/>
    </row>
    <row r="342" spans="1:9" ht="12.75" customHeight="1" x14ac:dyDescent="0.2">
      <c r="A342" s="95"/>
      <c r="B342" s="95"/>
      <c r="C342" s="244"/>
      <c r="D342" s="244"/>
      <c r="E342" s="95"/>
      <c r="F342" s="95"/>
      <c r="G342" s="95"/>
      <c r="H342" s="95"/>
      <c r="I342" s="95"/>
    </row>
    <row r="343" spans="1:9" ht="12.75" customHeight="1" x14ac:dyDescent="0.2">
      <c r="A343" s="95"/>
      <c r="B343" s="95"/>
      <c r="C343" s="244"/>
      <c r="D343" s="244"/>
      <c r="E343" s="95"/>
      <c r="F343" s="95"/>
      <c r="G343" s="95"/>
      <c r="H343" s="95"/>
      <c r="I343" s="95"/>
    </row>
    <row r="344" spans="1:9" ht="12.75" customHeight="1" x14ac:dyDescent="0.2">
      <c r="A344" s="95"/>
      <c r="B344" s="95"/>
      <c r="C344" s="244"/>
      <c r="D344" s="244"/>
      <c r="E344" s="95"/>
      <c r="F344" s="95"/>
      <c r="G344" s="95"/>
      <c r="H344" s="95"/>
      <c r="I344" s="95"/>
    </row>
    <row r="345" spans="1:9" ht="12.75" customHeight="1" x14ac:dyDescent="0.2">
      <c r="A345" s="95"/>
      <c r="B345" s="95"/>
      <c r="C345" s="244"/>
      <c r="D345" s="244"/>
      <c r="E345" s="95"/>
      <c r="F345" s="95"/>
      <c r="G345" s="95"/>
      <c r="H345" s="95"/>
      <c r="I345" s="95"/>
    </row>
    <row r="346" spans="1:9" ht="12.75" customHeight="1" x14ac:dyDescent="0.2">
      <c r="A346" s="95"/>
      <c r="B346" s="95"/>
      <c r="C346" s="244"/>
      <c r="D346" s="95"/>
      <c r="E346" s="95"/>
      <c r="F346" s="95"/>
      <c r="G346" s="95"/>
      <c r="H346" s="95"/>
      <c r="I346" s="95"/>
    </row>
    <row r="347" spans="1:9" ht="12.75" customHeight="1" x14ac:dyDescent="0.2">
      <c r="A347" s="95"/>
      <c r="B347" s="95"/>
      <c r="C347" s="244"/>
      <c r="D347" s="95"/>
      <c r="E347" s="95"/>
      <c r="F347" s="95"/>
      <c r="G347" s="95"/>
      <c r="H347" s="95"/>
      <c r="I347" s="95"/>
    </row>
    <row r="348" spans="1:9" ht="12.75" customHeight="1" x14ac:dyDescent="0.2">
      <c r="A348" s="95"/>
      <c r="B348" s="95"/>
      <c r="C348" s="244"/>
      <c r="D348" s="95"/>
      <c r="E348" s="95"/>
      <c r="F348" s="95"/>
      <c r="G348" s="95"/>
      <c r="H348" s="95"/>
      <c r="I348" s="95"/>
    </row>
    <row r="349" spans="1:9" ht="12.75" customHeight="1" x14ac:dyDescent="0.2">
      <c r="A349" s="95"/>
      <c r="B349" s="95"/>
      <c r="C349" s="95"/>
      <c r="D349" s="95"/>
      <c r="E349" s="244"/>
      <c r="F349" s="95"/>
      <c r="G349" s="95"/>
      <c r="H349" s="95"/>
      <c r="I349" s="95"/>
    </row>
    <row r="350" spans="1:9" ht="12.75" customHeight="1" x14ac:dyDescent="0.2">
      <c r="A350" s="95"/>
      <c r="B350" s="95"/>
      <c r="C350" s="244"/>
      <c r="D350" s="244"/>
      <c r="E350" s="95"/>
      <c r="F350" s="95"/>
      <c r="G350" s="95"/>
      <c r="H350" s="95"/>
      <c r="I350" s="95"/>
    </row>
    <row r="351" spans="1:9" ht="12.75" customHeight="1" x14ac:dyDescent="0.2">
      <c r="A351" s="95"/>
      <c r="B351" s="95"/>
      <c r="C351" s="244"/>
      <c r="D351" s="244"/>
      <c r="E351" s="95"/>
      <c r="F351" s="95"/>
      <c r="G351" s="95"/>
      <c r="H351" s="95"/>
      <c r="I351" s="95"/>
    </row>
    <row r="352" spans="1:9" ht="12.75" customHeight="1" x14ac:dyDescent="0.2">
      <c r="A352" s="95"/>
      <c r="B352" s="95"/>
      <c r="C352" s="244"/>
      <c r="D352" s="244"/>
      <c r="E352" s="95"/>
      <c r="F352" s="95"/>
      <c r="G352" s="95"/>
      <c r="H352" s="95"/>
      <c r="I352" s="95"/>
    </row>
    <row r="353" spans="1:9" ht="12.75" customHeight="1" x14ac:dyDescent="0.2">
      <c r="A353" s="95"/>
      <c r="B353" s="95"/>
      <c r="C353" s="244"/>
      <c r="D353" s="244"/>
      <c r="E353" s="95"/>
      <c r="F353" s="95"/>
      <c r="G353" s="95"/>
      <c r="H353" s="95"/>
      <c r="I353" s="95"/>
    </row>
    <row r="354" spans="1:9" ht="12.75" customHeight="1" x14ac:dyDescent="0.2">
      <c r="A354" s="95"/>
      <c r="B354" s="95"/>
      <c r="C354" s="95"/>
      <c r="D354" s="244"/>
      <c r="E354" s="95"/>
      <c r="F354" s="95"/>
      <c r="G354" s="95"/>
      <c r="H354" s="95"/>
      <c r="I354" s="95"/>
    </row>
    <row r="355" spans="1:9" ht="12.75" customHeight="1" x14ac:dyDescent="0.2">
      <c r="A355" s="95"/>
      <c r="B355" s="95"/>
      <c r="C355" s="95"/>
      <c r="D355" s="244"/>
      <c r="E355" s="95"/>
      <c r="F355" s="95"/>
      <c r="G355" s="95"/>
      <c r="H355" s="95"/>
      <c r="I355" s="95"/>
    </row>
    <row r="356" spans="1:9" ht="12.75" customHeight="1" x14ac:dyDescent="0.2">
      <c r="A356" s="95"/>
      <c r="B356" s="95"/>
      <c r="C356" s="95"/>
      <c r="D356" s="244"/>
      <c r="E356" s="95"/>
      <c r="F356" s="95"/>
      <c r="G356" s="95"/>
      <c r="H356" s="95"/>
      <c r="I356" s="95"/>
    </row>
    <row r="357" spans="1:9" ht="12.75" customHeight="1" x14ac:dyDescent="0.2">
      <c r="A357" s="95"/>
      <c r="B357" s="95"/>
      <c r="C357" s="95"/>
      <c r="D357" s="244"/>
      <c r="E357" s="95"/>
      <c r="F357" s="95"/>
      <c r="G357" s="95"/>
      <c r="H357" s="95"/>
      <c r="I357" s="95"/>
    </row>
    <row r="358" spans="1:9" ht="12.75" customHeight="1" x14ac:dyDescent="0.2">
      <c r="A358" s="95"/>
      <c r="B358" s="95"/>
      <c r="C358" s="95"/>
      <c r="D358" s="244"/>
      <c r="E358" s="95"/>
      <c r="F358" s="95"/>
      <c r="G358" s="95"/>
      <c r="H358" s="95"/>
      <c r="I358" s="95"/>
    </row>
    <row r="359" spans="1:9" ht="12.75" customHeight="1" x14ac:dyDescent="0.2">
      <c r="A359" s="95"/>
      <c r="B359" s="95"/>
      <c r="C359" s="95"/>
      <c r="D359" s="244"/>
      <c r="E359" s="95"/>
      <c r="F359" s="95"/>
      <c r="G359" s="95"/>
      <c r="H359" s="95"/>
      <c r="I359" s="95"/>
    </row>
    <row r="360" spans="1:9" ht="12.75" customHeight="1" x14ac:dyDescent="0.2">
      <c r="A360" s="95"/>
      <c r="B360" s="95"/>
      <c r="C360" s="95"/>
      <c r="D360" s="244"/>
      <c r="E360" s="95"/>
      <c r="F360" s="95"/>
      <c r="G360" s="95"/>
      <c r="H360" s="95"/>
      <c r="I360" s="95"/>
    </row>
    <row r="361" spans="1:9" ht="12.75" customHeight="1" x14ac:dyDescent="0.2">
      <c r="A361" s="95"/>
      <c r="B361" s="95"/>
      <c r="C361" s="95"/>
      <c r="D361" s="244"/>
      <c r="E361" s="95"/>
      <c r="F361" s="95"/>
      <c r="G361" s="95"/>
      <c r="H361" s="95"/>
      <c r="I361" s="95"/>
    </row>
    <row r="362" spans="1:9" ht="12.75" customHeight="1" x14ac:dyDescent="0.2">
      <c r="A362" s="95"/>
      <c r="B362" s="95"/>
      <c r="C362" s="95"/>
      <c r="D362" s="244"/>
      <c r="E362" s="95"/>
      <c r="F362" s="95"/>
      <c r="G362" s="95"/>
      <c r="H362" s="95"/>
      <c r="I362" s="95"/>
    </row>
    <row r="363" spans="1:9" ht="12.75" customHeight="1" x14ac:dyDescent="0.2">
      <c r="A363" s="95"/>
      <c r="B363" s="95"/>
      <c r="C363" s="95"/>
      <c r="D363" s="244"/>
      <c r="E363" s="95"/>
      <c r="F363" s="95"/>
      <c r="G363" s="95"/>
      <c r="H363" s="95"/>
      <c r="I363" s="95"/>
    </row>
    <row r="364" spans="1:9" ht="12.75" customHeight="1" x14ac:dyDescent="0.2">
      <c r="A364" s="95"/>
      <c r="B364" s="95"/>
      <c r="C364" s="95"/>
      <c r="D364" s="95"/>
      <c r="E364" s="95"/>
      <c r="F364" s="95"/>
      <c r="G364" s="95"/>
      <c r="H364" s="95"/>
      <c r="I364" s="95"/>
    </row>
    <row r="365" spans="1:9" ht="12.75" customHeight="1" x14ac:dyDescent="0.2">
      <c r="A365" s="95"/>
      <c r="B365" s="95"/>
      <c r="C365" s="95"/>
      <c r="D365" s="95"/>
      <c r="E365" s="95"/>
      <c r="F365" s="95"/>
      <c r="G365" s="95"/>
      <c r="H365" s="95"/>
      <c r="I365" s="95"/>
    </row>
    <row r="366" spans="1:9" ht="12.75" customHeight="1" x14ac:dyDescent="0.2">
      <c r="A366" s="95"/>
      <c r="B366" s="95"/>
      <c r="C366" s="95"/>
      <c r="D366" s="95"/>
      <c r="E366" s="95"/>
      <c r="F366" s="95"/>
      <c r="G366" s="95"/>
      <c r="H366" s="95"/>
      <c r="I366" s="95"/>
    </row>
    <row r="367" spans="1:9" ht="12.75" customHeight="1" x14ac:dyDescent="0.2">
      <c r="A367" s="95"/>
      <c r="B367" s="95"/>
      <c r="C367" s="95"/>
      <c r="D367" s="95"/>
      <c r="E367" s="95"/>
      <c r="F367" s="95"/>
      <c r="G367" s="95"/>
      <c r="H367" s="95"/>
      <c r="I367" s="95"/>
    </row>
    <row r="368" spans="1:9" ht="12.75" customHeight="1" x14ac:dyDescent="0.2">
      <c r="A368" s="95"/>
      <c r="B368" s="95"/>
      <c r="C368" s="244"/>
      <c r="D368" s="244"/>
      <c r="E368" s="95"/>
      <c r="F368" s="95"/>
      <c r="G368" s="95"/>
      <c r="H368" s="95"/>
      <c r="I368" s="95"/>
    </row>
    <row r="369" spans="1:9" ht="12.75" customHeight="1" x14ac:dyDescent="0.2">
      <c r="A369" s="95"/>
      <c r="B369" s="95"/>
      <c r="C369" s="244"/>
      <c r="D369" s="244"/>
      <c r="E369" s="95"/>
      <c r="F369" s="95"/>
      <c r="G369" s="95"/>
      <c r="H369" s="95"/>
      <c r="I369" s="95"/>
    </row>
    <row r="370" spans="1:9" ht="12.75" customHeight="1" x14ac:dyDescent="0.2">
      <c r="A370" s="95"/>
      <c r="B370" s="95"/>
      <c r="C370" s="244"/>
      <c r="D370" s="244"/>
      <c r="E370" s="95"/>
      <c r="F370" s="95"/>
      <c r="G370" s="95"/>
      <c r="H370" s="95"/>
      <c r="I370" s="95"/>
    </row>
    <row r="371" spans="1:9" ht="15" customHeight="1" x14ac:dyDescent="0.25">
      <c r="A371" s="95"/>
      <c r="B371" s="95"/>
      <c r="C371" s="95"/>
      <c r="D371" s="95"/>
      <c r="E371" s="95"/>
      <c r="F371" s="95"/>
      <c r="G371" s="95"/>
      <c r="H371" s="133"/>
      <c r="I371" s="95"/>
    </row>
    <row r="372" spans="1:9" ht="15" customHeight="1" x14ac:dyDescent="0.25">
      <c r="A372" s="95"/>
      <c r="B372" s="95"/>
      <c r="C372" s="95"/>
      <c r="D372" s="95"/>
      <c r="E372" s="95"/>
      <c r="F372" s="95"/>
      <c r="G372" s="95"/>
      <c r="H372" s="133"/>
      <c r="I372" s="95"/>
    </row>
    <row r="373" spans="1:9" ht="12.75" customHeight="1" x14ac:dyDescent="0.2">
      <c r="A373" s="95"/>
      <c r="B373" s="95"/>
      <c r="C373" s="95"/>
      <c r="D373" s="95"/>
      <c r="E373" s="95"/>
      <c r="F373" s="95"/>
      <c r="G373" s="95"/>
      <c r="H373" s="95"/>
      <c r="I373" s="95"/>
    </row>
    <row r="374" spans="1:9" ht="12.75" customHeight="1" x14ac:dyDescent="0.2">
      <c r="B374" s="242"/>
    </row>
    <row r="375" spans="1:9" ht="12.75" customHeight="1" x14ac:dyDescent="0.2">
      <c r="B375" s="95"/>
    </row>
    <row r="376" spans="1:9" ht="12.75" customHeight="1" x14ac:dyDescent="0.2">
      <c r="B376" s="95"/>
    </row>
    <row r="377" spans="1:9" ht="12.75" customHeight="1" x14ac:dyDescent="0.2">
      <c r="B377" s="95" t="s">
        <v>205</v>
      </c>
    </row>
    <row r="378" spans="1:9" ht="12.75" customHeight="1" x14ac:dyDescent="0.2">
      <c r="B378" s="95" t="s">
        <v>206</v>
      </c>
    </row>
    <row r="379" spans="1:9" ht="12.75" customHeight="1" x14ac:dyDescent="0.2">
      <c r="B379" s="95" t="s">
        <v>207</v>
      </c>
    </row>
    <row r="380" spans="1:9" ht="12.75" customHeight="1" x14ac:dyDescent="0.2">
      <c r="B380" s="95" t="s">
        <v>208</v>
      </c>
    </row>
    <row r="381" spans="1:9" ht="12.75" customHeight="1" x14ac:dyDescent="0.2">
      <c r="B381" s="95" t="s">
        <v>209</v>
      </c>
    </row>
    <row r="382" spans="1:9" ht="12.75" customHeight="1" x14ac:dyDescent="0.2">
      <c r="B382" s="95" t="s">
        <v>210</v>
      </c>
    </row>
    <row r="383" spans="1:9" ht="12.75" customHeight="1" x14ac:dyDescent="0.2">
      <c r="B383" s="95" t="s">
        <v>211</v>
      </c>
    </row>
    <row r="384" spans="1:9" ht="12.75" customHeight="1" x14ac:dyDescent="0.2">
      <c r="B384" s="95" t="s">
        <v>212</v>
      </c>
    </row>
    <row r="385" spans="2:2" ht="12.75" customHeight="1" x14ac:dyDescent="0.2">
      <c r="B385" s="95" t="s">
        <v>194</v>
      </c>
    </row>
    <row r="386" spans="2:2" ht="12.75" customHeight="1" x14ac:dyDescent="0.2">
      <c r="B386" s="95" t="s">
        <v>216</v>
      </c>
    </row>
    <row r="387" spans="2:2" ht="12.75" customHeight="1" x14ac:dyDescent="0.2">
      <c r="B387" s="95" t="s">
        <v>217</v>
      </c>
    </row>
    <row r="388" spans="2:2" ht="12.75" customHeight="1" x14ac:dyDescent="0.2">
      <c r="B388" s="95" t="s">
        <v>218</v>
      </c>
    </row>
    <row r="389" spans="2:2" ht="12.75" customHeight="1" x14ac:dyDescent="0.2">
      <c r="B389" s="95" t="s">
        <v>199</v>
      </c>
    </row>
    <row r="390" spans="2:2" ht="12.75" customHeight="1" x14ac:dyDescent="0.2">
      <c r="B390" s="95" t="s">
        <v>200</v>
      </c>
    </row>
    <row r="391" spans="2:2" ht="12.75" customHeight="1" x14ac:dyDescent="0.2">
      <c r="B391" s="95" t="s">
        <v>201</v>
      </c>
    </row>
    <row r="392" spans="2:2" ht="12.75" customHeight="1" x14ac:dyDescent="0.2">
      <c r="B392" s="95" t="s">
        <v>202</v>
      </c>
    </row>
    <row r="393" spans="2:2" ht="12.75" customHeight="1" x14ac:dyDescent="0.2">
      <c r="B393" s="95" t="s">
        <v>203</v>
      </c>
    </row>
    <row r="394" spans="2:2" ht="12.75" customHeight="1" x14ac:dyDescent="0.2">
      <c r="B394" s="95" t="s">
        <v>204</v>
      </c>
    </row>
    <row r="395" spans="2:2" ht="12.75" customHeight="1" x14ac:dyDescent="0.2">
      <c r="B395" s="95" t="s">
        <v>205</v>
      </c>
    </row>
    <row r="396" spans="2:2" ht="12.75" customHeight="1" x14ac:dyDescent="0.2">
      <c r="B396" s="95" t="s">
        <v>206</v>
      </c>
    </row>
    <row r="397" spans="2:2" ht="12.75" customHeight="1" x14ac:dyDescent="0.2">
      <c r="B397" s="95" t="s">
        <v>207</v>
      </c>
    </row>
    <row r="398" spans="2:2" ht="12.75" customHeight="1" x14ac:dyDescent="0.2">
      <c r="B398" s="95" t="s">
        <v>208</v>
      </c>
    </row>
    <row r="399" spans="2:2" ht="12.75" customHeight="1" x14ac:dyDescent="0.2">
      <c r="B399" s="95" t="s">
        <v>209</v>
      </c>
    </row>
    <row r="400" spans="2:2" ht="12.75" customHeight="1" x14ac:dyDescent="0.2">
      <c r="B400" s="95" t="s">
        <v>210</v>
      </c>
    </row>
    <row r="401" spans="2:2" ht="12.75" customHeight="1" x14ac:dyDescent="0.2">
      <c r="B401" s="95" t="s">
        <v>211</v>
      </c>
    </row>
    <row r="402" spans="2:2" ht="12.75" customHeight="1" x14ac:dyDescent="0.2">
      <c r="B402" s="95" t="s">
        <v>212</v>
      </c>
    </row>
    <row r="403" spans="2:2" ht="12.75" customHeight="1" x14ac:dyDescent="0.2">
      <c r="B403" s="95" t="s">
        <v>194</v>
      </c>
    </row>
    <row r="404" spans="2:2" ht="12.75" customHeight="1" x14ac:dyDescent="0.2">
      <c r="B404" s="95" t="s">
        <v>216</v>
      </c>
    </row>
    <row r="405" spans="2:2" ht="12.75" customHeight="1" x14ac:dyDescent="0.2">
      <c r="B405" s="95" t="s">
        <v>217</v>
      </c>
    </row>
    <row r="406" spans="2:2" ht="12.75" customHeight="1" x14ac:dyDescent="0.2">
      <c r="B406" s="95" t="s">
        <v>218</v>
      </c>
    </row>
    <row r="407" spans="2:2" ht="12.75" customHeight="1" x14ac:dyDescent="0.2">
      <c r="B407" s="95" t="s">
        <v>199</v>
      </c>
    </row>
    <row r="408" spans="2:2" ht="12.75" customHeight="1" x14ac:dyDescent="0.2">
      <c r="B408" s="95" t="s">
        <v>200</v>
      </c>
    </row>
    <row r="409" spans="2:2" ht="12.75" customHeight="1" x14ac:dyDescent="0.2">
      <c r="B409" s="95" t="s">
        <v>201</v>
      </c>
    </row>
    <row r="410" spans="2:2" ht="12.75" customHeight="1" x14ac:dyDescent="0.2">
      <c r="B410" s="95" t="s">
        <v>202</v>
      </c>
    </row>
    <row r="411" spans="2:2" ht="12.75" customHeight="1" x14ac:dyDescent="0.2">
      <c r="B411" s="95" t="s">
        <v>203</v>
      </c>
    </row>
    <row r="412" spans="2:2" ht="12.75" customHeight="1" x14ac:dyDescent="0.2">
      <c r="B412" s="95" t="s">
        <v>204</v>
      </c>
    </row>
    <row r="413" spans="2:2" ht="12.75" customHeight="1" x14ac:dyDescent="0.2">
      <c r="B413" s="95" t="s">
        <v>205</v>
      </c>
    </row>
    <row r="414" spans="2:2" ht="12.75" customHeight="1" x14ac:dyDescent="0.2">
      <c r="B414" s="95" t="s">
        <v>206</v>
      </c>
    </row>
    <row r="415" spans="2:2" ht="12.75" customHeight="1" x14ac:dyDescent="0.2">
      <c r="B415" s="95" t="s">
        <v>207</v>
      </c>
    </row>
    <row r="416" spans="2:2" ht="12.75" customHeight="1" x14ac:dyDescent="0.2">
      <c r="B416" s="95" t="s">
        <v>208</v>
      </c>
    </row>
    <row r="417" spans="1:9" ht="12.75" customHeight="1" x14ac:dyDescent="0.2">
      <c r="B417" s="95" t="s">
        <v>209</v>
      </c>
    </row>
    <row r="418" spans="1:9" ht="12.75" customHeight="1" x14ac:dyDescent="0.2">
      <c r="B418" s="95" t="s">
        <v>210</v>
      </c>
    </row>
    <row r="419" spans="1:9" ht="12.75" customHeight="1" x14ac:dyDescent="0.2">
      <c r="B419" s="95" t="s">
        <v>211</v>
      </c>
    </row>
    <row r="420" spans="1:9" ht="12.75" customHeight="1" x14ac:dyDescent="0.2">
      <c r="B420" s="95" t="s">
        <v>212</v>
      </c>
    </row>
    <row r="421" spans="1:9" ht="12.75" customHeight="1" x14ac:dyDescent="0.2">
      <c r="B421" s="95" t="s">
        <v>194</v>
      </c>
    </row>
    <row r="422" spans="1:9" ht="12.75" customHeight="1" x14ac:dyDescent="0.2">
      <c r="B422" s="95" t="s">
        <v>216</v>
      </c>
    </row>
    <row r="423" spans="1:9" ht="12.75" customHeight="1" x14ac:dyDescent="0.2">
      <c r="B423" s="95" t="s">
        <v>217</v>
      </c>
    </row>
    <row r="424" spans="1:9" ht="12.75" customHeight="1" x14ac:dyDescent="0.2">
      <c r="B424" s="245" t="s">
        <v>218</v>
      </c>
    </row>
    <row r="425" spans="1:9" ht="12.75" customHeight="1" x14ac:dyDescent="0.2">
      <c r="A425" s="95"/>
      <c r="B425" s="95"/>
      <c r="C425" s="95"/>
      <c r="D425" s="95"/>
      <c r="E425" s="95"/>
      <c r="F425" s="95"/>
      <c r="G425" s="95"/>
      <c r="H425" s="95"/>
      <c r="I425" s="95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47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</row>
    <row r="2" spans="1:26" ht="19.5" customHeight="1" x14ac:dyDescent="0.2">
      <c r="A2" s="247"/>
      <c r="B2" s="236" t="s">
        <v>15</v>
      </c>
      <c r="C2" s="237" t="s">
        <v>20</v>
      </c>
      <c r="D2" s="237" t="s">
        <v>21</v>
      </c>
      <c r="E2" s="240" t="s">
        <v>219</v>
      </c>
      <c r="F2" s="248" t="s">
        <v>220</v>
      </c>
      <c r="G2" s="248" t="s">
        <v>221</v>
      </c>
      <c r="H2" s="249" t="s">
        <v>222</v>
      </c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</row>
    <row r="3" spans="1:26" ht="19.5" customHeight="1" x14ac:dyDescent="0.2">
      <c r="A3" s="247"/>
      <c r="B3" s="250"/>
      <c r="C3" s="242"/>
      <c r="D3" s="242"/>
      <c r="E3" s="251"/>
      <c r="F3" s="252"/>
      <c r="G3" s="252"/>
      <c r="H3" s="95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</row>
    <row r="4" spans="1:26" ht="19.5" customHeight="1" x14ac:dyDescent="0.2">
      <c r="A4" s="247"/>
      <c r="B4" s="253"/>
      <c r="C4" s="95"/>
      <c r="D4" s="95"/>
      <c r="E4" s="254"/>
      <c r="F4" s="252"/>
      <c r="G4" s="252"/>
      <c r="H4" s="95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spans="1:26" ht="19.5" customHeight="1" x14ac:dyDescent="0.2">
      <c r="A5" s="247"/>
      <c r="B5" s="253"/>
      <c r="C5" s="95"/>
      <c r="D5" s="95"/>
      <c r="E5" s="254"/>
      <c r="F5" s="252"/>
      <c r="G5" s="252"/>
      <c r="H5" s="95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</row>
    <row r="6" spans="1:26" ht="19.5" customHeight="1" x14ac:dyDescent="0.2">
      <c r="A6" s="247"/>
      <c r="B6" s="253"/>
      <c r="C6" s="95"/>
      <c r="D6" s="95"/>
      <c r="E6" s="254"/>
      <c r="F6" s="252"/>
      <c r="G6" s="252"/>
      <c r="H6" s="95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</row>
    <row r="7" spans="1:26" ht="19.5" customHeight="1" x14ac:dyDescent="0.2">
      <c r="A7" s="247"/>
      <c r="B7" s="253"/>
      <c r="C7" s="95"/>
      <c r="D7" s="95"/>
      <c r="E7" s="254"/>
      <c r="F7" s="252"/>
      <c r="G7" s="252"/>
      <c r="H7" s="95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</row>
    <row r="8" spans="1:26" ht="19.5" customHeight="1" x14ac:dyDescent="0.2">
      <c r="A8" s="247"/>
      <c r="B8" s="253"/>
      <c r="C8" s="95"/>
      <c r="D8" s="95"/>
      <c r="E8" s="254"/>
      <c r="F8" s="252"/>
      <c r="G8" s="252"/>
      <c r="H8" s="95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 spans="1:26" ht="19.5" customHeight="1" x14ac:dyDescent="0.2">
      <c r="A9" s="247"/>
      <c r="B9" s="253"/>
      <c r="C9" s="95"/>
      <c r="D9" s="95"/>
      <c r="E9" s="254"/>
      <c r="F9" s="252"/>
      <c r="G9" s="252"/>
      <c r="H9" s="95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26" ht="19.5" customHeight="1" x14ac:dyDescent="0.2">
      <c r="A10" s="247"/>
      <c r="B10" s="253"/>
      <c r="C10" s="95"/>
      <c r="D10" s="95"/>
      <c r="E10" s="254"/>
      <c r="F10" s="252"/>
      <c r="G10" s="252"/>
      <c r="H10" s="95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</row>
    <row r="11" spans="1:26" ht="19.5" customHeight="1" x14ac:dyDescent="0.2">
      <c r="A11" s="247"/>
      <c r="B11" s="253"/>
      <c r="C11" s="95"/>
      <c r="D11" s="95"/>
      <c r="E11" s="254"/>
      <c r="F11" s="252"/>
      <c r="G11" s="252"/>
      <c r="H11" s="95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</row>
    <row r="12" spans="1:26" ht="19.5" customHeight="1" x14ac:dyDescent="0.2">
      <c r="A12" s="247"/>
      <c r="B12" s="253"/>
      <c r="C12" s="95"/>
      <c r="D12" s="95"/>
      <c r="E12" s="254"/>
      <c r="F12" s="252"/>
      <c r="G12" s="252"/>
      <c r="H12" s="95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</row>
    <row r="13" spans="1:26" ht="19.5" customHeight="1" x14ac:dyDescent="0.2">
      <c r="A13" s="247"/>
      <c r="B13" s="253"/>
      <c r="C13" s="95"/>
      <c r="D13" s="95"/>
      <c r="E13" s="254"/>
      <c r="F13" s="252"/>
      <c r="G13" s="252"/>
      <c r="H13" s="95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</row>
    <row r="14" spans="1:26" ht="19.5" customHeight="1" x14ac:dyDescent="0.2">
      <c r="A14" s="247"/>
      <c r="B14" s="253"/>
      <c r="C14" s="95"/>
      <c r="D14" s="95"/>
      <c r="E14" s="254"/>
      <c r="F14" s="252"/>
      <c r="G14" s="252"/>
      <c r="H14" s="95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</row>
    <row r="15" spans="1:26" ht="19.5" customHeight="1" x14ac:dyDescent="0.2">
      <c r="A15" s="247"/>
      <c r="B15" s="253"/>
      <c r="C15" s="95"/>
      <c r="D15" s="95"/>
      <c r="E15" s="254"/>
      <c r="F15" s="252"/>
      <c r="G15" s="252"/>
      <c r="H15" s="95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</row>
    <row r="16" spans="1:26" ht="19.5" customHeight="1" x14ac:dyDescent="0.2">
      <c r="A16" s="247"/>
      <c r="B16" s="253"/>
      <c r="C16" s="95"/>
      <c r="D16" s="95"/>
      <c r="E16" s="254"/>
      <c r="F16" s="252"/>
      <c r="G16" s="252"/>
      <c r="H16" s="95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</row>
    <row r="17" spans="1:26" ht="19.5" customHeight="1" x14ac:dyDescent="0.2">
      <c r="A17" s="247"/>
      <c r="B17" s="253"/>
      <c r="C17" s="95"/>
      <c r="D17" s="95"/>
      <c r="E17" s="254"/>
      <c r="F17" s="252"/>
      <c r="G17" s="252"/>
      <c r="H17" s="95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</row>
    <row r="18" spans="1:26" ht="19.5" customHeight="1" x14ac:dyDescent="0.2">
      <c r="A18" s="247"/>
      <c r="B18" s="253"/>
      <c r="C18" s="95"/>
      <c r="D18" s="95"/>
      <c r="E18" s="254"/>
      <c r="F18" s="252"/>
      <c r="G18" s="252"/>
      <c r="H18" s="95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</row>
    <row r="19" spans="1:26" ht="19.5" customHeight="1" x14ac:dyDescent="0.2">
      <c r="A19" s="247"/>
      <c r="B19" s="253"/>
      <c r="C19" s="95"/>
      <c r="D19" s="95"/>
      <c r="E19" s="254"/>
      <c r="F19" s="252"/>
      <c r="G19" s="252"/>
      <c r="H19" s="95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</row>
    <row r="20" spans="1:26" ht="19.5" customHeight="1" x14ac:dyDescent="0.2">
      <c r="A20" s="247"/>
      <c r="B20" s="253"/>
      <c r="C20" s="95"/>
      <c r="D20" s="95"/>
      <c r="E20" s="254"/>
      <c r="F20" s="252"/>
      <c r="G20" s="252"/>
      <c r="H20" s="95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</row>
    <row r="21" spans="1:26" ht="19.5" customHeight="1" x14ac:dyDescent="0.2">
      <c r="A21" s="247"/>
      <c r="B21" s="253"/>
      <c r="C21" s="95"/>
      <c r="D21" s="95"/>
      <c r="E21" s="254"/>
      <c r="F21" s="252"/>
      <c r="G21" s="252"/>
      <c r="H21" s="95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</row>
    <row r="22" spans="1:26" ht="19.5" customHeight="1" x14ac:dyDescent="0.2">
      <c r="A22" s="247"/>
      <c r="B22" s="253"/>
      <c r="C22" s="95"/>
      <c r="D22" s="95"/>
      <c r="E22" s="254"/>
      <c r="F22" s="252"/>
      <c r="G22" s="252"/>
      <c r="H22" s="95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</row>
    <row r="23" spans="1:26" ht="19.5" customHeight="1" x14ac:dyDescent="0.2">
      <c r="A23" s="247"/>
      <c r="B23" s="253"/>
      <c r="C23" s="95"/>
      <c r="D23" s="95"/>
      <c r="E23" s="254"/>
      <c r="F23" s="252"/>
      <c r="G23" s="252"/>
      <c r="H23" s="95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</row>
    <row r="24" spans="1:26" ht="19.5" customHeight="1" x14ac:dyDescent="0.2">
      <c r="A24" s="247"/>
      <c r="B24" s="253"/>
      <c r="C24" s="95"/>
      <c r="D24" s="95"/>
      <c r="E24" s="254"/>
      <c r="F24" s="252"/>
      <c r="G24" s="252"/>
      <c r="H24" s="95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</row>
    <row r="25" spans="1:26" ht="19.5" customHeight="1" x14ac:dyDescent="0.2">
      <c r="A25" s="247"/>
      <c r="B25" s="253"/>
      <c r="C25" s="95"/>
      <c r="D25" s="95"/>
      <c r="E25" s="254"/>
      <c r="F25" s="252"/>
      <c r="G25" s="252"/>
      <c r="H25" s="95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</row>
    <row r="26" spans="1:26" ht="19.5" customHeight="1" x14ac:dyDescent="0.2">
      <c r="A26" s="247"/>
      <c r="B26" s="253"/>
      <c r="C26" s="95"/>
      <c r="D26" s="95"/>
      <c r="E26" s="254"/>
      <c r="F26" s="252"/>
      <c r="G26" s="252"/>
      <c r="H26" s="95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</row>
    <row r="27" spans="1:26" ht="19.5" customHeight="1" x14ac:dyDescent="0.2">
      <c r="A27" s="247"/>
      <c r="B27" s="253"/>
      <c r="C27" s="95"/>
      <c r="D27" s="95"/>
      <c r="E27" s="254"/>
      <c r="F27" s="252"/>
      <c r="G27" s="252"/>
      <c r="H27" s="95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</row>
    <row r="28" spans="1:26" ht="19.5" customHeight="1" x14ac:dyDescent="0.2">
      <c r="A28" s="247"/>
      <c r="B28" s="253"/>
      <c r="C28" s="95"/>
      <c r="D28" s="95"/>
      <c r="E28" s="254"/>
      <c r="F28" s="252"/>
      <c r="G28" s="252"/>
      <c r="H28" s="95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</row>
    <row r="29" spans="1:26" ht="19.5" customHeight="1" x14ac:dyDescent="0.2">
      <c r="A29" s="247"/>
      <c r="B29" s="253"/>
      <c r="C29" s="95"/>
      <c r="D29" s="95"/>
      <c r="E29" s="254"/>
      <c r="F29" s="252"/>
      <c r="G29" s="252"/>
      <c r="H29" s="95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</row>
    <row r="30" spans="1:26" ht="19.5" customHeight="1" x14ac:dyDescent="0.2">
      <c r="A30" s="247"/>
      <c r="B30" s="253"/>
      <c r="C30" s="95"/>
      <c r="D30" s="95"/>
      <c r="E30" s="254"/>
      <c r="F30" s="252"/>
      <c r="G30" s="252"/>
      <c r="H30" s="95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</row>
    <row r="31" spans="1:26" ht="19.5" customHeight="1" x14ac:dyDescent="0.2">
      <c r="A31" s="247"/>
      <c r="B31" s="253"/>
      <c r="C31" s="95"/>
      <c r="D31" s="95"/>
      <c r="E31" s="254"/>
      <c r="F31" s="252"/>
      <c r="G31" s="252"/>
      <c r="H31" s="95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</row>
    <row r="32" spans="1:26" ht="19.5" customHeight="1" x14ac:dyDescent="0.2">
      <c r="A32" s="247"/>
      <c r="B32" s="253"/>
      <c r="C32" s="95"/>
      <c r="D32" s="95"/>
      <c r="E32" s="254"/>
      <c r="F32" s="252"/>
      <c r="G32" s="252"/>
      <c r="H32" s="95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</row>
    <row r="33" spans="1:26" ht="19.5" customHeight="1" x14ac:dyDescent="0.2">
      <c r="A33" s="247"/>
      <c r="B33" s="253"/>
      <c r="C33" s="95"/>
      <c r="D33" s="95"/>
      <c r="E33" s="254"/>
      <c r="F33" s="252"/>
      <c r="G33" s="252"/>
      <c r="H33" s="95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</row>
    <row r="34" spans="1:26" ht="19.5" customHeight="1" x14ac:dyDescent="0.2">
      <c r="A34" s="247"/>
      <c r="B34" s="253"/>
      <c r="C34" s="95"/>
      <c r="D34" s="95"/>
      <c r="E34" s="254"/>
      <c r="F34" s="252"/>
      <c r="G34" s="252"/>
      <c r="H34" s="95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</row>
    <row r="35" spans="1:26" ht="19.5" customHeight="1" x14ac:dyDescent="0.2">
      <c r="A35" s="247"/>
      <c r="B35" s="253"/>
      <c r="C35" s="95"/>
      <c r="D35" s="95"/>
      <c r="E35" s="254"/>
      <c r="F35" s="252"/>
      <c r="G35" s="252"/>
      <c r="H35" s="95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</row>
    <row r="36" spans="1:26" ht="19.5" customHeight="1" x14ac:dyDescent="0.2">
      <c r="A36" s="247"/>
      <c r="B36" s="253"/>
      <c r="C36" s="95"/>
      <c r="D36" s="95"/>
      <c r="E36" s="254"/>
      <c r="F36" s="252"/>
      <c r="G36" s="252"/>
      <c r="H36" s="95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</row>
    <row r="37" spans="1:26" ht="19.5" customHeight="1" x14ac:dyDescent="0.2">
      <c r="A37" s="247"/>
      <c r="B37" s="253"/>
      <c r="C37" s="95"/>
      <c r="D37" s="95"/>
      <c r="E37" s="254"/>
      <c r="F37" s="252"/>
      <c r="G37" s="252"/>
      <c r="H37" s="95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</row>
    <row r="38" spans="1:26" ht="19.5" customHeight="1" x14ac:dyDescent="0.2">
      <c r="A38" s="247"/>
      <c r="B38" s="253"/>
      <c r="C38" s="95"/>
      <c r="D38" s="95"/>
      <c r="E38" s="254"/>
      <c r="F38" s="252"/>
      <c r="G38" s="252"/>
      <c r="H38" s="95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</row>
    <row r="39" spans="1:26" ht="19.5" customHeight="1" x14ac:dyDescent="0.2">
      <c r="A39" s="247"/>
      <c r="B39" s="253"/>
      <c r="C39" s="95"/>
      <c r="D39" s="95"/>
      <c r="E39" s="254"/>
      <c r="F39" s="252"/>
      <c r="G39" s="252"/>
      <c r="H39" s="95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</row>
    <row r="40" spans="1:26" ht="19.5" customHeight="1" x14ac:dyDescent="0.2">
      <c r="A40" s="247"/>
      <c r="B40" s="255"/>
      <c r="C40" s="256"/>
      <c r="D40" s="256"/>
      <c r="E40" s="257"/>
      <c r="F40" s="258"/>
      <c r="G40" s="258"/>
      <c r="H40" s="95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</row>
    <row r="41" spans="1:26" ht="12.75" customHeight="1" x14ac:dyDescent="0.2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</row>
    <row r="42" spans="1:26" ht="12.75" customHeight="1" x14ac:dyDescent="0.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</row>
    <row r="43" spans="1:26" ht="12.75" customHeight="1" x14ac:dyDescent="0.2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</row>
    <row r="44" spans="1:26" ht="12.75" customHeight="1" x14ac:dyDescent="0.2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</row>
    <row r="45" spans="1:26" ht="12.75" customHeight="1" x14ac:dyDescent="0.2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</row>
    <row r="46" spans="1:26" ht="12.75" customHeight="1" x14ac:dyDescent="0.2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</row>
    <row r="47" spans="1:26" ht="12.75" customHeight="1" x14ac:dyDescent="0.2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</row>
    <row r="48" spans="1:26" ht="12.75" customHeight="1" x14ac:dyDescent="0.2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</row>
    <row r="49" spans="1:26" ht="12.75" customHeight="1" x14ac:dyDescent="0.2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</row>
    <row r="50" spans="1:26" ht="12.75" customHeight="1" x14ac:dyDescent="0.2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</row>
    <row r="51" spans="1:26" ht="12.75" customHeight="1" x14ac:dyDescent="0.2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</row>
    <row r="52" spans="1:26" ht="12.75" customHeight="1" x14ac:dyDescent="0.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</row>
    <row r="53" spans="1:26" ht="12.75" customHeight="1" x14ac:dyDescent="0.2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</row>
    <row r="54" spans="1:26" ht="12.75" customHeight="1" x14ac:dyDescent="0.2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</row>
    <row r="55" spans="1:26" ht="12.75" customHeight="1" x14ac:dyDescent="0.2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</row>
    <row r="56" spans="1:26" ht="12.75" customHeight="1" x14ac:dyDescent="0.2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</row>
    <row r="57" spans="1:26" ht="12.75" customHeight="1" x14ac:dyDescent="0.2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</row>
    <row r="58" spans="1:26" ht="12.75" customHeight="1" x14ac:dyDescent="0.2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</row>
    <row r="59" spans="1:26" ht="12.75" customHeight="1" x14ac:dyDescent="0.2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</row>
    <row r="60" spans="1:26" ht="12.75" customHeight="1" x14ac:dyDescent="0.2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</row>
    <row r="61" spans="1:26" ht="12.75" customHeight="1" x14ac:dyDescent="0.2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</row>
    <row r="62" spans="1:26" ht="12.75" customHeight="1" x14ac:dyDescent="0.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</row>
    <row r="63" spans="1:26" ht="12.75" customHeight="1" x14ac:dyDescent="0.2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</row>
    <row r="64" spans="1:26" ht="12.75" customHeight="1" x14ac:dyDescent="0.2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</row>
    <row r="65" spans="1:26" ht="12.75" customHeight="1" x14ac:dyDescent="0.2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</row>
    <row r="66" spans="1:26" ht="12.75" customHeight="1" x14ac:dyDescent="0.2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</row>
    <row r="67" spans="1:26" ht="12.75" customHeight="1" x14ac:dyDescent="0.2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</row>
    <row r="68" spans="1:26" ht="12.75" customHeight="1" x14ac:dyDescent="0.2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</row>
    <row r="69" spans="1:26" ht="12.75" customHeight="1" x14ac:dyDescent="0.2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</row>
    <row r="70" spans="1:26" ht="12.75" customHeight="1" x14ac:dyDescent="0.2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</row>
    <row r="71" spans="1:26" ht="12.75" customHeight="1" x14ac:dyDescent="0.2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</row>
    <row r="72" spans="1:26" ht="12.75" customHeight="1" x14ac:dyDescent="0.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</row>
    <row r="73" spans="1:26" ht="12.75" customHeight="1" x14ac:dyDescent="0.2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</row>
    <row r="74" spans="1:26" ht="12.75" customHeight="1" x14ac:dyDescent="0.2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</row>
    <row r="75" spans="1:26" ht="12.75" customHeight="1" x14ac:dyDescent="0.2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</row>
    <row r="76" spans="1:26" ht="12.75" customHeight="1" x14ac:dyDescent="0.2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</row>
    <row r="77" spans="1:26" ht="12.75" customHeight="1" x14ac:dyDescent="0.2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</row>
    <row r="78" spans="1:26" ht="12.75" customHeight="1" x14ac:dyDescent="0.2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</row>
    <row r="79" spans="1:26" ht="12.75" customHeight="1" x14ac:dyDescent="0.2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</row>
    <row r="80" spans="1:26" ht="12.75" customHeight="1" x14ac:dyDescent="0.2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</row>
    <row r="81" spans="1:26" ht="12.75" customHeight="1" x14ac:dyDescent="0.2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</row>
    <row r="82" spans="1:26" ht="12.75" customHeight="1" x14ac:dyDescent="0.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</row>
    <row r="83" spans="1:26" ht="12.75" customHeight="1" x14ac:dyDescent="0.2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</row>
    <row r="84" spans="1:26" ht="12.75" customHeight="1" x14ac:dyDescent="0.2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</row>
    <row r="85" spans="1:26" ht="12.75" customHeight="1" x14ac:dyDescent="0.2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</row>
    <row r="86" spans="1:26" ht="12.75" customHeight="1" x14ac:dyDescent="0.2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</row>
    <row r="87" spans="1:26" ht="12.75" customHeight="1" x14ac:dyDescent="0.2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</row>
    <row r="88" spans="1:26" ht="12.75" customHeight="1" x14ac:dyDescent="0.2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</row>
    <row r="89" spans="1:26" ht="12.75" customHeight="1" x14ac:dyDescent="0.2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</row>
    <row r="90" spans="1:26" ht="12.75" customHeight="1" x14ac:dyDescent="0.2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</row>
    <row r="91" spans="1:26" ht="12.75" customHeight="1" x14ac:dyDescent="0.2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</row>
    <row r="92" spans="1:26" ht="12.75" customHeight="1" x14ac:dyDescent="0.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</row>
    <row r="93" spans="1:26" ht="12.75" customHeight="1" x14ac:dyDescent="0.2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</row>
    <row r="94" spans="1:26" ht="12.75" customHeight="1" x14ac:dyDescent="0.2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</row>
    <row r="95" spans="1:26" ht="12.75" customHeight="1" x14ac:dyDescent="0.2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</row>
    <row r="96" spans="1:26" ht="12.75" customHeight="1" x14ac:dyDescent="0.2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</row>
    <row r="97" spans="1:26" ht="12.75" customHeight="1" x14ac:dyDescent="0.2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</row>
    <row r="98" spans="1:26" ht="12.75" customHeight="1" x14ac:dyDescent="0.2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</row>
    <row r="99" spans="1:26" ht="12.75" customHeight="1" x14ac:dyDescent="0.2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</row>
    <row r="100" spans="1:26" ht="12.75" customHeight="1" x14ac:dyDescent="0.2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</row>
    <row r="101" spans="1:26" ht="12.75" customHeight="1" x14ac:dyDescent="0.2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</row>
    <row r="102" spans="1:26" ht="12.75" customHeight="1" x14ac:dyDescent="0.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</row>
    <row r="103" spans="1:26" ht="12.75" customHeight="1" x14ac:dyDescent="0.2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</row>
    <row r="104" spans="1:26" ht="12.75" customHeight="1" x14ac:dyDescent="0.2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</row>
    <row r="105" spans="1:26" ht="12.75" customHeight="1" x14ac:dyDescent="0.2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</row>
    <row r="106" spans="1:26" ht="12.75" customHeight="1" x14ac:dyDescent="0.2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</row>
    <row r="107" spans="1:26" ht="12.75" customHeight="1" x14ac:dyDescent="0.2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</row>
    <row r="108" spans="1:26" ht="12.75" customHeight="1" x14ac:dyDescent="0.2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</row>
    <row r="109" spans="1:26" ht="12.75" customHeight="1" x14ac:dyDescent="0.2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</row>
    <row r="110" spans="1:26" ht="12.75" customHeight="1" x14ac:dyDescent="0.2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</row>
    <row r="111" spans="1:26" ht="12.75" customHeight="1" x14ac:dyDescent="0.2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</row>
    <row r="112" spans="1:26" ht="12.75" customHeight="1" x14ac:dyDescent="0.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</row>
    <row r="113" spans="1:26" ht="12.75" customHeight="1" x14ac:dyDescent="0.2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</row>
    <row r="114" spans="1:26" ht="12.75" customHeight="1" x14ac:dyDescent="0.2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</row>
    <row r="115" spans="1:26" ht="12.75" customHeight="1" x14ac:dyDescent="0.2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</row>
    <row r="116" spans="1:26" ht="12.75" customHeight="1" x14ac:dyDescent="0.2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</row>
    <row r="117" spans="1:26" ht="12.75" customHeight="1" x14ac:dyDescent="0.2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</row>
    <row r="118" spans="1:26" ht="12.75" customHeight="1" x14ac:dyDescent="0.2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</row>
    <row r="119" spans="1:26" ht="12.75" customHeight="1" x14ac:dyDescent="0.2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</row>
    <row r="120" spans="1:26" ht="12.75" customHeight="1" x14ac:dyDescent="0.2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</row>
    <row r="121" spans="1:26" ht="12.75" customHeight="1" x14ac:dyDescent="0.2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</row>
    <row r="122" spans="1:26" ht="12.75" customHeight="1" x14ac:dyDescent="0.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</row>
    <row r="123" spans="1:26" ht="12.75" customHeight="1" x14ac:dyDescent="0.2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</row>
    <row r="124" spans="1:26" ht="12.75" customHeight="1" x14ac:dyDescent="0.2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</row>
    <row r="125" spans="1:26" ht="12.75" customHeight="1" x14ac:dyDescent="0.2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</row>
    <row r="126" spans="1:26" ht="12.75" customHeight="1" x14ac:dyDescent="0.2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</row>
    <row r="127" spans="1:26" ht="12.75" customHeight="1" x14ac:dyDescent="0.2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</row>
    <row r="128" spans="1:26" ht="12.75" customHeight="1" x14ac:dyDescent="0.2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</row>
    <row r="129" spans="1:26" ht="12.75" customHeight="1" x14ac:dyDescent="0.2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</row>
    <row r="130" spans="1:26" ht="12.75" customHeight="1" x14ac:dyDescent="0.2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</row>
    <row r="131" spans="1:26" ht="12.75" customHeight="1" x14ac:dyDescent="0.2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</row>
    <row r="132" spans="1:26" ht="12.75" customHeight="1" x14ac:dyDescent="0.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</row>
    <row r="133" spans="1:26" ht="12.75" customHeight="1" x14ac:dyDescent="0.2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</row>
    <row r="134" spans="1:26" ht="12.75" customHeight="1" x14ac:dyDescent="0.2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</row>
    <row r="135" spans="1:26" ht="12.75" customHeight="1" x14ac:dyDescent="0.2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</row>
    <row r="136" spans="1:26" ht="12.75" customHeight="1" x14ac:dyDescent="0.2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</row>
    <row r="137" spans="1:26" ht="12.75" customHeight="1" x14ac:dyDescent="0.2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</row>
    <row r="138" spans="1:26" ht="12.75" customHeight="1" x14ac:dyDescent="0.2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</row>
    <row r="139" spans="1:26" ht="12.75" customHeight="1" x14ac:dyDescent="0.2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</row>
    <row r="140" spans="1:26" ht="12.75" customHeight="1" x14ac:dyDescent="0.2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</row>
    <row r="141" spans="1:26" ht="12.75" customHeight="1" x14ac:dyDescent="0.2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</row>
    <row r="142" spans="1:26" ht="12.75" customHeight="1" x14ac:dyDescent="0.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</row>
    <row r="143" spans="1:26" ht="12.75" customHeight="1" x14ac:dyDescent="0.2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</row>
    <row r="144" spans="1:26" ht="12.75" customHeight="1" x14ac:dyDescent="0.2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</row>
    <row r="145" spans="1:26" ht="12.75" customHeight="1" x14ac:dyDescent="0.2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</row>
    <row r="146" spans="1:26" ht="12.75" customHeight="1" x14ac:dyDescent="0.2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</row>
    <row r="147" spans="1:26" ht="12.75" customHeight="1" x14ac:dyDescent="0.2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</row>
    <row r="148" spans="1:26" ht="12.75" customHeight="1" x14ac:dyDescent="0.2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</row>
    <row r="149" spans="1:26" ht="12.75" customHeight="1" x14ac:dyDescent="0.2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</row>
    <row r="150" spans="1:26" ht="12.75" customHeight="1" x14ac:dyDescent="0.2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</row>
    <row r="151" spans="1:26" ht="12.75" customHeight="1" x14ac:dyDescent="0.2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</row>
    <row r="152" spans="1:26" ht="12.75" customHeight="1" x14ac:dyDescent="0.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</row>
    <row r="153" spans="1:26" ht="12.75" customHeight="1" x14ac:dyDescent="0.2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</row>
    <row r="154" spans="1:26" ht="12.75" customHeight="1" x14ac:dyDescent="0.2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</row>
    <row r="155" spans="1:26" ht="12.75" customHeight="1" x14ac:dyDescent="0.2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</row>
    <row r="156" spans="1:26" ht="12.75" customHeight="1" x14ac:dyDescent="0.2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</row>
    <row r="157" spans="1:26" ht="12.75" customHeight="1" x14ac:dyDescent="0.2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</row>
    <row r="158" spans="1:26" ht="12.75" customHeight="1" x14ac:dyDescent="0.2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</row>
    <row r="159" spans="1:26" ht="12.75" customHeight="1" x14ac:dyDescent="0.2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</row>
    <row r="160" spans="1:26" ht="12.75" customHeight="1" x14ac:dyDescent="0.2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</row>
    <row r="161" spans="1:26" ht="12.75" customHeight="1" x14ac:dyDescent="0.2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</row>
    <row r="162" spans="1:26" ht="12.75" customHeight="1" x14ac:dyDescent="0.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</row>
    <row r="163" spans="1:26" ht="12.75" customHeight="1" x14ac:dyDescent="0.2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</row>
    <row r="164" spans="1:26" ht="12.75" customHeight="1" x14ac:dyDescent="0.2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</row>
    <row r="165" spans="1:26" ht="12.75" customHeight="1" x14ac:dyDescent="0.2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</row>
    <row r="166" spans="1:26" ht="12.75" customHeight="1" x14ac:dyDescent="0.2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</row>
    <row r="167" spans="1:26" ht="12.75" customHeight="1" x14ac:dyDescent="0.2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</row>
    <row r="168" spans="1:26" ht="12.75" customHeight="1" x14ac:dyDescent="0.2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</row>
    <row r="169" spans="1:26" ht="12.75" customHeight="1" x14ac:dyDescent="0.2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</row>
    <row r="170" spans="1:26" ht="12.75" customHeight="1" x14ac:dyDescent="0.2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</row>
    <row r="171" spans="1:26" ht="12.75" customHeight="1" x14ac:dyDescent="0.2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</row>
    <row r="172" spans="1:26" ht="12.75" customHeight="1" x14ac:dyDescent="0.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</row>
    <row r="173" spans="1:26" ht="12.75" customHeight="1" x14ac:dyDescent="0.2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</row>
    <row r="174" spans="1:26" ht="12.75" customHeight="1" x14ac:dyDescent="0.2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</row>
    <row r="175" spans="1:26" ht="12.75" customHeight="1" x14ac:dyDescent="0.2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</row>
    <row r="176" spans="1:26" ht="12.75" customHeight="1" x14ac:dyDescent="0.2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</row>
    <row r="177" spans="1:26" ht="12.75" customHeight="1" x14ac:dyDescent="0.2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</row>
    <row r="178" spans="1:26" ht="12.75" customHeight="1" x14ac:dyDescent="0.2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</row>
    <row r="179" spans="1:26" ht="12.75" customHeight="1" x14ac:dyDescent="0.2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</row>
    <row r="180" spans="1:26" ht="12.75" customHeight="1" x14ac:dyDescent="0.2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</row>
    <row r="181" spans="1:26" ht="12.75" customHeight="1" x14ac:dyDescent="0.2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</row>
    <row r="182" spans="1:26" ht="12.75" customHeight="1" x14ac:dyDescent="0.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</row>
    <row r="183" spans="1:26" ht="12.75" customHeight="1" x14ac:dyDescent="0.2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</row>
    <row r="184" spans="1:26" ht="12.75" customHeight="1" x14ac:dyDescent="0.2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</row>
    <row r="185" spans="1:26" ht="12.75" customHeight="1" x14ac:dyDescent="0.2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</row>
    <row r="186" spans="1:26" ht="12.75" customHeight="1" x14ac:dyDescent="0.2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</row>
    <row r="187" spans="1:26" ht="12.75" customHeight="1" x14ac:dyDescent="0.2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</row>
    <row r="188" spans="1:26" ht="12.75" customHeight="1" x14ac:dyDescent="0.2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</row>
    <row r="189" spans="1:26" ht="12.75" customHeight="1" x14ac:dyDescent="0.2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</row>
    <row r="190" spans="1:26" ht="12.75" customHeight="1" x14ac:dyDescent="0.2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</row>
    <row r="191" spans="1:26" ht="12.75" customHeight="1" x14ac:dyDescent="0.2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</row>
    <row r="192" spans="1:26" ht="12.75" customHeight="1" x14ac:dyDescent="0.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</row>
    <row r="193" spans="1:26" ht="12.75" customHeight="1" x14ac:dyDescent="0.2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</row>
    <row r="194" spans="1:26" ht="12.75" customHeight="1" x14ac:dyDescent="0.2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</row>
    <row r="195" spans="1:26" ht="12.75" customHeight="1" x14ac:dyDescent="0.2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</row>
    <row r="196" spans="1:26" ht="12.75" customHeight="1" x14ac:dyDescent="0.2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</row>
    <row r="197" spans="1:26" ht="12.75" customHeight="1" x14ac:dyDescent="0.2">
      <c r="A197" s="247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</row>
    <row r="198" spans="1:26" ht="12.75" customHeight="1" x14ac:dyDescent="0.2">
      <c r="A198" s="247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</row>
    <row r="199" spans="1:26" ht="12.75" customHeight="1" x14ac:dyDescent="0.2">
      <c r="A199" s="247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</row>
    <row r="200" spans="1:26" ht="12.75" customHeight="1" x14ac:dyDescent="0.2">
      <c r="A200" s="247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</row>
    <row r="201" spans="1:26" ht="12.75" customHeight="1" x14ac:dyDescent="0.2">
      <c r="A201" s="247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</row>
    <row r="202" spans="1:26" ht="12.75" customHeight="1" x14ac:dyDescent="0.2">
      <c r="A202" s="247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</row>
    <row r="203" spans="1:26" ht="12.75" customHeight="1" x14ac:dyDescent="0.2">
      <c r="A203" s="247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</row>
    <row r="204" spans="1:26" ht="12.75" customHeight="1" x14ac:dyDescent="0.2">
      <c r="A204" s="247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</row>
    <row r="205" spans="1:26" ht="12.75" customHeight="1" x14ac:dyDescent="0.2">
      <c r="A205" s="247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</row>
    <row r="206" spans="1:26" ht="12.75" customHeight="1" x14ac:dyDescent="0.2">
      <c r="A206" s="247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</row>
    <row r="207" spans="1:26" ht="12.75" customHeight="1" x14ac:dyDescent="0.2">
      <c r="A207" s="247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</row>
    <row r="208" spans="1:26" ht="12.75" customHeight="1" x14ac:dyDescent="0.2">
      <c r="A208" s="247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</row>
    <row r="209" spans="1:26" ht="12.75" customHeight="1" x14ac:dyDescent="0.2">
      <c r="A209" s="247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</row>
    <row r="210" spans="1:26" ht="12.75" customHeight="1" x14ac:dyDescent="0.2">
      <c r="A210" s="247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</row>
    <row r="211" spans="1:26" ht="12.75" customHeight="1" x14ac:dyDescent="0.2">
      <c r="A211" s="247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</row>
    <row r="212" spans="1:26" ht="12.75" customHeight="1" x14ac:dyDescent="0.2">
      <c r="A212" s="247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</row>
    <row r="213" spans="1:26" ht="12.75" customHeight="1" x14ac:dyDescent="0.2">
      <c r="A213" s="247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</row>
    <row r="214" spans="1:26" ht="12.75" customHeight="1" x14ac:dyDescent="0.2">
      <c r="A214" s="247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</row>
    <row r="215" spans="1:26" ht="12.75" customHeight="1" x14ac:dyDescent="0.2">
      <c r="A215" s="247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</row>
    <row r="216" spans="1:26" ht="12.75" customHeight="1" x14ac:dyDescent="0.2">
      <c r="A216" s="247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</row>
    <row r="217" spans="1:26" ht="12.75" customHeight="1" x14ac:dyDescent="0.2">
      <c r="A217" s="247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</row>
    <row r="218" spans="1:26" ht="12.75" customHeight="1" x14ac:dyDescent="0.2">
      <c r="A218" s="247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</row>
    <row r="219" spans="1:26" ht="12.75" customHeight="1" x14ac:dyDescent="0.2">
      <c r="A219" s="247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</row>
    <row r="220" spans="1:26" ht="12.75" customHeight="1" x14ac:dyDescent="0.2">
      <c r="A220" s="247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</row>
    <row r="221" spans="1:26" ht="12.75" customHeight="1" x14ac:dyDescent="0.2">
      <c r="A221" s="247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</row>
    <row r="222" spans="1:26" ht="12.75" customHeight="1" x14ac:dyDescent="0.2">
      <c r="A222" s="247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</row>
    <row r="223" spans="1:26" ht="12.75" customHeight="1" x14ac:dyDescent="0.2">
      <c r="A223" s="247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</row>
    <row r="224" spans="1:26" ht="12.75" customHeight="1" x14ac:dyDescent="0.2">
      <c r="A224" s="247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</row>
    <row r="225" spans="1:26" ht="12.75" customHeight="1" x14ac:dyDescent="0.2">
      <c r="A225" s="247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</row>
    <row r="226" spans="1:26" ht="12.75" customHeight="1" x14ac:dyDescent="0.2">
      <c r="A226" s="247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</row>
    <row r="227" spans="1:26" ht="12.75" customHeight="1" x14ac:dyDescent="0.2">
      <c r="A227" s="247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</row>
    <row r="228" spans="1:26" ht="12.75" customHeight="1" x14ac:dyDescent="0.2">
      <c r="A228" s="247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</row>
    <row r="229" spans="1:26" ht="12.75" customHeight="1" x14ac:dyDescent="0.2">
      <c r="A229" s="247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</row>
    <row r="230" spans="1:26" ht="12.75" customHeight="1" x14ac:dyDescent="0.2">
      <c r="A230" s="247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</row>
    <row r="231" spans="1:26" ht="12.75" customHeight="1" x14ac:dyDescent="0.2">
      <c r="A231" s="247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</row>
    <row r="232" spans="1:26" ht="12.75" customHeight="1" x14ac:dyDescent="0.2">
      <c r="A232" s="247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</row>
    <row r="233" spans="1:26" ht="12.75" customHeight="1" x14ac:dyDescent="0.2">
      <c r="A233" s="247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</row>
    <row r="234" spans="1:26" ht="12.75" customHeight="1" x14ac:dyDescent="0.2">
      <c r="A234" s="247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</row>
    <row r="235" spans="1:26" ht="12.75" customHeight="1" x14ac:dyDescent="0.2">
      <c r="A235" s="247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</row>
    <row r="236" spans="1:26" ht="12.75" customHeight="1" x14ac:dyDescent="0.2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</row>
    <row r="237" spans="1:26" ht="12.75" customHeight="1" x14ac:dyDescent="0.2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</row>
    <row r="238" spans="1:26" ht="12.75" customHeight="1" x14ac:dyDescent="0.2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</row>
    <row r="239" spans="1:26" ht="12.75" customHeight="1" x14ac:dyDescent="0.2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</row>
    <row r="240" spans="1:26" ht="12.75" customHeight="1" x14ac:dyDescent="0.2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</row>
    <row r="241" spans="1:26" ht="12.75" customHeight="1" x14ac:dyDescent="0.2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</row>
    <row r="242" spans="1:26" ht="12.75" customHeight="1" x14ac:dyDescent="0.2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</row>
    <row r="243" spans="1:26" ht="12.75" customHeight="1" x14ac:dyDescent="0.2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</row>
    <row r="244" spans="1:26" ht="12.75" customHeight="1" x14ac:dyDescent="0.2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</row>
    <row r="245" spans="1:26" ht="12.75" customHeight="1" x14ac:dyDescent="0.2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</row>
    <row r="246" spans="1:26" ht="12.75" customHeight="1" x14ac:dyDescent="0.2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</row>
    <row r="247" spans="1:26" ht="12.75" customHeight="1" x14ac:dyDescent="0.2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</row>
    <row r="248" spans="1:26" ht="12.75" customHeight="1" x14ac:dyDescent="0.2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</row>
    <row r="249" spans="1:26" ht="12.75" customHeight="1" x14ac:dyDescent="0.2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</row>
    <row r="250" spans="1:26" ht="12.75" customHeight="1" x14ac:dyDescent="0.2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</row>
    <row r="251" spans="1:26" ht="12.75" customHeight="1" x14ac:dyDescent="0.2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</row>
    <row r="252" spans="1:26" ht="12.75" customHeight="1" x14ac:dyDescent="0.2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</row>
    <row r="253" spans="1:26" ht="12.75" customHeight="1" x14ac:dyDescent="0.2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</row>
    <row r="254" spans="1:26" ht="12.75" customHeight="1" x14ac:dyDescent="0.2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</row>
    <row r="255" spans="1:26" ht="12.75" customHeight="1" x14ac:dyDescent="0.2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</row>
    <row r="256" spans="1:26" ht="12.75" customHeight="1" x14ac:dyDescent="0.2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</row>
    <row r="257" spans="1:26" ht="12.75" customHeight="1" x14ac:dyDescent="0.2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</row>
    <row r="258" spans="1:26" ht="12.75" customHeight="1" x14ac:dyDescent="0.2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</row>
    <row r="259" spans="1:26" ht="12.75" customHeight="1" x14ac:dyDescent="0.2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</row>
    <row r="260" spans="1:26" ht="12.75" customHeight="1" x14ac:dyDescent="0.2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</row>
    <row r="261" spans="1:26" ht="12.75" customHeight="1" x14ac:dyDescent="0.2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</row>
    <row r="262" spans="1:26" ht="12.75" customHeight="1" x14ac:dyDescent="0.2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</row>
    <row r="263" spans="1:26" ht="12.75" customHeight="1" x14ac:dyDescent="0.2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</row>
    <row r="264" spans="1:26" ht="12.75" customHeight="1" x14ac:dyDescent="0.2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</row>
    <row r="265" spans="1:26" ht="12.75" customHeight="1" x14ac:dyDescent="0.2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</row>
    <row r="266" spans="1:26" ht="12.75" customHeight="1" x14ac:dyDescent="0.2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</row>
    <row r="267" spans="1:26" ht="12.75" customHeight="1" x14ac:dyDescent="0.2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</row>
    <row r="268" spans="1:26" ht="12.75" customHeight="1" x14ac:dyDescent="0.2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</row>
    <row r="269" spans="1:26" ht="12.75" customHeight="1" x14ac:dyDescent="0.2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</row>
    <row r="270" spans="1:26" ht="12.75" customHeight="1" x14ac:dyDescent="0.2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</row>
    <row r="271" spans="1:26" ht="12.75" customHeight="1" x14ac:dyDescent="0.2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</row>
    <row r="272" spans="1:26" ht="12.75" customHeight="1" x14ac:dyDescent="0.2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</row>
    <row r="273" spans="1:26" ht="12.75" customHeight="1" x14ac:dyDescent="0.2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</row>
    <row r="274" spans="1:26" ht="12.75" customHeight="1" x14ac:dyDescent="0.2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</row>
    <row r="275" spans="1:26" ht="12.75" customHeight="1" x14ac:dyDescent="0.2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</row>
    <row r="276" spans="1:26" ht="12.75" customHeight="1" x14ac:dyDescent="0.2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</row>
    <row r="277" spans="1:26" ht="12.75" customHeight="1" x14ac:dyDescent="0.2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</row>
    <row r="278" spans="1:26" ht="12.75" customHeight="1" x14ac:dyDescent="0.2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</row>
    <row r="279" spans="1:26" ht="12.75" customHeight="1" x14ac:dyDescent="0.2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</row>
    <row r="280" spans="1:26" ht="12.75" customHeight="1" x14ac:dyDescent="0.2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</row>
    <row r="281" spans="1:26" ht="12.75" customHeight="1" x14ac:dyDescent="0.2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</row>
    <row r="282" spans="1:26" ht="12.75" customHeight="1" x14ac:dyDescent="0.2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</row>
    <row r="283" spans="1:26" ht="12.75" customHeight="1" x14ac:dyDescent="0.2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</row>
    <row r="284" spans="1:26" ht="12.75" customHeight="1" x14ac:dyDescent="0.2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</row>
    <row r="285" spans="1:26" ht="12.75" customHeight="1" x14ac:dyDescent="0.2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</row>
    <row r="286" spans="1:26" ht="12.75" customHeight="1" x14ac:dyDescent="0.2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</row>
    <row r="287" spans="1:26" ht="12.75" customHeight="1" x14ac:dyDescent="0.2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</row>
    <row r="288" spans="1:26" ht="12.75" customHeight="1" x14ac:dyDescent="0.2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</row>
    <row r="289" spans="1:26" ht="12.75" customHeight="1" x14ac:dyDescent="0.2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</row>
    <row r="290" spans="1:26" ht="12.75" customHeight="1" x14ac:dyDescent="0.2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</row>
    <row r="291" spans="1:26" ht="12.75" customHeight="1" x14ac:dyDescent="0.2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</row>
    <row r="292" spans="1:26" ht="12.75" customHeight="1" x14ac:dyDescent="0.2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</row>
    <row r="293" spans="1:26" ht="12.75" customHeight="1" x14ac:dyDescent="0.2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</row>
    <row r="294" spans="1:26" ht="12.75" customHeight="1" x14ac:dyDescent="0.2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</row>
    <row r="295" spans="1:26" ht="12.75" customHeight="1" x14ac:dyDescent="0.2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</row>
    <row r="296" spans="1:26" ht="12.75" customHeight="1" x14ac:dyDescent="0.2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</row>
    <row r="297" spans="1:26" ht="12.75" customHeight="1" x14ac:dyDescent="0.2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</row>
    <row r="298" spans="1:26" ht="12.75" customHeight="1" x14ac:dyDescent="0.2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</row>
    <row r="299" spans="1:26" ht="12.75" customHeight="1" x14ac:dyDescent="0.2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</row>
    <row r="300" spans="1:26" ht="12.75" customHeight="1" x14ac:dyDescent="0.2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</row>
    <row r="301" spans="1:26" ht="12.75" customHeight="1" x14ac:dyDescent="0.2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</row>
    <row r="302" spans="1:26" ht="12.75" customHeight="1" x14ac:dyDescent="0.2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</row>
    <row r="303" spans="1:26" ht="12.75" customHeight="1" x14ac:dyDescent="0.2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</row>
    <row r="304" spans="1:26" ht="12.75" customHeight="1" x14ac:dyDescent="0.2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</row>
    <row r="305" spans="1:26" ht="12.75" customHeight="1" x14ac:dyDescent="0.2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</row>
    <row r="306" spans="1:26" ht="12.75" customHeight="1" x14ac:dyDescent="0.2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</row>
    <row r="307" spans="1:26" ht="12.75" customHeight="1" x14ac:dyDescent="0.2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</row>
    <row r="308" spans="1:26" ht="12.75" customHeight="1" x14ac:dyDescent="0.2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</row>
    <row r="309" spans="1:26" ht="12.75" customHeight="1" x14ac:dyDescent="0.2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</row>
    <row r="310" spans="1:26" ht="12.75" customHeight="1" x14ac:dyDescent="0.2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</row>
    <row r="311" spans="1:26" ht="12.75" customHeight="1" x14ac:dyDescent="0.2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</row>
    <row r="312" spans="1:26" ht="12.75" customHeight="1" x14ac:dyDescent="0.2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</row>
    <row r="313" spans="1:26" ht="12.75" customHeight="1" x14ac:dyDescent="0.2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</row>
    <row r="314" spans="1:26" ht="12.75" customHeight="1" x14ac:dyDescent="0.2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</row>
    <row r="315" spans="1:26" ht="12.75" customHeight="1" x14ac:dyDescent="0.2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</row>
    <row r="316" spans="1:26" ht="12.75" customHeight="1" x14ac:dyDescent="0.2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</row>
    <row r="317" spans="1:26" ht="12.75" customHeight="1" x14ac:dyDescent="0.2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</row>
    <row r="318" spans="1:26" ht="12.75" customHeight="1" x14ac:dyDescent="0.2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</row>
    <row r="319" spans="1:26" ht="12.75" customHeight="1" x14ac:dyDescent="0.2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</row>
    <row r="320" spans="1:26" ht="12.75" customHeight="1" x14ac:dyDescent="0.2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</row>
    <row r="321" spans="1:26" ht="12.75" customHeight="1" x14ac:dyDescent="0.2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</row>
    <row r="322" spans="1:26" ht="12.75" customHeight="1" x14ac:dyDescent="0.2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</row>
    <row r="323" spans="1:26" ht="12.75" customHeight="1" x14ac:dyDescent="0.2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</row>
    <row r="324" spans="1:26" ht="12.75" customHeight="1" x14ac:dyDescent="0.2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</row>
    <row r="325" spans="1:26" ht="12.75" customHeight="1" x14ac:dyDescent="0.2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</row>
    <row r="326" spans="1:26" ht="12.75" customHeight="1" x14ac:dyDescent="0.2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</row>
    <row r="327" spans="1:26" ht="12.75" customHeight="1" x14ac:dyDescent="0.2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</row>
    <row r="328" spans="1:26" ht="12.75" customHeight="1" x14ac:dyDescent="0.2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</row>
    <row r="329" spans="1:26" ht="12.75" customHeight="1" x14ac:dyDescent="0.2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</row>
    <row r="330" spans="1:26" ht="12.75" customHeight="1" x14ac:dyDescent="0.2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</row>
    <row r="331" spans="1:26" ht="12.75" customHeight="1" x14ac:dyDescent="0.2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</row>
    <row r="332" spans="1:26" ht="12.75" customHeight="1" x14ac:dyDescent="0.2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</row>
    <row r="333" spans="1:26" ht="12.75" customHeight="1" x14ac:dyDescent="0.2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</row>
    <row r="334" spans="1:26" ht="12.75" customHeight="1" x14ac:dyDescent="0.2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</row>
    <row r="335" spans="1:26" ht="12.75" customHeight="1" x14ac:dyDescent="0.2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</row>
    <row r="336" spans="1:26" ht="12.75" customHeight="1" x14ac:dyDescent="0.2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</row>
    <row r="337" spans="1:26" ht="12.75" customHeight="1" x14ac:dyDescent="0.2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</row>
    <row r="338" spans="1:26" ht="12.75" customHeight="1" x14ac:dyDescent="0.2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</row>
    <row r="339" spans="1:26" ht="12.75" customHeight="1" x14ac:dyDescent="0.2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</row>
    <row r="340" spans="1:26" ht="12.75" customHeight="1" x14ac:dyDescent="0.2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</row>
    <row r="341" spans="1:26" ht="12.75" customHeight="1" x14ac:dyDescent="0.2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</row>
    <row r="342" spans="1:26" ht="12.75" customHeight="1" x14ac:dyDescent="0.2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</row>
    <row r="343" spans="1:26" ht="12.75" customHeight="1" x14ac:dyDescent="0.2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</row>
    <row r="344" spans="1:26" ht="12.75" customHeight="1" x14ac:dyDescent="0.2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</row>
    <row r="345" spans="1:26" ht="12.75" customHeight="1" x14ac:dyDescent="0.2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</row>
    <row r="346" spans="1:26" ht="12.75" customHeight="1" x14ac:dyDescent="0.2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</row>
    <row r="347" spans="1:26" ht="12.75" customHeight="1" x14ac:dyDescent="0.2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</row>
    <row r="348" spans="1:26" ht="12.75" customHeight="1" x14ac:dyDescent="0.2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</row>
    <row r="349" spans="1:26" ht="12.75" customHeight="1" x14ac:dyDescent="0.2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</row>
    <row r="350" spans="1:26" ht="12.75" customHeight="1" x14ac:dyDescent="0.2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</row>
    <row r="351" spans="1:26" ht="12.75" customHeight="1" x14ac:dyDescent="0.2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</row>
    <row r="352" spans="1:26" ht="12.75" customHeight="1" x14ac:dyDescent="0.2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</row>
    <row r="353" spans="1:26" ht="12.75" customHeight="1" x14ac:dyDescent="0.2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</row>
    <row r="354" spans="1:26" ht="12.75" customHeight="1" x14ac:dyDescent="0.2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</row>
    <row r="355" spans="1:26" ht="12.75" customHeight="1" x14ac:dyDescent="0.2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</row>
    <row r="356" spans="1:26" ht="12.75" customHeight="1" x14ac:dyDescent="0.2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</row>
    <row r="357" spans="1:26" ht="12.75" customHeight="1" x14ac:dyDescent="0.2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</row>
    <row r="358" spans="1:26" ht="12.75" customHeight="1" x14ac:dyDescent="0.2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</row>
    <row r="359" spans="1:26" ht="12.75" customHeight="1" x14ac:dyDescent="0.2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</row>
    <row r="360" spans="1:26" ht="12.75" customHeight="1" x14ac:dyDescent="0.2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</row>
    <row r="361" spans="1:26" ht="12.75" customHeight="1" x14ac:dyDescent="0.2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</row>
    <row r="362" spans="1:26" ht="12.75" customHeight="1" x14ac:dyDescent="0.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</row>
    <row r="363" spans="1:26" ht="12.75" customHeight="1" x14ac:dyDescent="0.2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</row>
    <row r="364" spans="1:26" ht="12.75" customHeight="1" x14ac:dyDescent="0.2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</row>
    <row r="365" spans="1:26" ht="12.75" customHeight="1" x14ac:dyDescent="0.2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</row>
    <row r="366" spans="1:26" ht="12.75" customHeight="1" x14ac:dyDescent="0.2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</row>
    <row r="367" spans="1:26" ht="12.75" customHeight="1" x14ac:dyDescent="0.2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</row>
    <row r="368" spans="1:26" ht="12.75" customHeight="1" x14ac:dyDescent="0.2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</row>
    <row r="369" spans="1:26" ht="12.75" customHeight="1" x14ac:dyDescent="0.2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</row>
    <row r="370" spans="1:26" ht="12.75" customHeight="1" x14ac:dyDescent="0.2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</row>
    <row r="371" spans="1:26" ht="12.75" customHeight="1" x14ac:dyDescent="0.2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</row>
    <row r="372" spans="1:26" ht="12.75" customHeight="1" x14ac:dyDescent="0.2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</row>
    <row r="373" spans="1:26" ht="12.75" customHeight="1" x14ac:dyDescent="0.2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</row>
    <row r="374" spans="1:26" ht="12.75" customHeight="1" x14ac:dyDescent="0.2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</row>
    <row r="375" spans="1:26" ht="12.75" customHeight="1" x14ac:dyDescent="0.2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</row>
    <row r="376" spans="1:26" ht="12.75" customHeight="1" x14ac:dyDescent="0.2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</row>
    <row r="377" spans="1:26" ht="12.75" customHeight="1" x14ac:dyDescent="0.2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</row>
    <row r="378" spans="1:26" ht="12.75" customHeight="1" x14ac:dyDescent="0.2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</row>
    <row r="379" spans="1:26" ht="12.75" customHeight="1" x14ac:dyDescent="0.2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</row>
    <row r="380" spans="1:26" ht="12.75" customHeight="1" x14ac:dyDescent="0.2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</row>
    <row r="381" spans="1:26" ht="12.75" customHeight="1" x14ac:dyDescent="0.2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</row>
    <row r="382" spans="1:26" ht="12.75" customHeight="1" x14ac:dyDescent="0.2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</row>
    <row r="383" spans="1:26" ht="12.75" customHeight="1" x14ac:dyDescent="0.2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</row>
    <row r="384" spans="1:26" ht="12.75" customHeight="1" x14ac:dyDescent="0.2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</row>
    <row r="385" spans="1:26" ht="12.75" customHeight="1" x14ac:dyDescent="0.2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</row>
    <row r="386" spans="1:26" ht="12.75" customHeight="1" x14ac:dyDescent="0.2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</row>
    <row r="387" spans="1:26" ht="12.75" customHeight="1" x14ac:dyDescent="0.2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</row>
    <row r="388" spans="1:26" ht="12.75" customHeight="1" x14ac:dyDescent="0.2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</row>
    <row r="389" spans="1:26" ht="12.75" customHeight="1" x14ac:dyDescent="0.2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</row>
    <row r="390" spans="1:26" ht="12.75" customHeight="1" x14ac:dyDescent="0.2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</row>
    <row r="391" spans="1:26" ht="12.75" customHeight="1" x14ac:dyDescent="0.2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</row>
    <row r="392" spans="1:26" ht="12.75" customHeight="1" x14ac:dyDescent="0.2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</row>
    <row r="393" spans="1:26" ht="12.75" customHeight="1" x14ac:dyDescent="0.2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</row>
    <row r="394" spans="1:26" ht="12.75" customHeight="1" x14ac:dyDescent="0.2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</row>
    <row r="395" spans="1:26" ht="12.75" customHeight="1" x14ac:dyDescent="0.2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</row>
    <row r="396" spans="1:26" ht="12.75" customHeight="1" x14ac:dyDescent="0.2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</row>
    <row r="397" spans="1:26" ht="12.75" customHeight="1" x14ac:dyDescent="0.2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</row>
    <row r="398" spans="1:26" ht="12.75" customHeight="1" x14ac:dyDescent="0.2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</row>
    <row r="399" spans="1:26" ht="12.75" customHeight="1" x14ac:dyDescent="0.2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</row>
    <row r="400" spans="1:26" ht="12.75" customHeight="1" x14ac:dyDescent="0.2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</row>
    <row r="401" spans="1:26" ht="12.75" customHeight="1" x14ac:dyDescent="0.2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</row>
    <row r="402" spans="1:26" ht="12.75" customHeight="1" x14ac:dyDescent="0.2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</row>
    <row r="403" spans="1:26" ht="12.75" customHeight="1" x14ac:dyDescent="0.2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</row>
    <row r="404" spans="1:26" ht="12.75" customHeight="1" x14ac:dyDescent="0.2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</row>
    <row r="405" spans="1:26" ht="12.75" customHeight="1" x14ac:dyDescent="0.2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</row>
    <row r="406" spans="1:26" ht="12.75" customHeight="1" x14ac:dyDescent="0.2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</row>
    <row r="407" spans="1:26" ht="12.75" customHeight="1" x14ac:dyDescent="0.2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</row>
    <row r="408" spans="1:26" ht="12.75" customHeight="1" x14ac:dyDescent="0.2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</row>
    <row r="409" spans="1:26" ht="12.75" customHeight="1" x14ac:dyDescent="0.2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</row>
    <row r="410" spans="1:26" ht="12.75" customHeight="1" x14ac:dyDescent="0.2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</row>
    <row r="411" spans="1:26" ht="12.75" customHeight="1" x14ac:dyDescent="0.2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</row>
    <row r="412" spans="1:26" ht="12.75" customHeight="1" x14ac:dyDescent="0.2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</row>
    <row r="413" spans="1:26" ht="12.75" customHeight="1" x14ac:dyDescent="0.2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</row>
    <row r="414" spans="1:26" ht="12.75" customHeight="1" x14ac:dyDescent="0.2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</row>
    <row r="415" spans="1:26" ht="12.75" customHeight="1" x14ac:dyDescent="0.2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</row>
    <row r="416" spans="1:26" ht="12.75" customHeight="1" x14ac:dyDescent="0.2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</row>
    <row r="417" spans="1:26" ht="12.75" customHeight="1" x14ac:dyDescent="0.2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</row>
    <row r="418" spans="1:26" ht="12.75" customHeight="1" x14ac:dyDescent="0.2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</row>
    <row r="419" spans="1:26" ht="12.75" customHeight="1" x14ac:dyDescent="0.2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</row>
    <row r="420" spans="1:26" ht="12.75" customHeight="1" x14ac:dyDescent="0.2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</row>
    <row r="421" spans="1:26" ht="12.75" customHeight="1" x14ac:dyDescent="0.2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</row>
    <row r="422" spans="1:26" ht="12.75" customHeight="1" x14ac:dyDescent="0.2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</row>
    <row r="423" spans="1:26" ht="12.75" customHeight="1" x14ac:dyDescent="0.2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</row>
    <row r="424" spans="1:26" ht="12.75" customHeight="1" x14ac:dyDescent="0.2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</row>
    <row r="425" spans="1:26" ht="12.75" customHeight="1" x14ac:dyDescent="0.2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</row>
    <row r="426" spans="1:26" ht="12.75" customHeight="1" x14ac:dyDescent="0.2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</row>
    <row r="427" spans="1:26" ht="12.75" customHeight="1" x14ac:dyDescent="0.2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</row>
    <row r="428" spans="1:26" ht="12.75" customHeight="1" x14ac:dyDescent="0.2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</row>
    <row r="429" spans="1:26" ht="12.75" customHeight="1" x14ac:dyDescent="0.2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</row>
    <row r="430" spans="1:26" ht="12.75" customHeight="1" x14ac:dyDescent="0.2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</row>
    <row r="431" spans="1:26" ht="12.75" customHeight="1" x14ac:dyDescent="0.2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</row>
    <row r="432" spans="1:26" ht="12.75" customHeight="1" x14ac:dyDescent="0.2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</row>
    <row r="433" spans="1:26" ht="12.75" customHeight="1" x14ac:dyDescent="0.2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</row>
    <row r="434" spans="1:26" ht="12.75" customHeight="1" x14ac:dyDescent="0.2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</row>
    <row r="435" spans="1:26" ht="12.75" customHeight="1" x14ac:dyDescent="0.2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</row>
    <row r="436" spans="1:26" ht="12.75" customHeight="1" x14ac:dyDescent="0.2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</row>
    <row r="437" spans="1:26" ht="12.75" customHeight="1" x14ac:dyDescent="0.2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</row>
    <row r="438" spans="1:26" ht="12.75" customHeight="1" x14ac:dyDescent="0.2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</row>
    <row r="439" spans="1:26" ht="12.75" customHeight="1" x14ac:dyDescent="0.2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</row>
    <row r="440" spans="1:26" ht="12.75" customHeight="1" x14ac:dyDescent="0.2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</row>
    <row r="441" spans="1:26" ht="12.75" customHeight="1" x14ac:dyDescent="0.2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</row>
    <row r="442" spans="1:26" ht="12.75" customHeight="1" x14ac:dyDescent="0.2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</row>
    <row r="443" spans="1:26" ht="12.75" customHeight="1" x14ac:dyDescent="0.2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</row>
    <row r="444" spans="1:26" ht="12.75" customHeight="1" x14ac:dyDescent="0.2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</row>
    <row r="445" spans="1:26" ht="12.75" customHeight="1" x14ac:dyDescent="0.2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</row>
    <row r="446" spans="1:26" ht="12.75" customHeight="1" x14ac:dyDescent="0.2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</row>
    <row r="447" spans="1:26" ht="12.75" customHeight="1" x14ac:dyDescent="0.2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</row>
    <row r="448" spans="1:26" ht="12.75" customHeight="1" x14ac:dyDescent="0.2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</row>
    <row r="449" spans="1:26" ht="12.75" customHeight="1" x14ac:dyDescent="0.2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</row>
    <row r="450" spans="1:26" ht="12.75" customHeight="1" x14ac:dyDescent="0.2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</row>
    <row r="451" spans="1:26" ht="12.75" customHeight="1" x14ac:dyDescent="0.2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</row>
    <row r="452" spans="1:26" ht="12.75" customHeight="1" x14ac:dyDescent="0.2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</row>
    <row r="453" spans="1:26" ht="12.75" customHeight="1" x14ac:dyDescent="0.2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</row>
    <row r="454" spans="1:26" ht="12.75" customHeight="1" x14ac:dyDescent="0.2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</row>
    <row r="455" spans="1:26" ht="12.75" customHeight="1" x14ac:dyDescent="0.2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</row>
    <row r="456" spans="1:26" ht="12.75" customHeight="1" x14ac:dyDescent="0.2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</row>
    <row r="457" spans="1:26" ht="12.75" customHeight="1" x14ac:dyDescent="0.2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</row>
    <row r="458" spans="1:26" ht="12.75" customHeight="1" x14ac:dyDescent="0.2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</row>
    <row r="459" spans="1:26" ht="12.75" customHeight="1" x14ac:dyDescent="0.2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</row>
    <row r="460" spans="1:26" ht="12.75" customHeight="1" x14ac:dyDescent="0.2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</row>
    <row r="461" spans="1:26" ht="12.75" customHeight="1" x14ac:dyDescent="0.2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</row>
    <row r="462" spans="1:26" ht="12.75" customHeight="1" x14ac:dyDescent="0.2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</row>
    <row r="463" spans="1:26" ht="12.75" customHeight="1" x14ac:dyDescent="0.2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</row>
    <row r="464" spans="1:26" ht="12.75" customHeight="1" x14ac:dyDescent="0.2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</row>
    <row r="465" spans="1:26" ht="12.75" customHeight="1" x14ac:dyDescent="0.2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</row>
    <row r="466" spans="1:26" ht="12.75" customHeight="1" x14ac:dyDescent="0.2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</row>
    <row r="467" spans="1:26" ht="12.75" customHeight="1" x14ac:dyDescent="0.2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</row>
    <row r="468" spans="1:26" ht="12.75" customHeight="1" x14ac:dyDescent="0.2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</row>
    <row r="469" spans="1:26" ht="12.75" customHeight="1" x14ac:dyDescent="0.2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</row>
    <row r="470" spans="1:26" ht="12.75" customHeight="1" x14ac:dyDescent="0.2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</row>
    <row r="471" spans="1:26" ht="12.75" customHeight="1" x14ac:dyDescent="0.2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</row>
    <row r="472" spans="1:26" ht="12.75" customHeight="1" x14ac:dyDescent="0.2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</row>
    <row r="473" spans="1:26" ht="12.75" customHeight="1" x14ac:dyDescent="0.2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</row>
    <row r="474" spans="1:26" ht="12.75" customHeight="1" x14ac:dyDescent="0.2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</row>
    <row r="475" spans="1:26" ht="12.75" customHeight="1" x14ac:dyDescent="0.2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</row>
    <row r="476" spans="1:26" ht="12.75" customHeight="1" x14ac:dyDescent="0.2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</row>
    <row r="477" spans="1:26" ht="12.75" customHeight="1" x14ac:dyDescent="0.2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</row>
    <row r="478" spans="1:26" ht="12.75" customHeight="1" x14ac:dyDescent="0.2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</row>
    <row r="479" spans="1:26" ht="12.75" customHeight="1" x14ac:dyDescent="0.2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</row>
    <row r="480" spans="1:26" ht="12.75" customHeight="1" x14ac:dyDescent="0.2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</row>
    <row r="481" spans="1:26" ht="12.75" customHeight="1" x14ac:dyDescent="0.2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</row>
    <row r="482" spans="1:26" ht="12.75" customHeight="1" x14ac:dyDescent="0.2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</row>
    <row r="483" spans="1:26" ht="12.75" customHeight="1" x14ac:dyDescent="0.2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</row>
    <row r="484" spans="1:26" ht="12.75" customHeight="1" x14ac:dyDescent="0.2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</row>
    <row r="485" spans="1:26" ht="12.75" customHeight="1" x14ac:dyDescent="0.2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</row>
    <row r="486" spans="1:26" ht="12.75" customHeight="1" x14ac:dyDescent="0.2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</row>
    <row r="487" spans="1:26" ht="12.75" customHeight="1" x14ac:dyDescent="0.2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</row>
    <row r="488" spans="1:26" ht="12.75" customHeight="1" x14ac:dyDescent="0.2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</row>
    <row r="489" spans="1:26" ht="12.75" customHeight="1" x14ac:dyDescent="0.2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</row>
    <row r="490" spans="1:26" ht="12.75" customHeight="1" x14ac:dyDescent="0.2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</row>
    <row r="491" spans="1:26" ht="12.75" customHeight="1" x14ac:dyDescent="0.2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</row>
    <row r="492" spans="1:26" ht="12.75" customHeight="1" x14ac:dyDescent="0.2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</row>
    <row r="493" spans="1:26" ht="12.75" customHeight="1" x14ac:dyDescent="0.2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</row>
    <row r="494" spans="1:26" ht="12.75" customHeight="1" x14ac:dyDescent="0.2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</row>
    <row r="495" spans="1:26" ht="12.75" customHeight="1" x14ac:dyDescent="0.2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</row>
    <row r="496" spans="1:26" ht="12.75" customHeight="1" x14ac:dyDescent="0.2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</row>
    <row r="497" spans="1:26" ht="12.75" customHeight="1" x14ac:dyDescent="0.2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</row>
    <row r="498" spans="1:26" ht="12.75" customHeight="1" x14ac:dyDescent="0.2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</row>
    <row r="499" spans="1:26" ht="12.75" customHeight="1" x14ac:dyDescent="0.2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</row>
    <row r="500" spans="1:26" ht="12.75" customHeight="1" x14ac:dyDescent="0.2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</row>
    <row r="501" spans="1:26" ht="12.75" customHeight="1" x14ac:dyDescent="0.2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</row>
    <row r="502" spans="1:26" ht="12.75" customHeight="1" x14ac:dyDescent="0.2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</row>
    <row r="503" spans="1:26" ht="12.75" customHeight="1" x14ac:dyDescent="0.2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</row>
    <row r="504" spans="1:26" ht="12.75" customHeight="1" x14ac:dyDescent="0.2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</row>
    <row r="505" spans="1:26" ht="12.75" customHeight="1" x14ac:dyDescent="0.2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</row>
    <row r="506" spans="1:26" ht="12.75" customHeight="1" x14ac:dyDescent="0.2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</row>
    <row r="507" spans="1:26" ht="12.75" customHeight="1" x14ac:dyDescent="0.2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</row>
    <row r="508" spans="1:26" ht="12.75" customHeight="1" x14ac:dyDescent="0.2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</row>
    <row r="509" spans="1:26" ht="12.75" customHeight="1" x14ac:dyDescent="0.2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</row>
    <row r="510" spans="1:26" ht="12.75" customHeight="1" x14ac:dyDescent="0.2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</row>
    <row r="511" spans="1:26" ht="12.75" customHeight="1" x14ac:dyDescent="0.2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</row>
    <row r="512" spans="1:26" ht="12.75" customHeight="1" x14ac:dyDescent="0.2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</row>
    <row r="513" spans="1:26" ht="12.75" customHeight="1" x14ac:dyDescent="0.2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</row>
    <row r="514" spans="1:26" ht="12.75" customHeight="1" x14ac:dyDescent="0.2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</row>
    <row r="515" spans="1:26" ht="12.75" customHeight="1" x14ac:dyDescent="0.2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</row>
    <row r="516" spans="1:26" ht="12.75" customHeight="1" x14ac:dyDescent="0.2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</row>
    <row r="517" spans="1:26" ht="12.75" customHeight="1" x14ac:dyDescent="0.2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</row>
    <row r="518" spans="1:26" ht="12.75" customHeight="1" x14ac:dyDescent="0.2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</row>
    <row r="519" spans="1:26" ht="12.75" customHeight="1" x14ac:dyDescent="0.2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</row>
    <row r="520" spans="1:26" ht="12.75" customHeight="1" x14ac:dyDescent="0.2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</row>
    <row r="521" spans="1:26" ht="12.75" customHeight="1" x14ac:dyDescent="0.2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</row>
    <row r="522" spans="1:26" ht="12.75" customHeight="1" x14ac:dyDescent="0.2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</row>
    <row r="523" spans="1:26" ht="12.75" customHeight="1" x14ac:dyDescent="0.2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</row>
    <row r="524" spans="1:26" ht="12.75" customHeight="1" x14ac:dyDescent="0.2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</row>
    <row r="525" spans="1:26" ht="12.75" customHeight="1" x14ac:dyDescent="0.2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</row>
    <row r="526" spans="1:26" ht="12.75" customHeight="1" x14ac:dyDescent="0.2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</row>
    <row r="527" spans="1:26" ht="12.75" customHeight="1" x14ac:dyDescent="0.2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</row>
    <row r="528" spans="1:26" ht="12.75" customHeight="1" x14ac:dyDescent="0.2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</row>
    <row r="529" spans="1:26" ht="12.75" customHeight="1" x14ac:dyDescent="0.2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</row>
    <row r="530" spans="1:26" ht="12.75" customHeight="1" x14ac:dyDescent="0.2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</row>
    <row r="531" spans="1:26" ht="12.75" customHeight="1" x14ac:dyDescent="0.2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</row>
    <row r="532" spans="1:26" ht="12.75" customHeight="1" x14ac:dyDescent="0.2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</row>
    <row r="533" spans="1:26" ht="12.75" customHeight="1" x14ac:dyDescent="0.2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</row>
    <row r="534" spans="1:26" ht="12.75" customHeight="1" x14ac:dyDescent="0.2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</row>
    <row r="535" spans="1:26" ht="12.75" customHeight="1" x14ac:dyDescent="0.2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</row>
    <row r="536" spans="1:26" ht="12.75" customHeight="1" x14ac:dyDescent="0.2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</row>
    <row r="537" spans="1:26" ht="12.75" customHeight="1" x14ac:dyDescent="0.2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</row>
    <row r="538" spans="1:26" ht="12.75" customHeight="1" x14ac:dyDescent="0.2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</row>
    <row r="539" spans="1:26" ht="12.75" customHeight="1" x14ac:dyDescent="0.2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</row>
    <row r="540" spans="1:26" ht="12.75" customHeight="1" x14ac:dyDescent="0.2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</row>
    <row r="541" spans="1:26" ht="12.75" customHeight="1" x14ac:dyDescent="0.2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</row>
    <row r="542" spans="1:26" ht="12.75" customHeight="1" x14ac:dyDescent="0.2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</row>
    <row r="543" spans="1:26" ht="12.75" customHeight="1" x14ac:dyDescent="0.2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</row>
    <row r="544" spans="1:26" ht="12.75" customHeight="1" x14ac:dyDescent="0.2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</row>
    <row r="545" spans="1:26" ht="12.75" customHeight="1" x14ac:dyDescent="0.2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</row>
    <row r="546" spans="1:26" ht="12.75" customHeight="1" x14ac:dyDescent="0.2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</row>
    <row r="547" spans="1:26" ht="12.75" customHeight="1" x14ac:dyDescent="0.2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</row>
    <row r="548" spans="1:26" ht="12.75" customHeight="1" x14ac:dyDescent="0.2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</row>
    <row r="549" spans="1:26" ht="12.75" customHeight="1" x14ac:dyDescent="0.2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</row>
    <row r="550" spans="1:26" ht="12.75" customHeight="1" x14ac:dyDescent="0.2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</row>
    <row r="551" spans="1:26" ht="12.75" customHeight="1" x14ac:dyDescent="0.2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</row>
    <row r="552" spans="1:26" ht="12.75" customHeight="1" x14ac:dyDescent="0.2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</row>
    <row r="553" spans="1:26" ht="12.75" customHeight="1" x14ac:dyDescent="0.2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</row>
    <row r="554" spans="1:26" ht="12.75" customHeight="1" x14ac:dyDescent="0.2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</row>
    <row r="555" spans="1:26" ht="12.75" customHeight="1" x14ac:dyDescent="0.2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</row>
    <row r="556" spans="1:26" ht="12.75" customHeight="1" x14ac:dyDescent="0.2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</row>
    <row r="557" spans="1:26" ht="12.75" customHeight="1" x14ac:dyDescent="0.2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</row>
    <row r="558" spans="1:26" ht="12.75" customHeight="1" x14ac:dyDescent="0.2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</row>
    <row r="559" spans="1:26" ht="12.75" customHeight="1" x14ac:dyDescent="0.2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</row>
    <row r="560" spans="1:26" ht="12.75" customHeight="1" x14ac:dyDescent="0.2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</row>
    <row r="561" spans="1:26" ht="12.75" customHeight="1" x14ac:dyDescent="0.2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</row>
    <row r="562" spans="1:26" ht="12.75" customHeight="1" x14ac:dyDescent="0.2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</row>
    <row r="563" spans="1:26" ht="12.75" customHeight="1" x14ac:dyDescent="0.2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</row>
    <row r="564" spans="1:26" ht="12.75" customHeight="1" x14ac:dyDescent="0.2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</row>
    <row r="565" spans="1:26" ht="12.75" customHeight="1" x14ac:dyDescent="0.2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</row>
    <row r="566" spans="1:26" ht="12.75" customHeight="1" x14ac:dyDescent="0.2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</row>
    <row r="567" spans="1:26" ht="12.75" customHeight="1" x14ac:dyDescent="0.2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</row>
    <row r="568" spans="1:26" ht="12.75" customHeight="1" x14ac:dyDescent="0.2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</row>
    <row r="569" spans="1:26" ht="12.75" customHeight="1" x14ac:dyDescent="0.2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</row>
    <row r="570" spans="1:26" ht="12.75" customHeight="1" x14ac:dyDescent="0.2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</row>
    <row r="571" spans="1:26" ht="12.75" customHeight="1" x14ac:dyDescent="0.2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</row>
    <row r="572" spans="1:26" ht="12.75" customHeight="1" x14ac:dyDescent="0.2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</row>
    <row r="573" spans="1:26" ht="12.75" customHeight="1" x14ac:dyDescent="0.2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</row>
    <row r="574" spans="1:26" ht="12.75" customHeight="1" x14ac:dyDescent="0.2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</row>
    <row r="575" spans="1:26" ht="12.75" customHeight="1" x14ac:dyDescent="0.2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</row>
    <row r="576" spans="1:26" ht="12.75" customHeight="1" x14ac:dyDescent="0.2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</row>
    <row r="577" spans="1:26" ht="12.75" customHeight="1" x14ac:dyDescent="0.2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</row>
    <row r="578" spans="1:26" ht="12.75" customHeight="1" x14ac:dyDescent="0.2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</row>
    <row r="579" spans="1:26" ht="12.75" customHeight="1" x14ac:dyDescent="0.2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</row>
    <row r="580" spans="1:26" ht="12.75" customHeight="1" x14ac:dyDescent="0.2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</row>
    <row r="581" spans="1:26" ht="12.75" customHeight="1" x14ac:dyDescent="0.2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</row>
    <row r="582" spans="1:26" ht="12.75" customHeight="1" x14ac:dyDescent="0.2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</row>
    <row r="583" spans="1:26" ht="12.75" customHeight="1" x14ac:dyDescent="0.2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</row>
    <row r="584" spans="1:26" ht="12.75" customHeight="1" x14ac:dyDescent="0.2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</row>
    <row r="585" spans="1:26" ht="12.75" customHeight="1" x14ac:dyDescent="0.2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</row>
    <row r="586" spans="1:26" ht="12.75" customHeight="1" x14ac:dyDescent="0.2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</row>
    <row r="587" spans="1:26" ht="12.75" customHeight="1" x14ac:dyDescent="0.2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</row>
    <row r="588" spans="1:26" ht="12.75" customHeight="1" x14ac:dyDescent="0.2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</row>
    <row r="589" spans="1:26" ht="12.75" customHeight="1" x14ac:dyDescent="0.2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</row>
    <row r="590" spans="1:26" ht="12.75" customHeight="1" x14ac:dyDescent="0.2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</row>
    <row r="591" spans="1:26" ht="12.75" customHeight="1" x14ac:dyDescent="0.2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</row>
    <row r="592" spans="1:26" ht="12.75" customHeight="1" x14ac:dyDescent="0.2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</row>
    <row r="593" spans="1:26" ht="12.75" customHeight="1" x14ac:dyDescent="0.2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</row>
    <row r="594" spans="1:26" ht="12.75" customHeight="1" x14ac:dyDescent="0.2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</row>
    <row r="595" spans="1:26" ht="12.75" customHeight="1" x14ac:dyDescent="0.2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</row>
    <row r="596" spans="1:26" ht="12.75" customHeight="1" x14ac:dyDescent="0.2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</row>
    <row r="597" spans="1:26" ht="12.75" customHeight="1" x14ac:dyDescent="0.2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</row>
    <row r="598" spans="1:26" ht="12.75" customHeight="1" x14ac:dyDescent="0.2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</row>
    <row r="599" spans="1:26" ht="12.75" customHeight="1" x14ac:dyDescent="0.2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</row>
    <row r="600" spans="1:26" ht="12.75" customHeight="1" x14ac:dyDescent="0.2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</row>
    <row r="601" spans="1:26" ht="12.75" customHeight="1" x14ac:dyDescent="0.2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</row>
    <row r="602" spans="1:26" ht="12.75" customHeight="1" x14ac:dyDescent="0.2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</row>
    <row r="603" spans="1:26" ht="12.75" customHeight="1" x14ac:dyDescent="0.2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</row>
    <row r="604" spans="1:26" ht="12.75" customHeight="1" x14ac:dyDescent="0.2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</row>
    <row r="605" spans="1:26" ht="12.75" customHeight="1" x14ac:dyDescent="0.2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</row>
    <row r="606" spans="1:26" ht="12.75" customHeight="1" x14ac:dyDescent="0.2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</row>
    <row r="607" spans="1:26" ht="12.75" customHeight="1" x14ac:dyDescent="0.2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</row>
    <row r="608" spans="1:26" ht="12.75" customHeight="1" x14ac:dyDescent="0.2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</row>
    <row r="609" spans="1:26" ht="12.75" customHeight="1" x14ac:dyDescent="0.2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</row>
    <row r="610" spans="1:26" ht="12.75" customHeight="1" x14ac:dyDescent="0.2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</row>
    <row r="611" spans="1:26" ht="12.75" customHeight="1" x14ac:dyDescent="0.2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</row>
    <row r="612" spans="1:26" ht="12.75" customHeight="1" x14ac:dyDescent="0.2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</row>
    <row r="613" spans="1:26" ht="12.75" customHeight="1" x14ac:dyDescent="0.2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</row>
    <row r="614" spans="1:26" ht="12.75" customHeight="1" x14ac:dyDescent="0.2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</row>
    <row r="615" spans="1:26" ht="12.75" customHeight="1" x14ac:dyDescent="0.2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</row>
    <row r="616" spans="1:26" ht="12.75" customHeight="1" x14ac:dyDescent="0.2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</row>
    <row r="617" spans="1:26" ht="12.75" customHeight="1" x14ac:dyDescent="0.2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</row>
    <row r="618" spans="1:26" ht="12.75" customHeight="1" x14ac:dyDescent="0.2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</row>
    <row r="619" spans="1:26" ht="12.75" customHeight="1" x14ac:dyDescent="0.2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</row>
    <row r="620" spans="1:26" ht="12.75" customHeight="1" x14ac:dyDescent="0.2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</row>
    <row r="621" spans="1:26" ht="12.75" customHeight="1" x14ac:dyDescent="0.2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</row>
    <row r="622" spans="1:26" ht="12.75" customHeight="1" x14ac:dyDescent="0.2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</row>
    <row r="623" spans="1:26" ht="12.75" customHeight="1" x14ac:dyDescent="0.2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</row>
    <row r="624" spans="1:26" ht="12.75" customHeight="1" x14ac:dyDescent="0.2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</row>
    <row r="625" spans="1:26" ht="12.75" customHeight="1" x14ac:dyDescent="0.2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</row>
    <row r="626" spans="1:26" ht="12.75" customHeight="1" x14ac:dyDescent="0.2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</row>
    <row r="627" spans="1:26" ht="12.75" customHeight="1" x14ac:dyDescent="0.2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</row>
    <row r="628" spans="1:26" ht="12.75" customHeight="1" x14ac:dyDescent="0.2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</row>
    <row r="629" spans="1:26" ht="12.75" customHeight="1" x14ac:dyDescent="0.2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</row>
    <row r="630" spans="1:26" ht="12.75" customHeight="1" x14ac:dyDescent="0.2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</row>
    <row r="631" spans="1:26" ht="12.75" customHeight="1" x14ac:dyDescent="0.2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</row>
    <row r="632" spans="1:26" ht="12.75" customHeight="1" x14ac:dyDescent="0.2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</row>
    <row r="633" spans="1:26" ht="12.75" customHeight="1" x14ac:dyDescent="0.2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</row>
    <row r="634" spans="1:26" ht="12.75" customHeight="1" x14ac:dyDescent="0.2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</row>
    <row r="635" spans="1:26" ht="12.75" customHeight="1" x14ac:dyDescent="0.2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</row>
    <row r="636" spans="1:26" ht="12.75" customHeight="1" x14ac:dyDescent="0.2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</row>
    <row r="637" spans="1:26" ht="12.75" customHeight="1" x14ac:dyDescent="0.2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</row>
    <row r="638" spans="1:26" ht="12.75" customHeight="1" x14ac:dyDescent="0.2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</row>
    <row r="639" spans="1:26" ht="12.75" customHeight="1" x14ac:dyDescent="0.2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</row>
    <row r="640" spans="1:26" ht="12.75" customHeight="1" x14ac:dyDescent="0.2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</row>
    <row r="641" spans="1:26" ht="12.75" customHeight="1" x14ac:dyDescent="0.2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</row>
    <row r="642" spans="1:26" ht="12.75" customHeight="1" x14ac:dyDescent="0.2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</row>
    <row r="643" spans="1:26" ht="12.75" customHeight="1" x14ac:dyDescent="0.2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</row>
    <row r="644" spans="1:26" ht="12.75" customHeight="1" x14ac:dyDescent="0.2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</row>
    <row r="645" spans="1:26" ht="12.75" customHeight="1" x14ac:dyDescent="0.2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</row>
    <row r="646" spans="1:26" ht="12.75" customHeight="1" x14ac:dyDescent="0.2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</row>
    <row r="647" spans="1:26" ht="12.75" customHeight="1" x14ac:dyDescent="0.2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</row>
    <row r="648" spans="1:26" ht="12.75" customHeight="1" x14ac:dyDescent="0.2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</row>
    <row r="649" spans="1:26" ht="12.75" customHeight="1" x14ac:dyDescent="0.2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</row>
    <row r="650" spans="1:26" ht="12.75" customHeight="1" x14ac:dyDescent="0.2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</row>
    <row r="651" spans="1:26" ht="12.75" customHeight="1" x14ac:dyDescent="0.2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</row>
    <row r="652" spans="1:26" ht="12.75" customHeight="1" x14ac:dyDescent="0.2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</row>
    <row r="653" spans="1:26" ht="12.75" customHeight="1" x14ac:dyDescent="0.2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</row>
    <row r="654" spans="1:26" ht="12.75" customHeight="1" x14ac:dyDescent="0.2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</row>
    <row r="655" spans="1:26" ht="12.75" customHeight="1" x14ac:dyDescent="0.2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</row>
    <row r="656" spans="1:26" ht="12.75" customHeight="1" x14ac:dyDescent="0.2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</row>
    <row r="657" spans="1:26" ht="12.75" customHeight="1" x14ac:dyDescent="0.2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</row>
    <row r="658" spans="1:26" ht="12.75" customHeight="1" x14ac:dyDescent="0.2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</row>
    <row r="659" spans="1:26" ht="12.75" customHeight="1" x14ac:dyDescent="0.2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</row>
    <row r="660" spans="1:26" ht="12.75" customHeight="1" x14ac:dyDescent="0.2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</row>
    <row r="661" spans="1:26" ht="12.75" customHeight="1" x14ac:dyDescent="0.2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</row>
    <row r="662" spans="1:26" ht="12.75" customHeight="1" x14ac:dyDescent="0.2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</row>
    <row r="663" spans="1:26" ht="12.75" customHeight="1" x14ac:dyDescent="0.2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</row>
    <row r="664" spans="1:26" ht="12.75" customHeight="1" x14ac:dyDescent="0.2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</row>
    <row r="665" spans="1:26" ht="12.75" customHeight="1" x14ac:dyDescent="0.2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</row>
    <row r="666" spans="1:26" ht="12.75" customHeight="1" x14ac:dyDescent="0.2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</row>
    <row r="667" spans="1:26" ht="12.75" customHeight="1" x14ac:dyDescent="0.2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</row>
    <row r="668" spans="1:26" ht="12.75" customHeight="1" x14ac:dyDescent="0.2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</row>
    <row r="669" spans="1:26" ht="12.75" customHeight="1" x14ac:dyDescent="0.2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</row>
    <row r="670" spans="1:26" ht="12.75" customHeight="1" x14ac:dyDescent="0.2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</row>
    <row r="671" spans="1:26" ht="12.75" customHeight="1" x14ac:dyDescent="0.2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</row>
    <row r="672" spans="1:26" ht="12.75" customHeight="1" x14ac:dyDescent="0.2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</row>
    <row r="673" spans="1:26" ht="12.75" customHeight="1" x14ac:dyDescent="0.2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</row>
    <row r="674" spans="1:26" ht="12.75" customHeight="1" x14ac:dyDescent="0.2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</row>
    <row r="675" spans="1:26" ht="12.75" customHeight="1" x14ac:dyDescent="0.2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</row>
    <row r="676" spans="1:26" ht="12.75" customHeight="1" x14ac:dyDescent="0.2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</row>
    <row r="677" spans="1:26" ht="12.75" customHeight="1" x14ac:dyDescent="0.2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</row>
    <row r="678" spans="1:26" ht="12.75" customHeight="1" x14ac:dyDescent="0.2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</row>
    <row r="679" spans="1:26" ht="12.75" customHeight="1" x14ac:dyDescent="0.2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</row>
    <row r="680" spans="1:26" ht="12.75" customHeight="1" x14ac:dyDescent="0.2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</row>
    <row r="681" spans="1:26" ht="12.75" customHeight="1" x14ac:dyDescent="0.2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</row>
    <row r="682" spans="1:26" ht="12.75" customHeight="1" x14ac:dyDescent="0.2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</row>
    <row r="683" spans="1:26" ht="12.75" customHeight="1" x14ac:dyDescent="0.2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</row>
    <row r="684" spans="1:26" ht="12.75" customHeight="1" x14ac:dyDescent="0.2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</row>
    <row r="685" spans="1:26" ht="12.75" customHeight="1" x14ac:dyDescent="0.2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</row>
    <row r="686" spans="1:26" ht="12.75" customHeight="1" x14ac:dyDescent="0.2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</row>
    <row r="687" spans="1:26" ht="12.75" customHeight="1" x14ac:dyDescent="0.2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</row>
    <row r="688" spans="1:26" ht="12.75" customHeight="1" x14ac:dyDescent="0.2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</row>
    <row r="689" spans="1:26" ht="12.75" customHeight="1" x14ac:dyDescent="0.2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</row>
    <row r="690" spans="1:26" ht="12.75" customHeight="1" x14ac:dyDescent="0.2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</row>
    <row r="691" spans="1:26" ht="12.75" customHeight="1" x14ac:dyDescent="0.2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</row>
    <row r="692" spans="1:26" ht="12.75" customHeight="1" x14ac:dyDescent="0.2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</row>
    <row r="693" spans="1:26" ht="12.75" customHeight="1" x14ac:dyDescent="0.2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</row>
    <row r="694" spans="1:26" ht="12.75" customHeight="1" x14ac:dyDescent="0.2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</row>
    <row r="695" spans="1:26" ht="12.75" customHeight="1" x14ac:dyDescent="0.2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</row>
    <row r="696" spans="1:26" ht="12.75" customHeight="1" x14ac:dyDescent="0.2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</row>
    <row r="697" spans="1:26" ht="12.75" customHeight="1" x14ac:dyDescent="0.2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</row>
    <row r="698" spans="1:26" ht="12.75" customHeight="1" x14ac:dyDescent="0.2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</row>
    <row r="699" spans="1:26" ht="12.75" customHeight="1" x14ac:dyDescent="0.2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</row>
    <row r="700" spans="1:26" ht="12.75" customHeight="1" x14ac:dyDescent="0.2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</row>
    <row r="701" spans="1:26" ht="12.75" customHeight="1" x14ac:dyDescent="0.2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</row>
    <row r="702" spans="1:26" ht="12.75" customHeight="1" x14ac:dyDescent="0.2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</row>
    <row r="703" spans="1:26" ht="12.75" customHeight="1" x14ac:dyDescent="0.2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</row>
    <row r="704" spans="1:26" ht="12.75" customHeight="1" x14ac:dyDescent="0.2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</row>
    <row r="705" spans="1:26" ht="12.75" customHeight="1" x14ac:dyDescent="0.2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</row>
    <row r="706" spans="1:26" ht="12.75" customHeight="1" x14ac:dyDescent="0.2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</row>
    <row r="707" spans="1:26" ht="12.75" customHeight="1" x14ac:dyDescent="0.2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</row>
    <row r="708" spans="1:26" ht="12.75" customHeight="1" x14ac:dyDescent="0.2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</row>
    <row r="709" spans="1:26" ht="12.75" customHeight="1" x14ac:dyDescent="0.2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</row>
    <row r="710" spans="1:26" ht="12.75" customHeight="1" x14ac:dyDescent="0.2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</row>
    <row r="711" spans="1:26" ht="12.75" customHeight="1" x14ac:dyDescent="0.2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</row>
    <row r="712" spans="1:26" ht="12.75" customHeight="1" x14ac:dyDescent="0.2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</row>
    <row r="713" spans="1:26" ht="12.75" customHeight="1" x14ac:dyDescent="0.2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</row>
    <row r="714" spans="1:26" ht="12.75" customHeight="1" x14ac:dyDescent="0.2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</row>
    <row r="715" spans="1:26" ht="12.75" customHeight="1" x14ac:dyDescent="0.2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</row>
    <row r="716" spans="1:26" ht="12.75" customHeight="1" x14ac:dyDescent="0.2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</row>
    <row r="717" spans="1:26" ht="12.75" customHeight="1" x14ac:dyDescent="0.2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</row>
    <row r="718" spans="1:26" ht="12.75" customHeight="1" x14ac:dyDescent="0.2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</row>
    <row r="719" spans="1:26" ht="12.75" customHeight="1" x14ac:dyDescent="0.2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</row>
    <row r="720" spans="1:26" ht="12.75" customHeight="1" x14ac:dyDescent="0.2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</row>
    <row r="721" spans="1:26" ht="12.75" customHeight="1" x14ac:dyDescent="0.2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</row>
    <row r="722" spans="1:26" ht="12.75" customHeight="1" x14ac:dyDescent="0.2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</row>
    <row r="723" spans="1:26" ht="12.75" customHeight="1" x14ac:dyDescent="0.2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</row>
    <row r="724" spans="1:26" ht="12.75" customHeight="1" x14ac:dyDescent="0.2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</row>
    <row r="725" spans="1:26" ht="12.75" customHeight="1" x14ac:dyDescent="0.2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</row>
    <row r="726" spans="1:26" ht="12.75" customHeight="1" x14ac:dyDescent="0.2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</row>
    <row r="727" spans="1:26" ht="12.75" customHeight="1" x14ac:dyDescent="0.2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</row>
    <row r="728" spans="1:26" ht="12.75" customHeight="1" x14ac:dyDescent="0.2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</row>
    <row r="729" spans="1:26" ht="12.75" customHeight="1" x14ac:dyDescent="0.2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</row>
    <row r="730" spans="1:26" ht="12.75" customHeight="1" x14ac:dyDescent="0.2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</row>
    <row r="731" spans="1:26" ht="12.75" customHeight="1" x14ac:dyDescent="0.2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</row>
    <row r="732" spans="1:26" ht="12.75" customHeight="1" x14ac:dyDescent="0.2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</row>
    <row r="733" spans="1:26" ht="12.75" customHeight="1" x14ac:dyDescent="0.2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</row>
    <row r="734" spans="1:26" ht="12.75" customHeight="1" x14ac:dyDescent="0.2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</row>
    <row r="735" spans="1:26" ht="12.75" customHeight="1" x14ac:dyDescent="0.2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</row>
    <row r="736" spans="1:26" ht="12.75" customHeight="1" x14ac:dyDescent="0.2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</row>
    <row r="737" spans="1:26" ht="12.75" customHeight="1" x14ac:dyDescent="0.2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</row>
    <row r="738" spans="1:26" ht="12.75" customHeight="1" x14ac:dyDescent="0.2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</row>
    <row r="739" spans="1:26" ht="12.75" customHeight="1" x14ac:dyDescent="0.2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</row>
    <row r="740" spans="1:26" ht="12.75" customHeight="1" x14ac:dyDescent="0.2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</row>
    <row r="741" spans="1:26" ht="12.75" customHeight="1" x14ac:dyDescent="0.2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</row>
    <row r="742" spans="1:26" ht="12.75" customHeight="1" x14ac:dyDescent="0.2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</row>
    <row r="743" spans="1:26" ht="12.75" customHeight="1" x14ac:dyDescent="0.2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</row>
    <row r="744" spans="1:26" ht="12.75" customHeight="1" x14ac:dyDescent="0.2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</row>
    <row r="745" spans="1:26" ht="12.75" customHeight="1" x14ac:dyDescent="0.2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</row>
    <row r="746" spans="1:26" ht="12.75" customHeight="1" x14ac:dyDescent="0.2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</row>
    <row r="747" spans="1:26" ht="12.75" customHeight="1" x14ac:dyDescent="0.2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</row>
    <row r="748" spans="1:26" ht="12.75" customHeight="1" x14ac:dyDescent="0.2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</row>
    <row r="749" spans="1:26" ht="12.75" customHeight="1" x14ac:dyDescent="0.2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</row>
    <row r="750" spans="1:26" ht="12.75" customHeight="1" x14ac:dyDescent="0.2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</row>
    <row r="751" spans="1:26" ht="12.75" customHeight="1" x14ac:dyDescent="0.2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</row>
    <row r="752" spans="1:26" ht="12.75" customHeight="1" x14ac:dyDescent="0.2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</row>
    <row r="753" spans="1:26" ht="12.75" customHeight="1" x14ac:dyDescent="0.2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</row>
    <row r="754" spans="1:26" ht="12.75" customHeight="1" x14ac:dyDescent="0.2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</row>
    <row r="755" spans="1:26" ht="12.75" customHeight="1" x14ac:dyDescent="0.2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</row>
    <row r="756" spans="1:26" ht="12.75" customHeight="1" x14ac:dyDescent="0.2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</row>
    <row r="757" spans="1:26" ht="12.75" customHeight="1" x14ac:dyDescent="0.2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</row>
    <row r="758" spans="1:26" ht="12.75" customHeight="1" x14ac:dyDescent="0.2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</row>
    <row r="759" spans="1:26" ht="12.75" customHeight="1" x14ac:dyDescent="0.2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</row>
    <row r="760" spans="1:26" ht="12.75" customHeight="1" x14ac:dyDescent="0.2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</row>
    <row r="761" spans="1:26" ht="12.75" customHeight="1" x14ac:dyDescent="0.2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</row>
    <row r="762" spans="1:26" ht="12.75" customHeight="1" x14ac:dyDescent="0.2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</row>
    <row r="763" spans="1:26" ht="12.75" customHeight="1" x14ac:dyDescent="0.2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</row>
    <row r="764" spans="1:26" ht="12.75" customHeight="1" x14ac:dyDescent="0.2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</row>
    <row r="765" spans="1:26" ht="12.75" customHeight="1" x14ac:dyDescent="0.2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</row>
    <row r="766" spans="1:26" ht="12.75" customHeight="1" x14ac:dyDescent="0.2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</row>
    <row r="767" spans="1:26" ht="12.75" customHeight="1" x14ac:dyDescent="0.2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</row>
    <row r="768" spans="1:26" ht="12.75" customHeight="1" x14ac:dyDescent="0.2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</row>
    <row r="769" spans="1:26" ht="12.75" customHeight="1" x14ac:dyDescent="0.2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</row>
    <row r="770" spans="1:26" ht="12.75" customHeight="1" x14ac:dyDescent="0.2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</row>
    <row r="771" spans="1:26" ht="12.75" customHeight="1" x14ac:dyDescent="0.2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</row>
    <row r="772" spans="1:26" ht="12.75" customHeight="1" x14ac:dyDescent="0.2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</row>
    <row r="773" spans="1:26" ht="12.75" customHeight="1" x14ac:dyDescent="0.2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</row>
    <row r="774" spans="1:26" ht="12.75" customHeight="1" x14ac:dyDescent="0.2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</row>
    <row r="775" spans="1:26" ht="12.75" customHeight="1" x14ac:dyDescent="0.2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</row>
    <row r="776" spans="1:26" ht="12.75" customHeight="1" x14ac:dyDescent="0.2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</row>
    <row r="777" spans="1:26" ht="12.75" customHeight="1" x14ac:dyDescent="0.2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</row>
    <row r="778" spans="1:26" ht="12.75" customHeight="1" x14ac:dyDescent="0.2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</row>
    <row r="779" spans="1:26" ht="12.75" customHeight="1" x14ac:dyDescent="0.2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</row>
    <row r="780" spans="1:26" ht="12.75" customHeight="1" x14ac:dyDescent="0.2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</row>
    <row r="781" spans="1:26" ht="12.75" customHeight="1" x14ac:dyDescent="0.2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</row>
    <row r="782" spans="1:26" ht="12.75" customHeight="1" x14ac:dyDescent="0.2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</row>
    <row r="783" spans="1:26" ht="12.75" customHeight="1" x14ac:dyDescent="0.2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</row>
    <row r="784" spans="1:26" ht="12.75" customHeight="1" x14ac:dyDescent="0.2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</row>
    <row r="785" spans="1:26" ht="12.75" customHeight="1" x14ac:dyDescent="0.2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</row>
    <row r="786" spans="1:26" ht="12.75" customHeight="1" x14ac:dyDescent="0.2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</row>
    <row r="787" spans="1:26" ht="12.75" customHeight="1" x14ac:dyDescent="0.2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</row>
    <row r="788" spans="1:26" ht="12.75" customHeight="1" x14ac:dyDescent="0.2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</row>
    <row r="789" spans="1:26" ht="12.75" customHeight="1" x14ac:dyDescent="0.2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</row>
    <row r="790" spans="1:26" ht="12.75" customHeight="1" x14ac:dyDescent="0.2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</row>
    <row r="791" spans="1:26" ht="12.75" customHeight="1" x14ac:dyDescent="0.2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</row>
    <row r="792" spans="1:26" ht="12.75" customHeight="1" x14ac:dyDescent="0.2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</row>
    <row r="793" spans="1:26" ht="12.75" customHeight="1" x14ac:dyDescent="0.2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</row>
    <row r="794" spans="1:26" ht="12.75" customHeight="1" x14ac:dyDescent="0.2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</row>
    <row r="795" spans="1:26" ht="12.75" customHeight="1" x14ac:dyDescent="0.2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</row>
    <row r="796" spans="1:26" ht="12.75" customHeight="1" x14ac:dyDescent="0.2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</row>
    <row r="797" spans="1:26" ht="12.75" customHeight="1" x14ac:dyDescent="0.2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</row>
    <row r="798" spans="1:26" ht="12.75" customHeight="1" x14ac:dyDescent="0.2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</row>
    <row r="799" spans="1:26" ht="12.75" customHeight="1" x14ac:dyDescent="0.2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</row>
    <row r="800" spans="1:26" ht="12.75" customHeight="1" x14ac:dyDescent="0.2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</row>
    <row r="801" spans="1:26" ht="12.75" customHeight="1" x14ac:dyDescent="0.2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</row>
    <row r="802" spans="1:26" ht="12.75" customHeight="1" x14ac:dyDescent="0.2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</row>
    <row r="803" spans="1:26" ht="12.75" customHeight="1" x14ac:dyDescent="0.2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</row>
    <row r="804" spans="1:26" ht="12.75" customHeight="1" x14ac:dyDescent="0.2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</row>
    <row r="805" spans="1:26" ht="12.75" customHeight="1" x14ac:dyDescent="0.2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</row>
    <row r="806" spans="1:26" ht="12.75" customHeight="1" x14ac:dyDescent="0.2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</row>
    <row r="807" spans="1:26" ht="12.75" customHeight="1" x14ac:dyDescent="0.2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</row>
    <row r="808" spans="1:26" ht="12.75" customHeight="1" x14ac:dyDescent="0.2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</row>
    <row r="809" spans="1:26" ht="12.75" customHeight="1" x14ac:dyDescent="0.2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</row>
    <row r="810" spans="1:26" ht="12.75" customHeight="1" x14ac:dyDescent="0.2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</row>
    <row r="811" spans="1:26" ht="12.75" customHeight="1" x14ac:dyDescent="0.2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</row>
    <row r="812" spans="1:26" ht="12.75" customHeight="1" x14ac:dyDescent="0.2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</row>
    <row r="813" spans="1:26" ht="12.75" customHeight="1" x14ac:dyDescent="0.2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</row>
    <row r="814" spans="1:26" ht="12.75" customHeight="1" x14ac:dyDescent="0.2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</row>
    <row r="815" spans="1:26" ht="12.75" customHeight="1" x14ac:dyDescent="0.2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</row>
    <row r="816" spans="1:26" ht="12.75" customHeight="1" x14ac:dyDescent="0.2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</row>
    <row r="817" spans="1:26" ht="12.75" customHeight="1" x14ac:dyDescent="0.2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</row>
    <row r="818" spans="1:26" ht="12.75" customHeight="1" x14ac:dyDescent="0.2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</row>
    <row r="819" spans="1:26" ht="12.75" customHeight="1" x14ac:dyDescent="0.2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</row>
    <row r="820" spans="1:26" ht="12.75" customHeight="1" x14ac:dyDescent="0.2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</row>
    <row r="821" spans="1:26" ht="12.75" customHeight="1" x14ac:dyDescent="0.2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</row>
    <row r="822" spans="1:26" ht="12.75" customHeight="1" x14ac:dyDescent="0.2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</row>
    <row r="823" spans="1:26" ht="12.75" customHeight="1" x14ac:dyDescent="0.2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</row>
    <row r="824" spans="1:26" ht="12.75" customHeight="1" x14ac:dyDescent="0.2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</row>
    <row r="825" spans="1:26" ht="12.75" customHeight="1" x14ac:dyDescent="0.2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</row>
    <row r="826" spans="1:26" ht="12.75" customHeight="1" x14ac:dyDescent="0.2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</row>
    <row r="827" spans="1:26" ht="12.75" customHeight="1" x14ac:dyDescent="0.2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</row>
    <row r="828" spans="1:26" ht="12.75" customHeight="1" x14ac:dyDescent="0.2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</row>
    <row r="829" spans="1:26" ht="12.75" customHeight="1" x14ac:dyDescent="0.2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</row>
    <row r="830" spans="1:26" ht="12.75" customHeight="1" x14ac:dyDescent="0.2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</row>
    <row r="831" spans="1:26" ht="12.75" customHeight="1" x14ac:dyDescent="0.2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</row>
    <row r="832" spans="1:26" ht="12.75" customHeight="1" x14ac:dyDescent="0.2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</row>
    <row r="833" spans="1:26" ht="12.75" customHeight="1" x14ac:dyDescent="0.2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</row>
    <row r="834" spans="1:26" ht="12.75" customHeight="1" x14ac:dyDescent="0.2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</row>
    <row r="835" spans="1:26" ht="12.75" customHeight="1" x14ac:dyDescent="0.2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</row>
    <row r="836" spans="1:26" ht="12.75" customHeight="1" x14ac:dyDescent="0.2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</row>
    <row r="837" spans="1:26" ht="12.75" customHeight="1" x14ac:dyDescent="0.2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</row>
    <row r="838" spans="1:26" ht="12.75" customHeight="1" x14ac:dyDescent="0.2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</row>
    <row r="839" spans="1:26" ht="12.75" customHeight="1" x14ac:dyDescent="0.2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</row>
    <row r="840" spans="1:26" ht="12.75" customHeight="1" x14ac:dyDescent="0.2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</row>
    <row r="841" spans="1:26" ht="12.75" customHeight="1" x14ac:dyDescent="0.2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</row>
    <row r="842" spans="1:26" ht="12.75" customHeight="1" x14ac:dyDescent="0.2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</row>
    <row r="843" spans="1:26" ht="12.75" customHeight="1" x14ac:dyDescent="0.2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</row>
    <row r="844" spans="1:26" ht="12.75" customHeight="1" x14ac:dyDescent="0.2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</row>
    <row r="845" spans="1:26" ht="12.75" customHeight="1" x14ac:dyDescent="0.2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</row>
    <row r="846" spans="1:26" ht="12.75" customHeight="1" x14ac:dyDescent="0.2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</row>
    <row r="847" spans="1:26" ht="12.75" customHeight="1" x14ac:dyDescent="0.2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</row>
    <row r="848" spans="1:26" ht="12.75" customHeight="1" x14ac:dyDescent="0.2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</row>
    <row r="849" spans="1:26" ht="12.75" customHeight="1" x14ac:dyDescent="0.2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</row>
    <row r="850" spans="1:26" ht="12.75" customHeight="1" x14ac:dyDescent="0.2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</row>
    <row r="851" spans="1:26" ht="12.75" customHeight="1" x14ac:dyDescent="0.2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</row>
    <row r="852" spans="1:26" ht="12.75" customHeight="1" x14ac:dyDescent="0.2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</row>
    <row r="853" spans="1:26" ht="12.75" customHeight="1" x14ac:dyDescent="0.2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</row>
    <row r="854" spans="1:26" ht="12.75" customHeight="1" x14ac:dyDescent="0.2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</row>
    <row r="855" spans="1:26" ht="12.75" customHeight="1" x14ac:dyDescent="0.2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</row>
    <row r="856" spans="1:26" ht="12.75" customHeight="1" x14ac:dyDescent="0.2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</row>
    <row r="857" spans="1:26" ht="12.75" customHeight="1" x14ac:dyDescent="0.2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</row>
    <row r="858" spans="1:26" ht="12.75" customHeight="1" x14ac:dyDescent="0.2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</row>
    <row r="859" spans="1:26" ht="12.75" customHeight="1" x14ac:dyDescent="0.2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</row>
    <row r="860" spans="1:26" ht="12.75" customHeight="1" x14ac:dyDescent="0.2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</row>
    <row r="861" spans="1:26" ht="12.75" customHeight="1" x14ac:dyDescent="0.2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</row>
    <row r="862" spans="1:26" ht="12.75" customHeight="1" x14ac:dyDescent="0.2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</row>
    <row r="863" spans="1:26" ht="12.75" customHeight="1" x14ac:dyDescent="0.2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</row>
    <row r="864" spans="1:26" ht="12.75" customHeight="1" x14ac:dyDescent="0.2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</row>
    <row r="865" spans="1:26" ht="12.75" customHeight="1" x14ac:dyDescent="0.2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</row>
    <row r="866" spans="1:26" ht="12.75" customHeight="1" x14ac:dyDescent="0.2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</row>
    <row r="867" spans="1:26" ht="12.75" customHeight="1" x14ac:dyDescent="0.2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</row>
    <row r="868" spans="1:26" ht="12.75" customHeight="1" x14ac:dyDescent="0.2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</row>
    <row r="869" spans="1:26" ht="12.75" customHeight="1" x14ac:dyDescent="0.2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</row>
    <row r="870" spans="1:26" ht="12.75" customHeight="1" x14ac:dyDescent="0.2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</row>
    <row r="871" spans="1:26" ht="12.75" customHeight="1" x14ac:dyDescent="0.2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</row>
    <row r="872" spans="1:26" ht="12.75" customHeight="1" x14ac:dyDescent="0.2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</row>
    <row r="873" spans="1:26" ht="12.75" customHeight="1" x14ac:dyDescent="0.2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</row>
    <row r="874" spans="1:26" ht="12.75" customHeight="1" x14ac:dyDescent="0.2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</row>
    <row r="875" spans="1:26" ht="12.75" customHeight="1" x14ac:dyDescent="0.2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</row>
    <row r="876" spans="1:26" ht="12.75" customHeight="1" x14ac:dyDescent="0.2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</row>
    <row r="877" spans="1:26" ht="12.75" customHeight="1" x14ac:dyDescent="0.2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</row>
    <row r="878" spans="1:26" ht="12.75" customHeight="1" x14ac:dyDescent="0.2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</row>
    <row r="879" spans="1:26" ht="12.75" customHeight="1" x14ac:dyDescent="0.2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</row>
    <row r="880" spans="1:26" ht="12.75" customHeight="1" x14ac:dyDescent="0.2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</row>
    <row r="881" spans="1:26" ht="12.75" customHeight="1" x14ac:dyDescent="0.2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</row>
    <row r="882" spans="1:26" ht="12.75" customHeight="1" x14ac:dyDescent="0.2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</row>
    <row r="883" spans="1:26" ht="12.75" customHeight="1" x14ac:dyDescent="0.2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</row>
    <row r="884" spans="1:26" ht="12.75" customHeight="1" x14ac:dyDescent="0.2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</row>
    <row r="885" spans="1:26" ht="12.75" customHeight="1" x14ac:dyDescent="0.2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</row>
    <row r="886" spans="1:26" ht="12.75" customHeight="1" x14ac:dyDescent="0.2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</row>
    <row r="887" spans="1:26" ht="12.75" customHeight="1" x14ac:dyDescent="0.2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</row>
    <row r="888" spans="1:26" ht="12.75" customHeight="1" x14ac:dyDescent="0.2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</row>
    <row r="889" spans="1:26" ht="12.75" customHeight="1" x14ac:dyDescent="0.2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</row>
    <row r="890" spans="1:26" ht="12.75" customHeight="1" x14ac:dyDescent="0.2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</row>
    <row r="891" spans="1:26" ht="12.75" customHeight="1" x14ac:dyDescent="0.2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</row>
    <row r="892" spans="1:26" ht="12.75" customHeight="1" x14ac:dyDescent="0.2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</row>
    <row r="893" spans="1:26" ht="12.75" customHeight="1" x14ac:dyDescent="0.2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</row>
    <row r="894" spans="1:26" ht="12.75" customHeight="1" x14ac:dyDescent="0.2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</row>
    <row r="895" spans="1:26" ht="12.75" customHeight="1" x14ac:dyDescent="0.2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</row>
    <row r="896" spans="1:26" ht="12.75" customHeight="1" x14ac:dyDescent="0.2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</row>
    <row r="897" spans="1:26" ht="12.75" customHeight="1" x14ac:dyDescent="0.2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</row>
    <row r="898" spans="1:26" ht="12.75" customHeight="1" x14ac:dyDescent="0.2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</row>
    <row r="899" spans="1:26" ht="12.75" customHeight="1" x14ac:dyDescent="0.2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</row>
    <row r="900" spans="1:26" ht="12.75" customHeight="1" x14ac:dyDescent="0.2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</row>
    <row r="901" spans="1:26" ht="12.75" customHeight="1" x14ac:dyDescent="0.2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</row>
    <row r="902" spans="1:26" ht="12.75" customHeight="1" x14ac:dyDescent="0.2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</row>
    <row r="903" spans="1:26" ht="12.75" customHeight="1" x14ac:dyDescent="0.2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</row>
    <row r="904" spans="1:26" ht="12.75" customHeight="1" x14ac:dyDescent="0.2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</row>
    <row r="905" spans="1:26" ht="12.75" customHeight="1" x14ac:dyDescent="0.2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</row>
    <row r="906" spans="1:26" ht="12.75" customHeight="1" x14ac:dyDescent="0.2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</row>
    <row r="907" spans="1:26" ht="12.75" customHeight="1" x14ac:dyDescent="0.2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</row>
    <row r="908" spans="1:26" ht="12.75" customHeight="1" x14ac:dyDescent="0.2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</row>
    <row r="909" spans="1:26" ht="12.75" customHeight="1" x14ac:dyDescent="0.2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</row>
    <row r="910" spans="1:26" ht="12.75" customHeight="1" x14ac:dyDescent="0.2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</row>
    <row r="911" spans="1:26" ht="12.75" customHeight="1" x14ac:dyDescent="0.2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</row>
    <row r="912" spans="1:26" ht="12.75" customHeight="1" x14ac:dyDescent="0.2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</row>
    <row r="913" spans="1:26" ht="12.75" customHeight="1" x14ac:dyDescent="0.2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</row>
    <row r="914" spans="1:26" ht="12.75" customHeight="1" x14ac:dyDescent="0.2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</row>
    <row r="915" spans="1:26" ht="12.75" customHeight="1" x14ac:dyDescent="0.2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</row>
    <row r="916" spans="1:26" ht="12.75" customHeight="1" x14ac:dyDescent="0.2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</row>
    <row r="917" spans="1:26" ht="12.75" customHeight="1" x14ac:dyDescent="0.2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</row>
    <row r="918" spans="1:26" ht="12.75" customHeight="1" x14ac:dyDescent="0.2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</row>
    <row r="919" spans="1:26" ht="12.75" customHeight="1" x14ac:dyDescent="0.2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</row>
    <row r="920" spans="1:26" ht="12.75" customHeight="1" x14ac:dyDescent="0.2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</row>
    <row r="921" spans="1:26" ht="12.75" customHeight="1" x14ac:dyDescent="0.2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</row>
    <row r="922" spans="1:26" ht="12.75" customHeight="1" x14ac:dyDescent="0.2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</row>
    <row r="923" spans="1:26" ht="12.75" customHeight="1" x14ac:dyDescent="0.2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</row>
    <row r="924" spans="1:26" ht="12.75" customHeight="1" x14ac:dyDescent="0.2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</row>
    <row r="925" spans="1:26" ht="12.75" customHeight="1" x14ac:dyDescent="0.2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</row>
    <row r="926" spans="1:26" ht="12.75" customHeight="1" x14ac:dyDescent="0.2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</row>
    <row r="927" spans="1:26" ht="12.75" customHeight="1" x14ac:dyDescent="0.2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</row>
    <row r="928" spans="1:26" ht="12.75" customHeight="1" x14ac:dyDescent="0.2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</row>
    <row r="929" spans="1:26" ht="12.75" customHeight="1" x14ac:dyDescent="0.2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</row>
    <row r="930" spans="1:26" ht="12.75" customHeight="1" x14ac:dyDescent="0.2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</row>
    <row r="931" spans="1:26" ht="12.75" customHeight="1" x14ac:dyDescent="0.2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</row>
    <row r="932" spans="1:26" ht="12.75" customHeight="1" x14ac:dyDescent="0.2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</row>
    <row r="933" spans="1:26" ht="12.75" customHeight="1" x14ac:dyDescent="0.2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</row>
    <row r="934" spans="1:26" ht="12.75" customHeight="1" x14ac:dyDescent="0.2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</row>
    <row r="935" spans="1:26" ht="12.75" customHeight="1" x14ac:dyDescent="0.2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</row>
    <row r="936" spans="1:26" ht="12.75" customHeight="1" x14ac:dyDescent="0.2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</row>
    <row r="937" spans="1:26" ht="12.75" customHeight="1" x14ac:dyDescent="0.2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</row>
    <row r="938" spans="1:26" ht="12.75" customHeight="1" x14ac:dyDescent="0.2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</row>
    <row r="939" spans="1:26" ht="12.75" customHeight="1" x14ac:dyDescent="0.2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</row>
    <row r="940" spans="1:26" ht="12.75" customHeight="1" x14ac:dyDescent="0.2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</row>
    <row r="941" spans="1:26" ht="12.75" customHeight="1" x14ac:dyDescent="0.2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</row>
    <row r="942" spans="1:26" ht="12.75" customHeight="1" x14ac:dyDescent="0.2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</row>
    <row r="943" spans="1:26" ht="12.75" customHeight="1" x14ac:dyDescent="0.2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</row>
    <row r="944" spans="1:26" ht="12.75" customHeight="1" x14ac:dyDescent="0.2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</row>
    <row r="945" spans="1:26" ht="12.75" customHeight="1" x14ac:dyDescent="0.2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</row>
    <row r="946" spans="1:26" ht="12.75" customHeight="1" x14ac:dyDescent="0.2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</row>
    <row r="947" spans="1:26" ht="12.75" customHeight="1" x14ac:dyDescent="0.2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</row>
    <row r="948" spans="1:26" ht="12.75" customHeight="1" x14ac:dyDescent="0.2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</row>
    <row r="949" spans="1:26" ht="12.75" customHeight="1" x14ac:dyDescent="0.2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</row>
    <row r="950" spans="1:26" ht="12.75" customHeight="1" x14ac:dyDescent="0.2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</row>
    <row r="951" spans="1:26" ht="12.75" customHeight="1" x14ac:dyDescent="0.2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</row>
    <row r="952" spans="1:26" ht="12.75" customHeight="1" x14ac:dyDescent="0.2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</row>
    <row r="953" spans="1:26" ht="12.75" customHeight="1" x14ac:dyDescent="0.2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</row>
    <row r="954" spans="1:26" ht="12.75" customHeight="1" x14ac:dyDescent="0.2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</row>
    <row r="955" spans="1:26" ht="12.75" customHeight="1" x14ac:dyDescent="0.2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</row>
    <row r="956" spans="1:26" ht="12.75" customHeight="1" x14ac:dyDescent="0.2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</row>
    <row r="957" spans="1:26" ht="12.75" customHeight="1" x14ac:dyDescent="0.2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</row>
    <row r="958" spans="1:26" ht="12.75" customHeight="1" x14ac:dyDescent="0.2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</row>
    <row r="959" spans="1:26" ht="12.75" customHeight="1" x14ac:dyDescent="0.2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</row>
    <row r="960" spans="1:26" ht="12.75" customHeight="1" x14ac:dyDescent="0.2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</row>
    <row r="961" spans="1:26" ht="12.75" customHeight="1" x14ac:dyDescent="0.2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</row>
    <row r="962" spans="1:26" ht="12.75" customHeight="1" x14ac:dyDescent="0.2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</row>
    <row r="963" spans="1:26" ht="12.75" customHeight="1" x14ac:dyDescent="0.2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</row>
    <row r="964" spans="1:26" ht="12.75" customHeight="1" x14ac:dyDescent="0.2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</row>
    <row r="965" spans="1:26" ht="12.75" customHeight="1" x14ac:dyDescent="0.2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</row>
    <row r="966" spans="1:26" ht="12.75" customHeight="1" x14ac:dyDescent="0.2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</row>
    <row r="967" spans="1:26" ht="12.75" customHeight="1" x14ac:dyDescent="0.2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</row>
    <row r="968" spans="1:26" ht="12.75" customHeight="1" x14ac:dyDescent="0.2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</row>
    <row r="969" spans="1:26" ht="12.75" customHeight="1" x14ac:dyDescent="0.2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</row>
    <row r="970" spans="1:26" ht="12.75" customHeight="1" x14ac:dyDescent="0.2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</row>
    <row r="971" spans="1:26" ht="12.75" customHeight="1" x14ac:dyDescent="0.2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</row>
    <row r="972" spans="1:26" ht="12.75" customHeight="1" x14ac:dyDescent="0.2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</row>
    <row r="973" spans="1:26" ht="12.75" customHeight="1" x14ac:dyDescent="0.2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</row>
    <row r="974" spans="1:26" ht="12.75" customHeight="1" x14ac:dyDescent="0.2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</row>
    <row r="975" spans="1:26" ht="12.75" customHeight="1" x14ac:dyDescent="0.2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</row>
    <row r="976" spans="1:26" ht="12.75" customHeight="1" x14ac:dyDescent="0.2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</row>
    <row r="977" spans="1:26" ht="12.75" customHeight="1" x14ac:dyDescent="0.2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</row>
    <row r="978" spans="1:26" ht="12.75" customHeight="1" x14ac:dyDescent="0.2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</row>
    <row r="979" spans="1:26" ht="12.75" customHeight="1" x14ac:dyDescent="0.2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</row>
    <row r="980" spans="1:26" ht="12.75" customHeight="1" x14ac:dyDescent="0.2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</row>
    <row r="981" spans="1:26" ht="12.75" customHeight="1" x14ac:dyDescent="0.2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</row>
    <row r="982" spans="1:26" ht="12.75" customHeight="1" x14ac:dyDescent="0.2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</row>
    <row r="983" spans="1:26" ht="12.75" customHeight="1" x14ac:dyDescent="0.2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</row>
    <row r="984" spans="1:26" ht="12.75" customHeight="1" x14ac:dyDescent="0.2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</row>
    <row r="985" spans="1:26" ht="12.75" customHeight="1" x14ac:dyDescent="0.2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</row>
    <row r="986" spans="1:26" ht="12.75" customHeight="1" x14ac:dyDescent="0.2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</row>
    <row r="987" spans="1:26" ht="12.75" customHeight="1" x14ac:dyDescent="0.2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</row>
    <row r="988" spans="1:26" ht="12.75" customHeight="1" x14ac:dyDescent="0.2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</row>
    <row r="989" spans="1:26" ht="12.75" customHeight="1" x14ac:dyDescent="0.2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</row>
    <row r="990" spans="1:26" ht="12.75" customHeight="1" x14ac:dyDescent="0.2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</row>
    <row r="991" spans="1:26" ht="12.75" customHeight="1" x14ac:dyDescent="0.2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</row>
    <row r="992" spans="1:26" ht="12.75" customHeight="1" x14ac:dyDescent="0.2">
      <c r="A992" s="247"/>
      <c r="B992" s="247"/>
      <c r="C992" s="247"/>
      <c r="D992" s="247"/>
      <c r="E992" s="247"/>
      <c r="F992" s="247"/>
      <c r="G992" s="247"/>
      <c r="H992" s="247"/>
      <c r="I992" s="247"/>
      <c r="J992" s="247"/>
      <c r="K992" s="247"/>
      <c r="L992" s="247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</row>
    <row r="993" spans="1:26" ht="12.75" customHeight="1" x14ac:dyDescent="0.2">
      <c r="A993" s="247"/>
      <c r="B993" s="247"/>
      <c r="C993" s="247"/>
      <c r="D993" s="247"/>
      <c r="E993" s="247"/>
      <c r="F993" s="247"/>
      <c r="G993" s="247"/>
      <c r="H993" s="247"/>
      <c r="I993" s="247"/>
      <c r="J993" s="247"/>
      <c r="K993" s="247"/>
      <c r="L993" s="247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</row>
    <row r="994" spans="1:26" ht="12.75" customHeight="1" x14ac:dyDescent="0.2">
      <c r="A994" s="247"/>
      <c r="B994" s="247"/>
      <c r="C994" s="247"/>
      <c r="D994" s="247"/>
      <c r="E994" s="247"/>
      <c r="F994" s="247"/>
      <c r="G994" s="247"/>
      <c r="H994" s="247"/>
      <c r="I994" s="247"/>
      <c r="J994" s="247"/>
      <c r="K994" s="247"/>
      <c r="L994" s="247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</row>
    <row r="995" spans="1:26" ht="12.75" customHeight="1" x14ac:dyDescent="0.2">
      <c r="A995" s="247"/>
      <c r="B995" s="247"/>
      <c r="C995" s="247"/>
      <c r="D995" s="247"/>
      <c r="E995" s="247"/>
      <c r="F995" s="247"/>
      <c r="G995" s="247"/>
      <c r="H995" s="247"/>
      <c r="I995" s="247"/>
      <c r="J995" s="247"/>
      <c r="K995" s="247"/>
      <c r="L995" s="247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</row>
    <row r="996" spans="1:26" ht="12.75" customHeight="1" x14ac:dyDescent="0.2">
      <c r="A996" s="247"/>
      <c r="B996" s="247"/>
      <c r="C996" s="247"/>
      <c r="D996" s="247"/>
      <c r="E996" s="247"/>
      <c r="F996" s="247"/>
      <c r="G996" s="247"/>
      <c r="H996" s="247"/>
      <c r="I996" s="247"/>
      <c r="J996" s="247"/>
      <c r="K996" s="247"/>
      <c r="L996" s="247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</row>
    <row r="997" spans="1:26" ht="12.75" customHeight="1" x14ac:dyDescent="0.2">
      <c r="A997" s="247"/>
      <c r="B997" s="247"/>
      <c r="C997" s="247"/>
      <c r="D997" s="247"/>
      <c r="E997" s="247"/>
      <c r="F997" s="247"/>
      <c r="G997" s="247"/>
      <c r="H997" s="247"/>
      <c r="I997" s="247"/>
      <c r="J997" s="247"/>
      <c r="K997" s="247"/>
      <c r="L997" s="247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</row>
    <row r="998" spans="1:26" ht="12.75" customHeight="1" x14ac:dyDescent="0.2">
      <c r="A998" s="247"/>
      <c r="B998" s="247"/>
      <c r="C998" s="247"/>
      <c r="D998" s="247"/>
      <c r="E998" s="247"/>
      <c r="F998" s="247"/>
      <c r="G998" s="247"/>
      <c r="H998" s="247"/>
      <c r="I998" s="247"/>
      <c r="J998" s="247"/>
      <c r="K998" s="247"/>
      <c r="L998" s="247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</row>
    <row r="999" spans="1:26" ht="12.75" customHeight="1" x14ac:dyDescent="0.2">
      <c r="A999" s="247"/>
      <c r="B999" s="247"/>
      <c r="C999" s="247"/>
      <c r="D999" s="247"/>
      <c r="E999" s="247"/>
      <c r="F999" s="247"/>
      <c r="G999" s="247"/>
      <c r="H999" s="247"/>
      <c r="I999" s="247"/>
      <c r="J999" s="247"/>
      <c r="K999" s="247"/>
      <c r="L999" s="247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</row>
    <row r="1000" spans="1:26" ht="12.75" customHeight="1" x14ac:dyDescent="0.2">
      <c r="A1000" s="247"/>
      <c r="B1000" s="247"/>
      <c r="C1000" s="247"/>
      <c r="D1000" s="247"/>
      <c r="E1000" s="247"/>
      <c r="F1000" s="247"/>
      <c r="G1000" s="247"/>
      <c r="H1000" s="247"/>
      <c r="I1000" s="247"/>
      <c r="J1000" s="247"/>
      <c r="K1000" s="247"/>
      <c r="L1000" s="247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workbookViewId="0">
      <selection sqref="A1:B2"/>
    </sheetView>
  </sheetViews>
  <sheetFormatPr baseColWidth="10" defaultColWidth="12.5703125" defaultRowHeight="15" customHeight="1" x14ac:dyDescent="0.2"/>
  <cols>
    <col min="2" max="2" width="6.42578125" customWidth="1"/>
    <col min="8" max="8" width="0.42578125" customWidth="1"/>
    <col min="10" max="10" width="4.85546875" customWidth="1"/>
    <col min="12" max="12" width="3.85546875" customWidth="1"/>
    <col min="13" max="14" width="27.5703125" customWidth="1"/>
  </cols>
  <sheetData>
    <row r="1" spans="1:13" x14ac:dyDescent="0.2">
      <c r="A1" s="317" t="s">
        <v>223</v>
      </c>
      <c r="B1" s="283"/>
      <c r="C1" s="318" t="s">
        <v>224</v>
      </c>
      <c r="D1" s="283"/>
      <c r="E1" s="318" t="s">
        <v>225</v>
      </c>
      <c r="F1" s="283"/>
      <c r="G1" s="318" t="s">
        <v>226</v>
      </c>
      <c r="H1" s="283"/>
      <c r="I1" s="318" t="s">
        <v>227</v>
      </c>
      <c r="J1" s="283"/>
      <c r="K1" s="318" t="s">
        <v>228</v>
      </c>
      <c r="L1" s="283"/>
      <c r="M1" s="316" t="s">
        <v>229</v>
      </c>
    </row>
    <row r="2" spans="1:13" x14ac:dyDescent="0.2">
      <c r="A2" s="288"/>
      <c r="B2" s="290"/>
      <c r="C2" s="289"/>
      <c r="D2" s="290"/>
      <c r="E2" s="289"/>
      <c r="F2" s="290"/>
      <c r="G2" s="289"/>
      <c r="H2" s="290"/>
      <c r="I2" s="289"/>
      <c r="J2" s="290"/>
      <c r="K2" s="289"/>
      <c r="L2" s="290"/>
      <c r="M2" s="300"/>
    </row>
    <row r="3" spans="1:13" x14ac:dyDescent="0.2">
      <c r="A3" s="314">
        <v>1</v>
      </c>
      <c r="B3" s="307"/>
      <c r="C3" s="312" t="s">
        <v>230</v>
      </c>
      <c r="D3" s="307"/>
      <c r="E3" s="312">
        <v>2</v>
      </c>
      <c r="F3" s="307"/>
      <c r="G3" s="306">
        <v>0.29166666666666669</v>
      </c>
      <c r="H3" s="307"/>
      <c r="I3" s="312">
        <v>23</v>
      </c>
      <c r="J3" s="307"/>
      <c r="K3" s="310"/>
      <c r="L3" s="307"/>
      <c r="M3" s="311" t="s">
        <v>231</v>
      </c>
    </row>
    <row r="4" spans="1:13" x14ac:dyDescent="0.2">
      <c r="A4" s="315"/>
      <c r="B4" s="307"/>
      <c r="C4" s="308"/>
      <c r="D4" s="307"/>
      <c r="E4" s="308"/>
      <c r="F4" s="307"/>
      <c r="G4" s="308"/>
      <c r="H4" s="307"/>
      <c r="I4" s="308"/>
      <c r="J4" s="307"/>
      <c r="K4" s="308"/>
      <c r="L4" s="307"/>
      <c r="M4" s="307"/>
    </row>
    <row r="5" spans="1:13" x14ac:dyDescent="0.2">
      <c r="A5" s="314">
        <v>2</v>
      </c>
      <c r="B5" s="307"/>
      <c r="C5" s="312" t="s">
        <v>232</v>
      </c>
      <c r="D5" s="307"/>
      <c r="E5" s="312">
        <v>4</v>
      </c>
      <c r="F5" s="307"/>
      <c r="G5" s="306">
        <v>0.27083333333333331</v>
      </c>
      <c r="H5" s="307"/>
      <c r="I5" s="309">
        <v>8</v>
      </c>
      <c r="J5" s="307"/>
      <c r="K5" s="310"/>
      <c r="L5" s="307"/>
      <c r="M5" s="311"/>
    </row>
    <row r="6" spans="1:13" x14ac:dyDescent="0.2">
      <c r="A6" s="315"/>
      <c r="B6" s="307"/>
      <c r="C6" s="308"/>
      <c r="D6" s="307"/>
      <c r="E6" s="308"/>
      <c r="F6" s="307"/>
      <c r="G6" s="308"/>
      <c r="H6" s="307"/>
      <c r="I6" s="308"/>
      <c r="J6" s="307"/>
      <c r="K6" s="308"/>
      <c r="L6" s="307"/>
      <c r="M6" s="307"/>
    </row>
    <row r="7" spans="1:13" x14ac:dyDescent="0.2">
      <c r="A7" s="314">
        <v>7</v>
      </c>
      <c r="B7" s="307"/>
      <c r="C7" s="312" t="s">
        <v>233</v>
      </c>
      <c r="D7" s="307"/>
      <c r="E7" s="312">
        <v>3</v>
      </c>
      <c r="F7" s="307"/>
      <c r="G7" s="306">
        <v>0.3125</v>
      </c>
      <c r="H7" s="307"/>
      <c r="I7" s="309">
        <v>3</v>
      </c>
      <c r="J7" s="307"/>
      <c r="K7" s="310"/>
      <c r="L7" s="307"/>
      <c r="M7" s="311"/>
    </row>
    <row r="8" spans="1:13" x14ac:dyDescent="0.2">
      <c r="A8" s="315"/>
      <c r="B8" s="307"/>
      <c r="C8" s="308"/>
      <c r="D8" s="307"/>
      <c r="E8" s="308"/>
      <c r="F8" s="307"/>
      <c r="G8" s="308"/>
      <c r="H8" s="307"/>
      <c r="I8" s="308"/>
      <c r="J8" s="307"/>
      <c r="K8" s="308"/>
      <c r="L8" s="307"/>
      <c r="M8" s="307"/>
    </row>
    <row r="9" spans="1:13" x14ac:dyDescent="0.2">
      <c r="A9" s="319">
        <v>9</v>
      </c>
      <c r="B9" s="307"/>
      <c r="C9" s="312" t="s">
        <v>234</v>
      </c>
      <c r="D9" s="307"/>
      <c r="E9" s="312">
        <v>10</v>
      </c>
      <c r="F9" s="307"/>
      <c r="G9" s="306"/>
      <c r="H9" s="307"/>
      <c r="I9" s="309">
        <v>1</v>
      </c>
      <c r="J9" s="307"/>
      <c r="K9" s="310"/>
      <c r="L9" s="307"/>
      <c r="M9" s="311" t="s">
        <v>235</v>
      </c>
    </row>
    <row r="10" spans="1:13" x14ac:dyDescent="0.2">
      <c r="A10" s="315"/>
      <c r="B10" s="307"/>
      <c r="C10" s="308"/>
      <c r="D10" s="307"/>
      <c r="E10" s="308"/>
      <c r="F10" s="307"/>
      <c r="G10" s="308"/>
      <c r="H10" s="307"/>
      <c r="I10" s="308"/>
      <c r="J10" s="307"/>
      <c r="K10" s="308"/>
      <c r="L10" s="307"/>
      <c r="M10" s="307"/>
    </row>
    <row r="11" spans="1:13" x14ac:dyDescent="0.2">
      <c r="A11" s="319">
        <v>10</v>
      </c>
      <c r="B11" s="307"/>
      <c r="C11" s="312" t="s">
        <v>230</v>
      </c>
      <c r="D11" s="307"/>
      <c r="E11" s="312">
        <v>2</v>
      </c>
      <c r="F11" s="307"/>
      <c r="G11" s="306">
        <v>0.29166666666666669</v>
      </c>
      <c r="H11" s="307"/>
      <c r="I11" s="312">
        <v>3</v>
      </c>
      <c r="J11" s="307"/>
      <c r="K11" s="310"/>
      <c r="L11" s="307"/>
      <c r="M11" s="313" t="s">
        <v>236</v>
      </c>
    </row>
    <row r="12" spans="1:13" x14ac:dyDescent="0.2">
      <c r="A12" s="315"/>
      <c r="B12" s="307"/>
      <c r="C12" s="308"/>
      <c r="D12" s="307"/>
      <c r="E12" s="308"/>
      <c r="F12" s="307"/>
      <c r="G12" s="308"/>
      <c r="H12" s="307"/>
      <c r="I12" s="308"/>
      <c r="J12" s="307"/>
      <c r="K12" s="308"/>
      <c r="L12" s="307"/>
      <c r="M12" s="307"/>
    </row>
    <row r="13" spans="1:13" x14ac:dyDescent="0.2">
      <c r="A13" s="319"/>
      <c r="B13" s="307"/>
      <c r="C13" s="312"/>
      <c r="D13" s="307"/>
      <c r="E13" s="312"/>
      <c r="F13" s="307"/>
      <c r="G13" s="310"/>
      <c r="H13" s="307"/>
      <c r="I13" s="312"/>
      <c r="J13" s="307"/>
      <c r="K13" s="310"/>
      <c r="L13" s="307"/>
      <c r="M13" s="259"/>
    </row>
    <row r="14" spans="1:13" x14ac:dyDescent="0.2">
      <c r="A14" s="298"/>
      <c r="B14" s="300"/>
      <c r="C14" s="299"/>
      <c r="D14" s="300"/>
      <c r="E14" s="299"/>
      <c r="F14" s="300"/>
      <c r="G14" s="299"/>
      <c r="H14" s="300"/>
      <c r="I14" s="299"/>
      <c r="J14" s="300"/>
      <c r="K14" s="299"/>
      <c r="L14" s="300"/>
      <c r="M14" s="260"/>
    </row>
  </sheetData>
  <mergeCells count="48">
    <mergeCell ref="A9:B10"/>
    <mergeCell ref="C9:D10"/>
    <mergeCell ref="E9:F10"/>
    <mergeCell ref="G13:H14"/>
    <mergeCell ref="I13:J14"/>
    <mergeCell ref="A11:B12"/>
    <mergeCell ref="C11:D12"/>
    <mergeCell ref="E11:F12"/>
    <mergeCell ref="G11:H12"/>
    <mergeCell ref="I11:J12"/>
    <mergeCell ref="A13:B14"/>
    <mergeCell ref="M1:M2"/>
    <mergeCell ref="A3:B4"/>
    <mergeCell ref="C3:D4"/>
    <mergeCell ref="E3:F4"/>
    <mergeCell ref="G3:H4"/>
    <mergeCell ref="I3:J4"/>
    <mergeCell ref="K3:L4"/>
    <mergeCell ref="M3:M4"/>
    <mergeCell ref="A1:B2"/>
    <mergeCell ref="C1:D2"/>
    <mergeCell ref="E1:F2"/>
    <mergeCell ref="G1:H2"/>
    <mergeCell ref="I1:J2"/>
    <mergeCell ref="K1:L2"/>
    <mergeCell ref="M5:M6"/>
    <mergeCell ref="A7:B8"/>
    <mergeCell ref="C7:D8"/>
    <mergeCell ref="E7:F8"/>
    <mergeCell ref="G7:H8"/>
    <mergeCell ref="I7:J8"/>
    <mergeCell ref="K7:L8"/>
    <mergeCell ref="M7:M8"/>
    <mergeCell ref="A5:B6"/>
    <mergeCell ref="C5:D6"/>
    <mergeCell ref="E5:F6"/>
    <mergeCell ref="G5:H6"/>
    <mergeCell ref="I5:J6"/>
    <mergeCell ref="K5:L6"/>
    <mergeCell ref="G9:H10"/>
    <mergeCell ref="I9:J10"/>
    <mergeCell ref="K9:L10"/>
    <mergeCell ref="M9:M10"/>
    <mergeCell ref="C13:D14"/>
    <mergeCell ref="E13:F14"/>
    <mergeCell ref="K11:L12"/>
    <mergeCell ref="M11:M12"/>
    <mergeCell ref="K13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2023-10-12T18:20:29Z</dcterms:created>
  <dcterms:modified xsi:type="dcterms:W3CDTF">2023-10-17T11:22:49Z</dcterms:modified>
</cp:coreProperties>
</file>