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/>
  </bookViews>
  <sheets>
    <sheet name="FRUTAS" sheetId="1" r:id="rId1"/>
    <sheet name="VERDURAS" sheetId="2" r:id="rId2"/>
    <sheet name="DIETETICA" sheetId="3" r:id="rId3"/>
    <sheet name="JUGOS" sheetId="4" r:id="rId4"/>
    <sheet name="MIXES" sheetId="5" r:id="rId5"/>
    <sheet name="CARROS" sheetId="6" r:id="rId6"/>
  </sheets>
  <definedNames>
    <definedName name="_xlnm._FilterDatabase" localSheetId="2" hidden="1">DIETETICA!$A$7:$S$59</definedName>
    <definedName name="_xlnm._FilterDatabase" localSheetId="0" hidden="1">FRUTAS!$A$7:$A$59</definedName>
    <definedName name="_xlnm._FilterDatabase" localSheetId="3" hidden="1">JUGOS!$A$3:$T$9</definedName>
    <definedName name="_xlnm._FilterDatabase" localSheetId="4" hidden="1">MIXES!$A$1:$I$51</definedName>
    <definedName name="_xlnm._FilterDatabase" localSheetId="1" hidden="1">VERDURAS!$A$7:$AC$55</definedName>
  </definedNames>
  <calcPr calcId="162913"/>
</workbook>
</file>

<file path=xl/calcChain.xml><?xml version="1.0" encoding="utf-8"?>
<calcChain xmlns="http://schemas.openxmlformats.org/spreadsheetml/2006/main">
  <c r="H49" i="5" l="1"/>
  <c r="F49" i="5"/>
  <c r="D49" i="5"/>
  <c r="C49" i="5"/>
  <c r="B49" i="5"/>
  <c r="A49" i="5"/>
  <c r="H48" i="5"/>
  <c r="F48" i="5"/>
  <c r="D48" i="5"/>
  <c r="C48" i="5"/>
  <c r="B48" i="5"/>
  <c r="A48" i="5"/>
  <c r="H47" i="5"/>
  <c r="F47" i="5"/>
  <c r="D47" i="5"/>
  <c r="C47" i="5"/>
  <c r="B47" i="5"/>
  <c r="A47" i="5"/>
  <c r="H46" i="5"/>
  <c r="F46" i="5"/>
  <c r="D46" i="5"/>
  <c r="C46" i="5"/>
  <c r="I46" i="5" s="1"/>
  <c r="B46" i="5"/>
  <c r="A46" i="5"/>
  <c r="H45" i="5"/>
  <c r="F45" i="5"/>
  <c r="D45" i="5"/>
  <c r="C45" i="5"/>
  <c r="I45" i="5" s="1"/>
  <c r="B45" i="5"/>
  <c r="A45" i="5"/>
  <c r="H44" i="5"/>
  <c r="F44" i="5"/>
  <c r="D44" i="5"/>
  <c r="C44" i="5"/>
  <c r="I44" i="5" s="1"/>
  <c r="B44" i="5"/>
  <c r="A44" i="5"/>
  <c r="H43" i="5"/>
  <c r="F43" i="5"/>
  <c r="D43" i="5"/>
  <c r="C43" i="5"/>
  <c r="B43" i="5"/>
  <c r="A43" i="5"/>
  <c r="H42" i="5"/>
  <c r="F42" i="5"/>
  <c r="D42" i="5"/>
  <c r="C42" i="5"/>
  <c r="I42" i="5" s="1"/>
  <c r="B42" i="5"/>
  <c r="A42" i="5"/>
  <c r="H41" i="5"/>
  <c r="F41" i="5"/>
  <c r="D41" i="5"/>
  <c r="C41" i="5"/>
  <c r="B41" i="5"/>
  <c r="A41" i="5"/>
  <c r="H40" i="5"/>
  <c r="F40" i="5"/>
  <c r="D40" i="5"/>
  <c r="C40" i="5"/>
  <c r="B40" i="5"/>
  <c r="A40" i="5"/>
  <c r="H39" i="5"/>
  <c r="F39" i="5"/>
  <c r="I39" i="5" s="1"/>
  <c r="D39" i="5"/>
  <c r="C39" i="5"/>
  <c r="B39" i="5"/>
  <c r="A39" i="5"/>
  <c r="H38" i="5"/>
  <c r="F38" i="5"/>
  <c r="D38" i="5"/>
  <c r="C38" i="5"/>
  <c r="B38" i="5"/>
  <c r="A38" i="5"/>
  <c r="H37" i="5"/>
  <c r="F37" i="5"/>
  <c r="D37" i="5"/>
  <c r="C37" i="5"/>
  <c r="B37" i="5"/>
  <c r="A37" i="5"/>
  <c r="H36" i="5"/>
  <c r="F36" i="5"/>
  <c r="D36" i="5"/>
  <c r="C36" i="5"/>
  <c r="B36" i="5"/>
  <c r="A36" i="5"/>
  <c r="H35" i="5"/>
  <c r="F35" i="5"/>
  <c r="D35" i="5"/>
  <c r="C35" i="5"/>
  <c r="B35" i="5"/>
  <c r="A35" i="5"/>
  <c r="H34" i="5"/>
  <c r="F34" i="5"/>
  <c r="D34" i="5"/>
  <c r="C34" i="5"/>
  <c r="B34" i="5"/>
  <c r="A34" i="5"/>
  <c r="H33" i="5"/>
  <c r="F33" i="5"/>
  <c r="D33" i="5"/>
  <c r="C33" i="5"/>
  <c r="B33" i="5"/>
  <c r="A33" i="5"/>
  <c r="H32" i="5"/>
  <c r="F32" i="5"/>
  <c r="D32" i="5"/>
  <c r="C32" i="5"/>
  <c r="B32" i="5"/>
  <c r="A32" i="5"/>
  <c r="H31" i="5"/>
  <c r="F31" i="5"/>
  <c r="D31" i="5"/>
  <c r="C31" i="5"/>
  <c r="B31" i="5"/>
  <c r="A31" i="5"/>
  <c r="H30" i="5"/>
  <c r="F30" i="5"/>
  <c r="D30" i="5"/>
  <c r="C30" i="5"/>
  <c r="B30" i="5"/>
  <c r="A30" i="5"/>
  <c r="H29" i="5"/>
  <c r="F29" i="5"/>
  <c r="D29" i="5"/>
  <c r="C29" i="5"/>
  <c r="B29" i="5"/>
  <c r="A29" i="5"/>
  <c r="H28" i="5"/>
  <c r="F28" i="5"/>
  <c r="D28" i="5"/>
  <c r="C28" i="5"/>
  <c r="B28" i="5"/>
  <c r="A28" i="5"/>
  <c r="H27" i="5"/>
  <c r="F27" i="5"/>
  <c r="D27" i="5"/>
  <c r="C27" i="5"/>
  <c r="B27" i="5"/>
  <c r="A27" i="5"/>
  <c r="H26" i="5"/>
  <c r="F26" i="5"/>
  <c r="D26" i="5"/>
  <c r="C26" i="5"/>
  <c r="B26" i="5"/>
  <c r="A26" i="5"/>
  <c r="H25" i="5"/>
  <c r="F25" i="5"/>
  <c r="D25" i="5"/>
  <c r="C25" i="5"/>
  <c r="B25" i="5"/>
  <c r="A25" i="5"/>
  <c r="H24" i="5"/>
  <c r="F24" i="5"/>
  <c r="D24" i="5"/>
  <c r="C24" i="5"/>
  <c r="B24" i="5"/>
  <c r="A24" i="5"/>
  <c r="H23" i="5"/>
  <c r="F23" i="5"/>
  <c r="D23" i="5"/>
  <c r="C23" i="5"/>
  <c r="B23" i="5"/>
  <c r="A23" i="5"/>
  <c r="H22" i="5"/>
  <c r="F22" i="5"/>
  <c r="D22" i="5"/>
  <c r="C22" i="5"/>
  <c r="I22" i="5" s="1"/>
  <c r="B22" i="5"/>
  <c r="A22" i="5"/>
  <c r="H21" i="5"/>
  <c r="F21" i="5"/>
  <c r="D21" i="5"/>
  <c r="C21" i="5"/>
  <c r="B21" i="5"/>
  <c r="A21" i="5"/>
  <c r="H20" i="5"/>
  <c r="F20" i="5"/>
  <c r="D20" i="5"/>
  <c r="C20" i="5"/>
  <c r="B20" i="5"/>
  <c r="A20" i="5"/>
  <c r="H19" i="5"/>
  <c r="F19" i="5"/>
  <c r="D19" i="5"/>
  <c r="C19" i="5"/>
  <c r="B19" i="5"/>
  <c r="A19" i="5"/>
  <c r="H18" i="5"/>
  <c r="F18" i="5"/>
  <c r="D18" i="5"/>
  <c r="C18" i="5"/>
  <c r="B18" i="5"/>
  <c r="A18" i="5"/>
  <c r="H17" i="5"/>
  <c r="F17" i="5"/>
  <c r="D17" i="5"/>
  <c r="C17" i="5"/>
  <c r="B17" i="5"/>
  <c r="A17" i="5"/>
  <c r="H16" i="5"/>
  <c r="F16" i="5"/>
  <c r="D16" i="5"/>
  <c r="C16" i="5"/>
  <c r="B16" i="5"/>
  <c r="A16" i="5"/>
  <c r="H15" i="5"/>
  <c r="F15" i="5"/>
  <c r="D15" i="5"/>
  <c r="C15" i="5"/>
  <c r="B15" i="5"/>
  <c r="A15" i="5"/>
  <c r="H14" i="5"/>
  <c r="F14" i="5"/>
  <c r="D14" i="5"/>
  <c r="C14" i="5"/>
  <c r="B14" i="5"/>
  <c r="A14" i="5"/>
  <c r="H13" i="5"/>
  <c r="F13" i="5"/>
  <c r="D13" i="5"/>
  <c r="C13" i="5"/>
  <c r="B13" i="5"/>
  <c r="A13" i="5"/>
  <c r="H12" i="5"/>
  <c r="F12" i="5"/>
  <c r="D12" i="5"/>
  <c r="C12" i="5"/>
  <c r="B12" i="5"/>
  <c r="A12" i="5"/>
  <c r="H11" i="5"/>
  <c r="F11" i="5"/>
  <c r="D11" i="5"/>
  <c r="C11" i="5"/>
  <c r="B11" i="5"/>
  <c r="A11" i="5"/>
  <c r="H10" i="5"/>
  <c r="F10" i="5"/>
  <c r="D10" i="5"/>
  <c r="C10" i="5"/>
  <c r="I10" i="5" s="1"/>
  <c r="B10" i="5"/>
  <c r="A10" i="5"/>
  <c r="H9" i="5"/>
  <c r="F9" i="5"/>
  <c r="D9" i="5"/>
  <c r="C9" i="5"/>
  <c r="B9" i="5"/>
  <c r="A9" i="5"/>
  <c r="H8" i="5"/>
  <c r="F8" i="5"/>
  <c r="D8" i="5"/>
  <c r="C8" i="5"/>
  <c r="B8" i="5"/>
  <c r="A8" i="5"/>
  <c r="H7" i="5"/>
  <c r="F7" i="5"/>
  <c r="D7" i="5"/>
  <c r="C7" i="5"/>
  <c r="B7" i="5"/>
  <c r="A7" i="5"/>
  <c r="H6" i="5"/>
  <c r="F6" i="5"/>
  <c r="D6" i="5"/>
  <c r="C6" i="5"/>
  <c r="B6" i="5"/>
  <c r="A6" i="5"/>
  <c r="H5" i="5"/>
  <c r="F5" i="5"/>
  <c r="D5" i="5"/>
  <c r="C5" i="5"/>
  <c r="B5" i="5"/>
  <c r="A5" i="5"/>
  <c r="H4" i="5"/>
  <c r="F4" i="5"/>
  <c r="D4" i="5"/>
  <c r="C4" i="5"/>
  <c r="B4" i="5"/>
  <c r="A4" i="5"/>
  <c r="H3" i="5"/>
  <c r="F3" i="5"/>
  <c r="I3" i="5" s="1"/>
  <c r="D3" i="5"/>
  <c r="C3" i="5"/>
  <c r="B3" i="5"/>
  <c r="A3" i="5"/>
  <c r="H2" i="5"/>
  <c r="F2" i="5"/>
  <c r="D2" i="5"/>
  <c r="C2" i="5"/>
  <c r="B2" i="5"/>
  <c r="A2" i="5"/>
  <c r="I7" i="4"/>
  <c r="H7" i="4"/>
  <c r="G7" i="4"/>
  <c r="F7" i="4"/>
  <c r="E7" i="4"/>
  <c r="D7" i="4"/>
  <c r="C7" i="4"/>
  <c r="R61" i="3"/>
  <c r="Q59" i="3"/>
  <c r="P59" i="3"/>
  <c r="O59" i="3"/>
  <c r="N59" i="3"/>
  <c r="M59" i="3"/>
  <c r="Q58" i="3"/>
  <c r="P58" i="3"/>
  <c r="O58" i="3"/>
  <c r="N58" i="3"/>
  <c r="M58" i="3"/>
  <c r="S57" i="3"/>
  <c r="B57" i="3"/>
  <c r="A57" i="3"/>
  <c r="S54" i="3"/>
  <c r="B54" i="3"/>
  <c r="A54" i="3"/>
  <c r="S53" i="3"/>
  <c r="B53" i="3"/>
  <c r="A53" i="3"/>
  <c r="S52" i="3"/>
  <c r="B52" i="3"/>
  <c r="A52" i="3"/>
  <c r="S51" i="3"/>
  <c r="B51" i="3"/>
  <c r="A51" i="3"/>
  <c r="S50" i="3"/>
  <c r="B50" i="3"/>
  <c r="A50" i="3"/>
  <c r="S49" i="3"/>
  <c r="B49" i="3"/>
  <c r="A49" i="3"/>
  <c r="S48" i="3"/>
  <c r="B48" i="3"/>
  <c r="A48" i="3"/>
  <c r="S47" i="3"/>
  <c r="B47" i="3"/>
  <c r="A47" i="3"/>
  <c r="S46" i="3"/>
  <c r="B46" i="3"/>
  <c r="A46" i="3"/>
  <c r="S45" i="3"/>
  <c r="B45" i="3"/>
  <c r="A45" i="3"/>
  <c r="S44" i="3"/>
  <c r="B44" i="3"/>
  <c r="A44" i="3"/>
  <c r="S43" i="3"/>
  <c r="B43" i="3"/>
  <c r="A43" i="3"/>
  <c r="S42" i="3"/>
  <c r="B42" i="3"/>
  <c r="A42" i="3"/>
  <c r="S41" i="3"/>
  <c r="B41" i="3"/>
  <c r="A41" i="3"/>
  <c r="S40" i="3"/>
  <c r="B40" i="3"/>
  <c r="A40" i="3"/>
  <c r="S39" i="3"/>
  <c r="B39" i="3"/>
  <c r="A39" i="3"/>
  <c r="S38" i="3"/>
  <c r="B38" i="3"/>
  <c r="A38" i="3"/>
  <c r="S37" i="3"/>
  <c r="B37" i="3"/>
  <c r="A37" i="3"/>
  <c r="S36" i="3"/>
  <c r="B36" i="3"/>
  <c r="A36" i="3"/>
  <c r="S35" i="3"/>
  <c r="B35" i="3"/>
  <c r="A35" i="3"/>
  <c r="S34" i="3"/>
  <c r="B34" i="3"/>
  <c r="A34" i="3"/>
  <c r="S33" i="3"/>
  <c r="B33" i="3"/>
  <c r="A33" i="3"/>
  <c r="S32" i="3"/>
  <c r="B32" i="3"/>
  <c r="A32" i="3"/>
  <c r="S31" i="3"/>
  <c r="B31" i="3"/>
  <c r="A31" i="3"/>
  <c r="S30" i="3"/>
  <c r="B30" i="3"/>
  <c r="A30" i="3"/>
  <c r="S29" i="3"/>
  <c r="B29" i="3"/>
  <c r="A29" i="3"/>
  <c r="S28" i="3"/>
  <c r="B28" i="3"/>
  <c r="A28" i="3"/>
  <c r="S27" i="3"/>
  <c r="B27" i="3"/>
  <c r="A27" i="3"/>
  <c r="S26" i="3"/>
  <c r="B26" i="3"/>
  <c r="A26" i="3"/>
  <c r="S25" i="3"/>
  <c r="B25" i="3"/>
  <c r="A25" i="3"/>
  <c r="S24" i="3"/>
  <c r="B24" i="3"/>
  <c r="A24" i="3"/>
  <c r="S23" i="3"/>
  <c r="B23" i="3"/>
  <c r="A23" i="3"/>
  <c r="S22" i="3"/>
  <c r="B22" i="3"/>
  <c r="A22" i="3"/>
  <c r="S21" i="3"/>
  <c r="B21" i="3"/>
  <c r="A21" i="3"/>
  <c r="S20" i="3"/>
  <c r="B20" i="3"/>
  <c r="A20" i="3"/>
  <c r="S19" i="3"/>
  <c r="B19" i="3"/>
  <c r="A19" i="3"/>
  <c r="S18" i="3"/>
  <c r="B18" i="3"/>
  <c r="A18" i="3"/>
  <c r="S17" i="3"/>
  <c r="B17" i="3"/>
  <c r="A17" i="3"/>
  <c r="S16" i="3"/>
  <c r="B16" i="3"/>
  <c r="A16" i="3"/>
  <c r="S15" i="3"/>
  <c r="B15" i="3"/>
  <c r="A15" i="3"/>
  <c r="S14" i="3"/>
  <c r="B14" i="3"/>
  <c r="A14" i="3"/>
  <c r="S13" i="3"/>
  <c r="B13" i="3"/>
  <c r="A13" i="3"/>
  <c r="S12" i="3"/>
  <c r="B12" i="3"/>
  <c r="A12" i="3"/>
  <c r="S11" i="3"/>
  <c r="B11" i="3"/>
  <c r="A11" i="3"/>
  <c r="S10" i="3"/>
  <c r="B10" i="3"/>
  <c r="A10" i="3"/>
  <c r="S9" i="3"/>
  <c r="B9" i="3"/>
  <c r="A9" i="3"/>
  <c r="S8" i="3"/>
  <c r="B8" i="3"/>
  <c r="A8" i="3"/>
  <c r="C5" i="3"/>
  <c r="AA60" i="2"/>
  <c r="Z60" i="2"/>
  <c r="Y60" i="2"/>
  <c r="AC56" i="2"/>
  <c r="AB56" i="2"/>
  <c r="AC54" i="2"/>
  <c r="AB54" i="2"/>
  <c r="B54" i="2"/>
  <c r="A54" i="2"/>
  <c r="AC53" i="2"/>
  <c r="AB53" i="2"/>
  <c r="B53" i="2"/>
  <c r="A53" i="2"/>
  <c r="AC52" i="2"/>
  <c r="AB52" i="2"/>
  <c r="B52" i="2"/>
  <c r="A52" i="2"/>
  <c r="AC51" i="2"/>
  <c r="AB51" i="2"/>
  <c r="B51" i="2"/>
  <c r="A51" i="2"/>
  <c r="AC50" i="2"/>
  <c r="AB50" i="2"/>
  <c r="B50" i="2"/>
  <c r="A50" i="2"/>
  <c r="AC49" i="2"/>
  <c r="AB49" i="2"/>
  <c r="B49" i="2"/>
  <c r="A49" i="2"/>
  <c r="AC48" i="2"/>
  <c r="AB48" i="2"/>
  <c r="B48" i="2"/>
  <c r="A48" i="2"/>
  <c r="AC47" i="2"/>
  <c r="AB47" i="2"/>
  <c r="B47" i="2"/>
  <c r="A47" i="2"/>
  <c r="AC46" i="2"/>
  <c r="AB46" i="2"/>
  <c r="B46" i="2"/>
  <c r="A46" i="2"/>
  <c r="AC45" i="2"/>
  <c r="AB45" i="2"/>
  <c r="B45" i="2"/>
  <c r="A45" i="2"/>
  <c r="AC44" i="2"/>
  <c r="AB44" i="2"/>
  <c r="B44" i="2"/>
  <c r="A44" i="2"/>
  <c r="AC43" i="2"/>
  <c r="AB43" i="2"/>
  <c r="B43" i="2"/>
  <c r="A43" i="2"/>
  <c r="AC42" i="2"/>
  <c r="AB42" i="2"/>
  <c r="B42" i="2"/>
  <c r="A42" i="2"/>
  <c r="AC41" i="2"/>
  <c r="AB41" i="2"/>
  <c r="B41" i="2"/>
  <c r="A41" i="2"/>
  <c r="AC40" i="2"/>
  <c r="AB40" i="2"/>
  <c r="B40" i="2"/>
  <c r="A40" i="2"/>
  <c r="AC39" i="2"/>
  <c r="AB39" i="2"/>
  <c r="B39" i="2"/>
  <c r="A39" i="2"/>
  <c r="AC38" i="2"/>
  <c r="AB38" i="2"/>
  <c r="B38" i="2"/>
  <c r="A38" i="2"/>
  <c r="AC37" i="2"/>
  <c r="AB37" i="2"/>
  <c r="B37" i="2"/>
  <c r="A37" i="2"/>
  <c r="AC36" i="2"/>
  <c r="AB36" i="2"/>
  <c r="B36" i="2"/>
  <c r="A36" i="2"/>
  <c r="AC35" i="2"/>
  <c r="AB35" i="2"/>
  <c r="B35" i="2"/>
  <c r="A35" i="2"/>
  <c r="AC34" i="2"/>
  <c r="AB34" i="2"/>
  <c r="B34" i="2"/>
  <c r="A34" i="2"/>
  <c r="AC33" i="2"/>
  <c r="AB33" i="2"/>
  <c r="B33" i="2"/>
  <c r="A33" i="2"/>
  <c r="AC32" i="2"/>
  <c r="AB32" i="2"/>
  <c r="B32" i="2"/>
  <c r="A32" i="2"/>
  <c r="AC31" i="2"/>
  <c r="AB31" i="2"/>
  <c r="B31" i="2"/>
  <c r="A31" i="2"/>
  <c r="AC30" i="2"/>
  <c r="AB30" i="2"/>
  <c r="B30" i="2"/>
  <c r="A30" i="2"/>
  <c r="AB29" i="2"/>
  <c r="B29" i="2"/>
  <c r="A29" i="2"/>
  <c r="AC28" i="2"/>
  <c r="AB28" i="2"/>
  <c r="B28" i="2"/>
  <c r="A28" i="2"/>
  <c r="AC27" i="2"/>
  <c r="AB27" i="2"/>
  <c r="B27" i="2"/>
  <c r="A27" i="2"/>
  <c r="AC26" i="2"/>
  <c r="AB26" i="2"/>
  <c r="B26" i="2"/>
  <c r="A26" i="2"/>
  <c r="AC25" i="2"/>
  <c r="AB25" i="2"/>
  <c r="B25" i="2"/>
  <c r="A25" i="2"/>
  <c r="AC24" i="2"/>
  <c r="AB24" i="2"/>
  <c r="B24" i="2"/>
  <c r="A24" i="2"/>
  <c r="AC23" i="2"/>
  <c r="AB23" i="2"/>
  <c r="B23" i="2"/>
  <c r="A23" i="2"/>
  <c r="AC22" i="2"/>
  <c r="AB22" i="2"/>
  <c r="B22" i="2"/>
  <c r="A22" i="2"/>
  <c r="AC21" i="2"/>
  <c r="AB21" i="2"/>
  <c r="B21" i="2"/>
  <c r="A21" i="2"/>
  <c r="AC20" i="2"/>
  <c r="AB20" i="2"/>
  <c r="B20" i="2"/>
  <c r="A20" i="2"/>
  <c r="AC19" i="2"/>
  <c r="AB19" i="2"/>
  <c r="B19" i="2"/>
  <c r="A19" i="2"/>
  <c r="AB18" i="2"/>
  <c r="B18" i="2"/>
  <c r="A18" i="2"/>
  <c r="AB17" i="2"/>
  <c r="B17" i="2"/>
  <c r="A17" i="2"/>
  <c r="AC16" i="2"/>
  <c r="AB16" i="2"/>
  <c r="B16" i="2"/>
  <c r="A16" i="2"/>
  <c r="AC15" i="2"/>
  <c r="B15" i="2"/>
  <c r="A15" i="2"/>
  <c r="AC14" i="2"/>
  <c r="AB14" i="2"/>
  <c r="B14" i="2"/>
  <c r="A14" i="2"/>
  <c r="AC13" i="2"/>
  <c r="AB13" i="2"/>
  <c r="B13" i="2"/>
  <c r="A13" i="2"/>
  <c r="AC12" i="2"/>
  <c r="AB12" i="2"/>
  <c r="B12" i="2"/>
  <c r="A12" i="2"/>
  <c r="AC11" i="2"/>
  <c r="AB11" i="2"/>
  <c r="AC10" i="2"/>
  <c r="AB10" i="2"/>
  <c r="B10" i="2"/>
  <c r="A10" i="2"/>
  <c r="AC9" i="2"/>
  <c r="AB9" i="2"/>
  <c r="B9" i="2"/>
  <c r="A9" i="2"/>
  <c r="AC8" i="2"/>
  <c r="AB8" i="2"/>
  <c r="B8" i="2"/>
  <c r="A8" i="2"/>
  <c r="C5" i="2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B57" i="1"/>
  <c r="AA57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V61" i="1" l="1"/>
  <c r="J61" i="1"/>
  <c r="I34" i="5"/>
  <c r="I12" i="5"/>
  <c r="I4" i="5"/>
  <c r="I40" i="5"/>
  <c r="I5" i="5"/>
  <c r="I9" i="5"/>
  <c r="I17" i="5"/>
  <c r="I27" i="5"/>
  <c r="I29" i="5"/>
  <c r="I35" i="5"/>
  <c r="I15" i="5"/>
  <c r="I19" i="5"/>
  <c r="I21" i="5"/>
  <c r="I43" i="5"/>
  <c r="Q61" i="1"/>
  <c r="E61" i="1"/>
  <c r="N61" i="1"/>
  <c r="G61" i="1"/>
  <c r="S61" i="1"/>
  <c r="T61" i="1"/>
  <c r="I61" i="1"/>
  <c r="U61" i="1"/>
  <c r="P61" i="3"/>
  <c r="P61" i="1"/>
  <c r="D61" i="1"/>
  <c r="F61" i="1"/>
  <c r="R61" i="1"/>
  <c r="H61" i="1"/>
  <c r="M61" i="3"/>
  <c r="N61" i="3"/>
  <c r="L61" i="1"/>
  <c r="X61" i="1"/>
  <c r="Q61" i="3"/>
  <c r="M61" i="1"/>
  <c r="E59" i="3"/>
  <c r="I6" i="5"/>
  <c r="I8" i="5"/>
  <c r="I23" i="5"/>
  <c r="I25" i="5"/>
  <c r="I36" i="5"/>
  <c r="K61" i="1"/>
  <c r="W61" i="1"/>
  <c r="O61" i="3"/>
  <c r="I14" i="5"/>
  <c r="I33" i="5"/>
  <c r="C61" i="1"/>
  <c r="O61" i="1"/>
  <c r="I16" i="5"/>
  <c r="I31" i="5"/>
  <c r="T58" i="2"/>
  <c r="I18" i="5"/>
  <c r="I20" i="5"/>
  <c r="I37" i="5"/>
  <c r="I41" i="5"/>
  <c r="C58" i="2"/>
  <c r="I26" i="5"/>
  <c r="E50" i="5"/>
  <c r="I7" i="5"/>
  <c r="I28" i="5"/>
  <c r="I47" i="5"/>
  <c r="I11" i="5"/>
  <c r="I13" i="5"/>
  <c r="I24" i="5"/>
  <c r="I32" i="5"/>
  <c r="I2" i="5"/>
  <c r="I30" i="5"/>
  <c r="I38" i="5"/>
  <c r="G57" i="2"/>
  <c r="S57" i="2"/>
  <c r="I58" i="2"/>
  <c r="U58" i="2"/>
  <c r="I58" i="3"/>
  <c r="F59" i="3"/>
  <c r="F50" i="5"/>
  <c r="H57" i="2"/>
  <c r="T57" i="2"/>
  <c r="J58" i="2"/>
  <c r="V58" i="2"/>
  <c r="J58" i="3"/>
  <c r="G59" i="3"/>
  <c r="G50" i="5"/>
  <c r="I57" i="2"/>
  <c r="U57" i="2"/>
  <c r="K58" i="2"/>
  <c r="W58" i="2"/>
  <c r="K58" i="3"/>
  <c r="H59" i="3"/>
  <c r="J57" i="2"/>
  <c r="V57" i="2"/>
  <c r="L58" i="2"/>
  <c r="X58" i="2"/>
  <c r="L58" i="3"/>
  <c r="I59" i="3"/>
  <c r="K57" i="2"/>
  <c r="W57" i="2"/>
  <c r="M58" i="2"/>
  <c r="J59" i="3"/>
  <c r="L57" i="2"/>
  <c r="X57" i="2"/>
  <c r="N58" i="2"/>
  <c r="K59" i="3"/>
  <c r="M57" i="2"/>
  <c r="N57" i="2"/>
  <c r="D58" i="2"/>
  <c r="P58" i="2"/>
  <c r="D58" i="3"/>
  <c r="O58" i="2"/>
  <c r="C58" i="3"/>
  <c r="C57" i="2"/>
  <c r="Q58" i="2"/>
  <c r="C50" i="5"/>
  <c r="L59" i="3"/>
  <c r="O57" i="2"/>
  <c r="E58" i="2"/>
  <c r="E58" i="3"/>
  <c r="D57" i="2"/>
  <c r="P57" i="2"/>
  <c r="F58" i="2"/>
  <c r="R58" i="2"/>
  <c r="F58" i="3"/>
  <c r="C59" i="3"/>
  <c r="E57" i="2"/>
  <c r="Q57" i="2"/>
  <c r="G58" i="2"/>
  <c r="S58" i="2"/>
  <c r="G58" i="3"/>
  <c r="D59" i="3"/>
  <c r="D50" i="5"/>
  <c r="F57" i="2"/>
  <c r="R57" i="2"/>
  <c r="H58" i="2"/>
  <c r="H58" i="3"/>
  <c r="G61" i="3" l="1"/>
  <c r="D60" i="2"/>
  <c r="K60" i="2"/>
  <c r="F61" i="3"/>
  <c r="W60" i="2"/>
  <c r="J60" i="2"/>
  <c r="H61" i="3"/>
  <c r="F51" i="5"/>
  <c r="F53" i="5" s="1"/>
  <c r="C60" i="2"/>
  <c r="E51" i="5"/>
  <c r="E53" i="5" s="1"/>
  <c r="I60" i="2"/>
  <c r="E61" i="3"/>
  <c r="U60" i="2"/>
  <c r="Q60" i="2"/>
  <c r="P60" i="2"/>
  <c r="G51" i="5"/>
  <c r="G53" i="5" s="1"/>
  <c r="C51" i="5"/>
  <c r="C53" i="5" s="1"/>
  <c r="E60" i="2"/>
  <c r="X60" i="2"/>
  <c r="T60" i="2"/>
  <c r="L60" i="2"/>
  <c r="D61" i="3"/>
  <c r="H60" i="2"/>
  <c r="V60" i="2"/>
  <c r="C61" i="3"/>
  <c r="R60" i="2"/>
  <c r="K61" i="3"/>
  <c r="N60" i="2"/>
  <c r="I61" i="3"/>
  <c r="F60" i="2"/>
  <c r="M60" i="2"/>
  <c r="D51" i="5"/>
  <c r="D53" i="5" s="1"/>
  <c r="O60" i="2"/>
  <c r="L61" i="3"/>
  <c r="S60" i="2"/>
  <c r="G60" i="2"/>
  <c r="J61" i="3"/>
</calcChain>
</file>

<file path=xl/comments1.xml><?xml version="1.0" encoding="utf-8"?>
<comments xmlns="http://schemas.openxmlformats.org/spreadsheetml/2006/main">
  <authors>
    <author/>
  </authors>
  <commentList>
    <comment ref="B16" authorId="0" shapeId="0">
      <text>
        <r>
          <rPr>
            <sz val="11"/>
            <color theme="1"/>
            <rFont val="Calibri"/>
            <scheme val="minor"/>
          </rPr>
          <t>Usuario:
remito B</t>
        </r>
      </text>
    </comment>
  </commentList>
</comments>
</file>

<file path=xl/sharedStrings.xml><?xml version="1.0" encoding="utf-8"?>
<sst xmlns="http://schemas.openxmlformats.org/spreadsheetml/2006/main" count="265" uniqueCount="187">
  <si>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</si>
  <si>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</si>
  <si>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</si>
  <si>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</si>
  <si>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</si>
  <si>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</si>
  <si>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</si>
  <si>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</si>
  <si>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</si>
  <si>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</si>
  <si>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FRUTAS</t>
  </si>
  <si>
    <t>C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</si>
  <si>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</si>
  <si>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</si>
  <si>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</si>
  <si>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</si>
  <si>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</si>
  <si>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</si>
  <si>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</si>
  <si>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</si>
  <si>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MIX TROPI</t>
  </si>
  <si>
    <t>MARA/C</t>
  </si>
  <si>
    <t>MARA/S</t>
  </si>
  <si>
    <t>ARILOS</t>
  </si>
  <si>
    <t>MANG/P</t>
  </si>
  <si>
    <t>MANG/T</t>
  </si>
  <si>
    <t>ANAN/P</t>
  </si>
  <si>
    <t>ANAN/T</t>
  </si>
  <si>
    <t>ACAI</t>
  </si>
  <si>
    <t>LIMA</t>
  </si>
  <si>
    <t>PRESENTACION</t>
  </si>
  <si>
    <t>FACTURA</t>
  </si>
  <si>
    <t>VERDURAS</t>
  </si>
  <si>
    <t>DIETETICA</t>
  </si>
  <si>
    <t>JUGOS</t>
  </si>
  <si>
    <t>Matias Liever</t>
  </si>
  <si>
    <t>Natali Sierra</t>
  </si>
  <si>
    <t>Alejandro Lorenzo</t>
  </si>
  <si>
    <t>Mariela Dip</t>
  </si>
  <si>
    <t>VER</t>
  </si>
  <si>
    <t>Agustina Anchorena</t>
  </si>
  <si>
    <t>Tea Paunero</t>
  </si>
  <si>
    <t>Alberto Marquiu</t>
  </si>
  <si>
    <t>Green Pueyrredon</t>
  </si>
  <si>
    <t>Helad Siroco</t>
  </si>
  <si>
    <t>REMITO</t>
  </si>
  <si>
    <t>Sabrina Veron</t>
  </si>
  <si>
    <t>Parque de la costa</t>
  </si>
  <si>
    <t>VER PRECIO</t>
  </si>
  <si>
    <t>Dalia Goldfarb</t>
  </si>
  <si>
    <t>Heladeria IL PECATTO</t>
  </si>
  <si>
    <t>Sorgente Mariano</t>
  </si>
  <si>
    <t>Rosa Valeiras</t>
  </si>
  <si>
    <t>Tostado Olivos</t>
  </si>
  <si>
    <t>Tea conde</t>
  </si>
  <si>
    <t>LAB 83 ROSARIO</t>
  </si>
  <si>
    <t>TTE CRUZ DEL VALLE</t>
  </si>
  <si>
    <t>Gofriz</t>
  </si>
  <si>
    <t>MUESTRA/ VER DIRE</t>
  </si>
  <si>
    <t>JUMBO</t>
  </si>
  <si>
    <t>Tea unicenter</t>
  </si>
  <si>
    <t>MS Cabrera</t>
  </si>
  <si>
    <t>Menale junin 1230</t>
  </si>
  <si>
    <t>Franx6 humboldt</t>
  </si>
  <si>
    <t>Tea gorostiaga</t>
  </si>
  <si>
    <t>Tea avalos</t>
  </si>
  <si>
    <t>Green unicenter</t>
  </si>
  <si>
    <t>Carrefour</t>
  </si>
  <si>
    <t>MUESTRA</t>
  </si>
  <si>
    <t>DOYPACK</t>
  </si>
  <si>
    <t>2 FSA</t>
  </si>
  <si>
    <t>2 ARAND</t>
  </si>
  <si>
    <t>2 FRUT</t>
  </si>
  <si>
    <t>Paz Jordan</t>
  </si>
  <si>
    <t>Tostado houssay</t>
  </si>
  <si>
    <t>Tostado aeroparque</t>
  </si>
  <si>
    <t>Tostado Machwitz</t>
  </si>
  <si>
    <t>Festival</t>
  </si>
  <si>
    <t>Nasif</t>
  </si>
  <si>
    <t>Gurme</t>
  </si>
  <si>
    <t>Gelato</t>
  </si>
  <si>
    <t>Tostado Devoto</t>
  </si>
  <si>
    <t>Ramiro Laco</t>
  </si>
  <si>
    <t>ret</t>
  </si>
  <si>
    <t>Regojo</t>
  </si>
  <si>
    <t xml:space="preserve">retira x planta </t>
  </si>
  <si>
    <t>PESAR CAJAS</t>
  </si>
  <si>
    <t>Rodrigo Vidal</t>
  </si>
  <si>
    <t>MUESTRA JUGOS</t>
  </si>
  <si>
    <t>FP INSUMOS</t>
  </si>
  <si>
    <t>Lalas cake</t>
  </si>
  <si>
    <t>Mooi Barrio norte</t>
  </si>
  <si>
    <t>Tea obligado</t>
  </si>
  <si>
    <t>Tea uriburu</t>
  </si>
  <si>
    <t>Tea Nordelta</t>
  </si>
  <si>
    <t>Rosen gourmet</t>
  </si>
  <si>
    <t>10,0</t>
  </si>
  <si>
    <t>20,0</t>
  </si>
  <si>
    <t>30,0</t>
  </si>
  <si>
    <t>1,0</t>
  </si>
  <si>
    <t>Rupp</t>
  </si>
  <si>
    <t>40,8</t>
  </si>
  <si>
    <t>32,0</t>
  </si>
  <si>
    <t>granel</t>
  </si>
  <si>
    <t>Marina T</t>
  </si>
  <si>
    <t>TOTAL RETIRAS</t>
  </si>
  <si>
    <t>TOTAL CARROS</t>
  </si>
  <si>
    <t>TOTAL</t>
  </si>
  <si>
    <t>CHAMPI</t>
  </si>
  <si>
    <t>PRIMA</t>
  </si>
  <si>
    <t>ACEL</t>
  </si>
  <si>
    <t>ZAPA</t>
  </si>
  <si>
    <t>CEBO</t>
  </si>
  <si>
    <t>PIMIE</t>
  </si>
  <si>
    <t>ESPI</t>
  </si>
  <si>
    <t>BRO</t>
  </si>
  <si>
    <t>CHO</t>
  </si>
  <si>
    <t>ARV</t>
  </si>
  <si>
    <t>JAR</t>
  </si>
  <si>
    <t>CHAU</t>
  </si>
  <si>
    <t>WOK</t>
  </si>
  <si>
    <t>MIX T ZUCC</t>
  </si>
  <si>
    <t>MIX T BRO</t>
  </si>
  <si>
    <t>MIX T ACE</t>
  </si>
  <si>
    <t>ESPA</t>
  </si>
  <si>
    <t>ZANAH</t>
  </si>
  <si>
    <t>PAPAS BAST</t>
  </si>
  <si>
    <t>MIX TACOS</t>
  </si>
  <si>
    <t>SOPA</t>
  </si>
  <si>
    <t xml:space="preserve">          el champi bolsa  x 1</t>
  </si>
  <si>
    <t>2,5</t>
  </si>
  <si>
    <t>CONGELADOS</t>
  </si>
  <si>
    <t>CUERDAS</t>
  </si>
  <si>
    <t>SORRENTINOS</t>
  </si>
  <si>
    <t>H. POR Y ESP</t>
  </si>
  <si>
    <t>H. GAR Y ZAP</t>
  </si>
  <si>
    <t>H. BAT Y POR. N.</t>
  </si>
  <si>
    <t>H. QUI Y REM</t>
  </si>
  <si>
    <t>H. SIMIL CARN</t>
  </si>
  <si>
    <t>-</t>
  </si>
  <si>
    <t xml:space="preserve">        1 mix sin maní</t>
  </si>
  <si>
    <t>1 aceite de oliva</t>
  </si>
  <si>
    <t xml:space="preserve">                                      1 caja de barras x 10 barras puro cacao</t>
  </si>
  <si>
    <t>2 dulces fsa x 5kg</t>
  </si>
  <si>
    <t>RET</t>
  </si>
  <si>
    <t>RUPP</t>
  </si>
  <si>
    <t>PLÁSTICO</t>
  </si>
  <si>
    <t>VIDRIO</t>
  </si>
  <si>
    <t>C/AZUCAR</t>
  </si>
  <si>
    <t>S/AZUCAR</t>
  </si>
  <si>
    <t>NMQ</t>
  </si>
  <si>
    <t>ARA</t>
  </si>
  <si>
    <t>FSA/FR</t>
  </si>
  <si>
    <t>MIX</t>
  </si>
  <si>
    <t>MANZ</t>
  </si>
  <si>
    <t>ZAN</t>
  </si>
  <si>
    <t>LIMO</t>
  </si>
  <si>
    <t>H-CA</t>
  </si>
  <si>
    <t>G.PO</t>
  </si>
  <si>
    <t>B.MIX</t>
  </si>
  <si>
    <t>M.PASS</t>
  </si>
  <si>
    <t>MOJ</t>
  </si>
  <si>
    <t>AR/MANZ</t>
  </si>
  <si>
    <t>MANZ/NA/AN/TÉ</t>
  </si>
  <si>
    <t>MANZ/FRU/LIM</t>
  </si>
  <si>
    <t>NAR/MAN</t>
  </si>
  <si>
    <t>NAR/DUR/ZAN/CAL/TÉ</t>
  </si>
  <si>
    <t>Part 2</t>
  </si>
  <si>
    <t>10*6 KEFIR ORIGINAL</t>
  </si>
  <si>
    <t>10*6 KEFIR MANZANA</t>
  </si>
  <si>
    <t>10*6 KEFIR POMELO ROSADO</t>
  </si>
  <si>
    <t>2 bid. Nja x 5lts</t>
  </si>
  <si>
    <t>10*5</t>
  </si>
  <si>
    <t>bidones</t>
  </si>
  <si>
    <t>MIX S/FRAM</t>
  </si>
  <si>
    <t>MIX PARTICULAR</t>
  </si>
  <si>
    <t>sumatoria</t>
  </si>
  <si>
    <t>ZONAS</t>
  </si>
  <si>
    <t>FLETES</t>
  </si>
  <si>
    <t>CARROS N° Gecom</t>
  </si>
  <si>
    <t>HORA</t>
  </si>
  <si>
    <t>Clientes</t>
  </si>
  <si>
    <t>KILOS</t>
  </si>
  <si>
    <t>OBSERVACION</t>
  </si>
  <si>
    <t>Andres grande</t>
  </si>
  <si>
    <t>Andres chica</t>
  </si>
  <si>
    <t>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</si>
</sst>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"/>
  </numFmts>
  <fonts count="27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0"/>
      <color theme="1"/>
      <name val="Tahoma"/>
    </font>
    <font>
      <sz val="10"/>
      <color theme="1"/>
      <name val="Arial"/>
    </font>
    <font>
      <b/>
      <sz val="8"/>
      <color theme="1"/>
      <name val="Calibri"/>
    </font>
    <font>
      <b/>
      <sz val="10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</font>
    <font>
      <sz val="7"/>
      <color theme="1"/>
      <name val="Calibri"/>
    </font>
    <font>
      <sz val="9"/>
      <color theme="1"/>
      <name val="Times New Roman"/>
    </font>
    <font>
      <sz val="12"/>
      <color theme="1"/>
      <name val="Times New Roman"/>
    </font>
    <font>
      <sz val="12"/>
      <color theme="1"/>
      <name val="Calibri"/>
    </font>
    <font>
      <sz val="11"/>
      <color rgb="FF000000"/>
      <name val="Calibri"/>
    </font>
    <font>
      <sz val="11"/>
      <color rgb="FF000000"/>
      <name val="Calibri"/>
    </font>
    <font>
      <sz val="7"/>
      <color rgb="FF000000"/>
      <name val="Calibri"/>
    </font>
    <font>
      <b/>
      <sz val="13"/>
      <color theme="1"/>
      <name val="Calibri"/>
    </font>
    <font>
      <b/>
      <sz val="12"/>
      <color theme="1"/>
      <name val="Calibri"/>
    </font>
    <font>
      <sz val="12"/>
      <color theme="1"/>
      <name val="Arial"/>
    </font>
    <font>
      <b/>
      <sz val="12"/>
      <color theme="1"/>
      <name val="Bell MT"/>
    </font>
    <font>
      <b/>
      <sz val="8"/>
      <color theme="1"/>
      <name val="Arial"/>
    </font>
    <font>
      <b/>
      <sz val="10"/>
      <color theme="1"/>
      <name val="Arial"/>
    </font>
    <font>
      <sz val="18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sz val="17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7CAAC"/>
        <bgColor rgb="FFF7CAAC"/>
      </patternFill>
    </fill>
  </fills>
  <borders count="8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8"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165" fontId="7" fillId="3" borderId="20" xfId="0" applyNumberFormat="1" applyFont="1" applyFill="1" applyBorder="1" applyAlignment="1">
      <alignment horizontal="center"/>
    </xf>
    <xf numFmtId="165" fontId="7" fillId="3" borderId="21" xfId="0" applyNumberFormat="1" applyFont="1" applyFill="1" applyBorder="1" applyAlignment="1">
      <alignment horizontal="center"/>
    </xf>
    <xf numFmtId="165" fontId="7" fillId="3" borderId="22" xfId="0" applyNumberFormat="1" applyFont="1" applyFill="1" applyBorder="1" applyAlignment="1">
      <alignment horizontal="center"/>
    </xf>
    <xf numFmtId="165" fontId="7" fillId="3" borderId="23" xfId="0" applyNumberFormat="1" applyFont="1" applyFill="1" applyBorder="1" applyAlignment="1">
      <alignment horizontal="center"/>
    </xf>
    <xf numFmtId="165" fontId="7" fillId="3" borderId="24" xfId="0" applyNumberFormat="1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8" fillId="0" borderId="0" xfId="0" applyFont="1"/>
    <xf numFmtId="0" fontId="9" fillId="0" borderId="26" xfId="0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9" fillId="0" borderId="32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165" fontId="7" fillId="0" borderId="26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9" fillId="4" borderId="32" xfId="0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9" fillId="5" borderId="32" xfId="0" applyFont="1" applyFill="1" applyBorder="1" applyAlignment="1">
      <alignment horizontal="center"/>
    </xf>
    <xf numFmtId="0" fontId="9" fillId="0" borderId="32" xfId="0" applyFont="1" applyBorder="1" applyAlignment="1">
      <alignment horizontal="center" wrapText="1"/>
    </xf>
    <xf numFmtId="165" fontId="9" fillId="4" borderId="32" xfId="0" applyNumberFormat="1" applyFont="1" applyFill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5" fontId="13" fillId="4" borderId="32" xfId="0" applyNumberFormat="1" applyFont="1" applyFill="1" applyBorder="1" applyAlignment="1">
      <alignment horizontal="center"/>
    </xf>
    <xf numFmtId="1" fontId="13" fillId="0" borderId="33" xfId="0" applyNumberFormat="1" applyFont="1" applyBorder="1" applyAlignment="1">
      <alignment horizontal="center"/>
    </xf>
    <xf numFmtId="165" fontId="13" fillId="0" borderId="33" xfId="0" applyNumberFormat="1" applyFont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65" fontId="15" fillId="0" borderId="35" xfId="0" applyNumberFormat="1" applyFont="1" applyBorder="1" applyAlignment="1">
      <alignment horizontal="center"/>
    </xf>
    <xf numFmtId="165" fontId="15" fillId="0" borderId="35" xfId="0" applyNumberFormat="1" applyFont="1" applyBorder="1" applyAlignment="1">
      <alignment horizontal="center"/>
    </xf>
    <xf numFmtId="165" fontId="13" fillId="6" borderId="34" xfId="0" applyNumberFormat="1" applyFont="1" applyFill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165" fontId="15" fillId="0" borderId="38" xfId="0" applyNumberFormat="1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3" fillId="6" borderId="37" xfId="0" applyFont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165" fontId="13" fillId="0" borderId="38" xfId="0" applyNumberFormat="1" applyFont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165" fontId="13" fillId="0" borderId="36" xfId="0" applyNumberFormat="1" applyFont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" fillId="0" borderId="18" xfId="0" applyFont="1" applyBorder="1"/>
    <xf numFmtId="0" fontId="1" fillId="0" borderId="46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47" xfId="0" applyFont="1" applyBorder="1"/>
    <xf numFmtId="0" fontId="1" fillId="0" borderId="48" xfId="0" applyFont="1" applyBorder="1"/>
    <xf numFmtId="0" fontId="17" fillId="0" borderId="49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" fillId="0" borderId="49" xfId="0" applyFont="1" applyBorder="1"/>
    <xf numFmtId="0" fontId="1" fillId="0" borderId="50" xfId="0" applyFont="1" applyBorder="1"/>
    <xf numFmtId="0" fontId="1" fillId="0" borderId="0" xfId="0" applyFont="1" applyAlignment="1">
      <alignment horizontal="center"/>
    </xf>
    <xf numFmtId="0" fontId="7" fillId="3" borderId="52" xfId="0" applyFont="1" applyFill="1" applyBorder="1" applyAlignment="1">
      <alignment horizontal="center"/>
    </xf>
    <xf numFmtId="165" fontId="7" fillId="3" borderId="53" xfId="0" applyNumberFormat="1" applyFont="1" applyFill="1" applyBorder="1" applyAlignment="1">
      <alignment horizontal="center"/>
    </xf>
    <xf numFmtId="165" fontId="7" fillId="3" borderId="54" xfId="0" applyNumberFormat="1" applyFont="1" applyFill="1" applyBorder="1" applyAlignment="1">
      <alignment horizontal="center"/>
    </xf>
    <xf numFmtId="165" fontId="7" fillId="3" borderId="55" xfId="0" applyNumberFormat="1" applyFont="1" applyFill="1" applyBorder="1" applyAlignment="1">
      <alignment horizontal="center"/>
    </xf>
    <xf numFmtId="165" fontId="7" fillId="3" borderId="56" xfId="0" applyNumberFormat="1" applyFont="1" applyFill="1" applyBorder="1" applyAlignment="1">
      <alignment horizontal="center"/>
    </xf>
    <xf numFmtId="165" fontId="7" fillId="3" borderId="52" xfId="0" applyNumberFormat="1" applyFont="1" applyFill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4" borderId="57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2" fontId="9" fillId="0" borderId="32" xfId="0" applyNumberFormat="1" applyFont="1" applyBorder="1" applyAlignment="1">
      <alignment horizontal="center"/>
    </xf>
    <xf numFmtId="165" fontId="1" fillId="2" borderId="32" xfId="0" applyNumberFormat="1" applyFont="1" applyFill="1" applyBorder="1" applyAlignment="1">
      <alignment horizontal="center"/>
    </xf>
    <xf numFmtId="165" fontId="1" fillId="4" borderId="57" xfId="0" applyNumberFormat="1" applyFont="1" applyFill="1" applyBorder="1" applyAlignment="1">
      <alignment horizontal="center"/>
    </xf>
    <xf numFmtId="1" fontId="1" fillId="0" borderId="31" xfId="0" applyNumberFormat="1" applyFont="1" applyBorder="1" applyAlignment="1">
      <alignment horizontal="center"/>
    </xf>
    <xf numFmtId="1" fontId="9" fillId="0" borderId="32" xfId="0" applyNumberFormat="1" applyFont="1" applyBorder="1" applyAlignment="1">
      <alignment horizontal="center"/>
    </xf>
    <xf numFmtId="165" fontId="13" fillId="0" borderId="32" xfId="0" applyNumberFormat="1" applyFont="1" applyBorder="1" applyAlignment="1">
      <alignment horizontal="center"/>
    </xf>
    <xf numFmtId="1" fontId="13" fillId="0" borderId="32" xfId="0" applyNumberFormat="1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165" fontId="13" fillId="0" borderId="37" xfId="0" applyNumberFormat="1" applyFont="1" applyBorder="1" applyAlignment="1">
      <alignment horizontal="center"/>
    </xf>
    <xf numFmtId="165" fontId="15" fillId="0" borderId="34" xfId="0" applyNumberFormat="1" applyFont="1" applyBorder="1" applyAlignment="1">
      <alignment horizontal="center"/>
    </xf>
    <xf numFmtId="165" fontId="15" fillId="0" borderId="34" xfId="0" applyNumberFormat="1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14" fillId="6" borderId="33" xfId="0" applyFont="1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165" fontId="13" fillId="0" borderId="36" xfId="0" applyNumberFormat="1" applyFont="1" applyBorder="1" applyAlignment="1">
      <alignment horizontal="center"/>
    </xf>
    <xf numFmtId="0" fontId="18" fillId="3" borderId="52" xfId="0" applyFont="1" applyFill="1" applyBorder="1" applyAlignment="1">
      <alignment horizontal="center"/>
    </xf>
    <xf numFmtId="165" fontId="18" fillId="3" borderId="53" xfId="0" applyNumberFormat="1" applyFont="1" applyFill="1" applyBorder="1" applyAlignment="1">
      <alignment horizontal="center"/>
    </xf>
    <xf numFmtId="165" fontId="18" fillId="3" borderId="54" xfId="0" applyNumberFormat="1" applyFont="1" applyFill="1" applyBorder="1" applyAlignment="1">
      <alignment horizontal="center"/>
    </xf>
    <xf numFmtId="165" fontId="18" fillId="3" borderId="55" xfId="0" applyNumberFormat="1" applyFont="1" applyFill="1" applyBorder="1" applyAlignment="1">
      <alignment horizontal="center"/>
    </xf>
    <xf numFmtId="165" fontId="18" fillId="3" borderId="56" xfId="0" applyNumberFormat="1" applyFont="1" applyFill="1" applyBorder="1" applyAlignment="1">
      <alignment horizontal="center"/>
    </xf>
    <xf numFmtId="165" fontId="18" fillId="3" borderId="52" xfId="0" applyNumberFormat="1" applyFont="1" applyFill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18" fillId="0" borderId="33" xfId="0" applyFont="1" applyBorder="1" applyAlignment="1">
      <alignment horizontal="center"/>
    </xf>
    <xf numFmtId="0" fontId="13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1" fontId="13" fillId="0" borderId="31" xfId="0" applyNumberFormat="1" applyFont="1" applyBorder="1" applyAlignment="1">
      <alignment horizontal="center"/>
    </xf>
    <xf numFmtId="2" fontId="13" fillId="0" borderId="32" xfId="0" applyNumberFormat="1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165" fontId="13" fillId="0" borderId="58" xfId="0" applyNumberFormat="1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18" xfId="0" applyFont="1" applyBorder="1"/>
    <xf numFmtId="0" fontId="13" fillId="0" borderId="46" xfId="0" applyFont="1" applyBorder="1"/>
    <xf numFmtId="0" fontId="13" fillId="0" borderId="19" xfId="0" applyFont="1" applyBorder="1"/>
    <xf numFmtId="0" fontId="13" fillId="0" borderId="21" xfId="0" applyFont="1" applyBorder="1"/>
    <xf numFmtId="0" fontId="13" fillId="0" borderId="49" xfId="0" applyFont="1" applyBorder="1"/>
    <xf numFmtId="0" fontId="13" fillId="0" borderId="47" xfId="0" applyFont="1" applyBorder="1"/>
    <xf numFmtId="0" fontId="13" fillId="0" borderId="50" xfId="0" applyFont="1" applyBorder="1"/>
    <xf numFmtId="0" fontId="13" fillId="0" borderId="48" xfId="0" applyFont="1" applyBorder="1"/>
    <xf numFmtId="0" fontId="13" fillId="0" borderId="0" xfId="0" applyFont="1"/>
    <xf numFmtId="0" fontId="21" fillId="3" borderId="60" xfId="0" applyFont="1" applyFill="1" applyBorder="1" applyAlignment="1">
      <alignment horizontal="center" vertical="center"/>
    </xf>
    <xf numFmtId="0" fontId="21" fillId="3" borderId="61" xfId="0" applyFont="1" applyFill="1" applyBorder="1" applyAlignment="1">
      <alignment horizontal="center" vertical="center"/>
    </xf>
    <xf numFmtId="0" fontId="6" fillId="3" borderId="62" xfId="0" applyFont="1" applyFill="1" applyBorder="1" applyAlignment="1">
      <alignment horizontal="center"/>
    </xf>
    <xf numFmtId="0" fontId="21" fillId="3" borderId="63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0" fontId="21" fillId="3" borderId="64" xfId="0" applyFont="1" applyFill="1" applyBorder="1" applyAlignment="1">
      <alignment horizontal="center"/>
    </xf>
    <xf numFmtId="0" fontId="21" fillId="3" borderId="65" xfId="0" applyFont="1" applyFill="1" applyBorder="1" applyAlignment="1">
      <alignment horizontal="center"/>
    </xf>
    <xf numFmtId="0" fontId="21" fillId="3" borderId="27" xfId="0" applyFont="1" applyFill="1" applyBorder="1" applyAlignment="1">
      <alignment horizontal="center"/>
    </xf>
    <xf numFmtId="0" fontId="21" fillId="3" borderId="66" xfId="0" applyFont="1" applyFill="1" applyBorder="1" applyAlignment="1">
      <alignment horizontal="center"/>
    </xf>
    <xf numFmtId="0" fontId="5" fillId="0" borderId="67" xfId="0" applyFont="1" applyBorder="1"/>
    <xf numFmtId="0" fontId="5" fillId="0" borderId="68" xfId="0" applyFont="1" applyBorder="1"/>
    <xf numFmtId="0" fontId="5" fillId="0" borderId="35" xfId="0" applyFont="1" applyBorder="1"/>
    <xf numFmtId="0" fontId="5" fillId="0" borderId="69" xfId="0" applyFont="1" applyBorder="1"/>
    <xf numFmtId="0" fontId="5" fillId="0" borderId="70" xfId="0" applyFont="1" applyBorder="1" applyAlignment="1">
      <alignment horizontal="center"/>
    </xf>
    <xf numFmtId="0" fontId="5" fillId="0" borderId="70" xfId="0" applyFont="1" applyBorder="1"/>
    <xf numFmtId="0" fontId="5" fillId="0" borderId="25" xfId="0" applyFont="1" applyBorder="1"/>
    <xf numFmtId="0" fontId="5" fillId="0" borderId="34" xfId="0" applyFont="1" applyBorder="1"/>
    <xf numFmtId="0" fontId="5" fillId="2" borderId="71" xfId="0" applyFont="1" applyFill="1" applyBorder="1" applyAlignment="1"/>
    <xf numFmtId="0" fontId="5" fillId="0" borderId="72" xfId="0" applyFont="1" applyBorder="1"/>
    <xf numFmtId="0" fontId="5" fillId="7" borderId="71" xfId="0" applyFont="1" applyFill="1" applyBorder="1"/>
    <xf numFmtId="0" fontId="5" fillId="0" borderId="70" xfId="0" applyFont="1" applyBorder="1" applyAlignment="1"/>
    <xf numFmtId="0" fontId="5" fillId="0" borderId="34" xfId="0" applyFont="1" applyBorder="1" applyAlignment="1"/>
    <xf numFmtId="0" fontId="8" fillId="0" borderId="0" xfId="0" applyFont="1" applyAlignment="1"/>
    <xf numFmtId="0" fontId="5" fillId="0" borderId="73" xfId="0" applyFont="1" applyBorder="1"/>
    <xf numFmtId="0" fontId="5" fillId="0" borderId="44" xfId="0" applyFont="1" applyBorder="1"/>
    <xf numFmtId="0" fontId="5" fillId="0" borderId="74" xfId="0" applyFont="1" applyBorder="1"/>
    <xf numFmtId="0" fontId="5" fillId="0" borderId="75" xfId="0" applyFont="1" applyBorder="1"/>
    <xf numFmtId="0" fontId="22" fillId="3" borderId="76" xfId="0" applyFont="1" applyFill="1" applyBorder="1" applyAlignment="1">
      <alignment horizontal="center"/>
    </xf>
    <xf numFmtId="0" fontId="22" fillId="3" borderId="22" xfId="0" applyFont="1" applyFill="1" applyBorder="1" applyAlignment="1">
      <alignment horizontal="center"/>
    </xf>
    <xf numFmtId="0" fontId="22" fillId="3" borderId="19" xfId="0" applyFont="1" applyFill="1" applyBorder="1" applyAlignment="1">
      <alignment horizontal="center"/>
    </xf>
    <xf numFmtId="0" fontId="22" fillId="3" borderId="20" xfId="0" applyFont="1" applyFill="1" applyBorder="1" applyAlignment="1">
      <alignment horizontal="center"/>
    </xf>
    <xf numFmtId="0" fontId="22" fillId="3" borderId="21" xfId="0" applyFont="1" applyFill="1" applyBorder="1" applyAlignment="1">
      <alignment horizontal="center"/>
    </xf>
    <xf numFmtId="0" fontId="22" fillId="3" borderId="55" xfId="0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4" borderId="7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165" fontId="5" fillId="0" borderId="35" xfId="0" applyNumberFormat="1" applyFont="1" applyBorder="1" applyAlignment="1">
      <alignment horizontal="center"/>
    </xf>
    <xf numFmtId="165" fontId="8" fillId="0" borderId="0" xfId="0" applyNumberFormat="1" applyFont="1"/>
    <xf numFmtId="165" fontId="5" fillId="4" borderId="77" xfId="0" applyNumberFormat="1" applyFont="1" applyFill="1" applyBorder="1" applyAlignment="1">
      <alignment horizontal="center"/>
    </xf>
    <xf numFmtId="0" fontId="5" fillId="0" borderId="61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4" borderId="78" xfId="0" applyFont="1" applyFill="1" applyBorder="1" applyAlignment="1">
      <alignment horizontal="center"/>
    </xf>
    <xf numFmtId="0" fontId="25" fillId="0" borderId="0" xfId="0" applyFont="1" applyAlignment="1"/>
    <xf numFmtId="165" fontId="7" fillId="3" borderId="14" xfId="0" applyNumberFormat="1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17" fillId="0" borderId="5" xfId="0" applyFont="1" applyBorder="1" applyAlignment="1">
      <alignment horizontal="center"/>
    </xf>
    <xf numFmtId="0" fontId="2" fillId="0" borderId="7" xfId="0" applyFont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5" xfId="0" applyFont="1" applyFill="1" applyBorder="1"/>
    <xf numFmtId="0" fontId="2" fillId="0" borderId="6" xfId="0" applyFont="1" applyBorder="1"/>
    <xf numFmtId="0" fontId="4" fillId="0" borderId="5" xfId="0" applyFont="1" applyBorder="1" applyAlignment="1">
      <alignment horizontal="center" vertical="center"/>
    </xf>
    <xf numFmtId="0" fontId="5" fillId="2" borderId="5" xfId="0" applyFont="1" applyFill="1" applyBorder="1"/>
    <xf numFmtId="14" fontId="1" fillId="2" borderId="5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51" xfId="0" applyFont="1" applyBorder="1"/>
    <xf numFmtId="0" fontId="18" fillId="3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9" fillId="2" borderId="5" xfId="0" applyFont="1" applyFill="1" applyBorder="1"/>
    <xf numFmtId="49" fontId="19" fillId="2" borderId="5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/>
    <xf numFmtId="0" fontId="19" fillId="2" borderId="14" xfId="0" applyFont="1" applyFill="1" applyBorder="1" applyAlignment="1">
      <alignment horizontal="center" vertical="center" wrapText="1"/>
    </xf>
    <xf numFmtId="164" fontId="18" fillId="0" borderId="5" xfId="0" applyNumberFormat="1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0" borderId="0" xfId="0" applyFont="1" applyAlignment="1"/>
    <xf numFmtId="0" fontId="25" fillId="0" borderId="80" xfId="0" applyFont="1" applyBorder="1" applyAlignment="1"/>
    <xf numFmtId="0" fontId="2" fillId="0" borderId="80" xfId="0" applyFont="1" applyBorder="1"/>
    <xf numFmtId="0" fontId="26" fillId="0" borderId="79" xfId="0" applyFont="1" applyBorder="1" applyAlignment="1">
      <alignment horizontal="center"/>
    </xf>
    <xf numFmtId="0" fontId="2" fillId="0" borderId="38" xfId="0" applyFont="1" applyBorder="1"/>
    <xf numFmtId="0" fontId="2" fillId="0" borderId="28" xfId="0" applyFont="1" applyBorder="1"/>
    <xf numFmtId="0" fontId="2" fillId="0" borderId="35" xfId="0" applyFont="1" applyBorder="1"/>
    <xf numFmtId="0" fontId="23" fillId="0" borderId="0" xfId="0" applyFont="1" applyAlignment="1">
      <alignment horizontal="center"/>
    </xf>
    <xf numFmtId="0" fontId="2" fillId="0" borderId="81" xfId="0" applyFont="1" applyBorder="1"/>
    <xf numFmtId="20" fontId="23" fillId="0" borderId="0" xfId="0" applyNumberFormat="1" applyFont="1" applyAlignment="1">
      <alignment horizontal="center"/>
    </xf>
    <xf numFmtId="0" fontId="8" fillId="0" borderId="0" xfId="0" applyFont="1"/>
    <xf numFmtId="0" fontId="25" fillId="2" borderId="80" xfId="0" applyFont="1" applyFill="1" applyBorder="1" applyAlignment="1"/>
    <xf numFmtId="0" fontId="2" fillId="0" borderId="26" xfId="0" applyFont="1" applyBorder="1"/>
    <xf numFmtId="0" fontId="2" fillId="0" borderId="79" xfId="0" applyFont="1" applyBorder="1"/>
    <xf numFmtId="0" fontId="23" fillId="0" borderId="79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4" fillId="0" borderId="37" xfId="0" applyFont="1" applyBorder="1" applyAlignment="1"/>
    <xf numFmtId="0" fontId="23" fillId="0" borderId="43" xfId="0" applyFont="1" applyBorder="1" applyAlignment="1">
      <alignment horizontal="center"/>
    </xf>
    <xf numFmtId="0" fontId="2" fillId="0" borderId="37" xfId="0" applyFont="1" applyBorder="1"/>
    <xf numFmtId="0" fontId="23" fillId="0" borderId="39" xfId="0" applyFont="1" applyBorder="1" applyAlignment="1">
      <alignment horizontal="center"/>
    </xf>
    <xf numFmtId="20" fontId="23" fillId="0" borderId="39" xfId="0" applyNumberFormat="1" applyFont="1" applyBorder="1" applyAlignment="1">
      <alignment horizontal="center"/>
    </xf>
    <xf numFmtId="0" fontId="8" fillId="0" borderId="39" xfId="0" applyFont="1" applyBorder="1"/>
    <xf numFmtId="0" fontId="2" fillId="0" borderId="39" xfId="0" applyFont="1" applyBorder="1"/>
    <xf numFmtId="0" fontId="25" fillId="0" borderId="36" xfId="0" applyFont="1" applyBorder="1" applyAlignment="1"/>
    <xf numFmtId="0" fontId="2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76350" cy="3429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57300" cy="352425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0</xdr:rowOff>
    </xdr:from>
    <xdr:ext cx="1295400" cy="381000"/>
    <xdr:pic>
      <xdr:nvPicPr>
        <xdr:cNvPr id="2" name="image1.jpg" descr="http://www.gergalberries.com/img/logoGergal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C1002"/>
  <sheetViews>
    <sheetView tabSelected="1" workbookViewId="0">
      <pane ySplit="7" topLeftCell="A8" activePane="bottomLeft" state="frozen"/>
      <selection pane="bottomLeft" activeCell="C39" sqref="C39"/>
    </sheetView>
  </sheetViews>
  <sheetFormatPr baseColWidth="10" defaultColWidth="14.42578125" defaultRowHeight="15" customHeight="1"/>
  <cols>
    <col min="1" max="1" width="4.7109375" customWidth="1"/>
    <col min="2" max="2" width="17.85546875" customWidth="1"/>
    <col min="3" max="3" width="5.42578125" customWidth="1"/>
    <col min="4" max="4" width="5.5703125" customWidth="1"/>
    <col min="5" max="5" width="5.85546875" customWidth="1"/>
    <col min="6" max="6" width="5.140625" customWidth="1"/>
    <col min="7" max="7" width="7.28515625" customWidth="1"/>
    <col min="8" max="8" width="6.140625" customWidth="1"/>
    <col min="9" max="9" width="5.85546875" customWidth="1"/>
    <col min="10" max="10" width="9" customWidth="1"/>
    <col min="11" max="11" width="7.7109375" customWidth="1"/>
    <col min="12" max="12" width="8.5703125" customWidth="1"/>
    <col min="13" max="13" width="6.85546875" customWidth="1"/>
    <col min="14" max="14" width="7.7109375" customWidth="1"/>
    <col min="15" max="15" width="7.140625" customWidth="1"/>
    <col min="16" max="16" width="6.85546875" customWidth="1"/>
    <col min="17" max="23" width="7.5703125" customWidth="1"/>
    <col min="24" max="24" width="7.28515625" customWidth="1"/>
    <col min="25" max="25" width="12.85546875" customWidth="1"/>
    <col min="26" max="26" width="8.140625" customWidth="1"/>
    <col min="27" max="27" width="9.28515625" customWidth="1"/>
    <col min="28" max="28" width="9.5703125" customWidth="1"/>
    <col min="29" max="29" width="10.7109375" customWidth="1"/>
  </cols>
  <sheetData>
    <row r="1" spans="1:29">
      <c r="A1" s="197"/>
      <c r="B1" s="198"/>
      <c r="C1" s="199"/>
      <c r="D1" s="203" t="s">
        <v>0</v>
      </c>
      <c r="E1" s="198"/>
      <c r="F1" s="198"/>
      <c r="G1" s="198"/>
      <c r="H1" s="198"/>
      <c r="I1" s="198"/>
      <c r="J1" s="198"/>
      <c r="K1" s="198"/>
      <c r="L1" s="204"/>
      <c r="M1" s="208" t="s">
        <v>1</v>
      </c>
      <c r="N1" s="209"/>
      <c r="O1" s="196"/>
      <c r="P1" s="210" t="s">
        <v>2</v>
      </c>
      <c r="Q1" s="209"/>
      <c r="R1" s="209"/>
      <c r="S1" s="209"/>
      <c r="T1" s="209"/>
      <c r="U1" s="209"/>
      <c r="V1" s="209"/>
      <c r="W1" s="209"/>
      <c r="X1" s="209"/>
      <c r="Y1" s="209"/>
      <c r="Z1" s="196"/>
    </row>
    <row r="2" spans="1:29">
      <c r="A2" s="200"/>
      <c r="B2" s="201"/>
      <c r="C2" s="202"/>
      <c r="D2" s="205"/>
      <c r="E2" s="206"/>
      <c r="F2" s="206"/>
      <c r="G2" s="206"/>
      <c r="H2" s="206"/>
      <c r="I2" s="206"/>
      <c r="J2" s="206"/>
      <c r="K2" s="206"/>
      <c r="L2" s="207"/>
      <c r="M2" s="211" t="s">
        <v>3</v>
      </c>
      <c r="N2" s="209"/>
      <c r="O2" s="196"/>
      <c r="P2" s="212">
        <v>44455</v>
      </c>
      <c r="Q2" s="209"/>
      <c r="R2" s="209"/>
      <c r="S2" s="209"/>
      <c r="T2" s="209"/>
      <c r="U2" s="209"/>
      <c r="V2" s="209"/>
      <c r="W2" s="209"/>
      <c r="X2" s="209"/>
      <c r="Y2" s="209"/>
      <c r="Z2" s="196"/>
    </row>
    <row r="3" spans="1:29">
      <c r="A3" s="203" t="s">
        <v>4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204"/>
      <c r="M3" s="211" t="s">
        <v>5</v>
      </c>
      <c r="N3" s="209"/>
      <c r="O3" s="196"/>
      <c r="P3" s="213" t="s">
        <v>6</v>
      </c>
      <c r="Q3" s="209"/>
      <c r="R3" s="209"/>
      <c r="S3" s="209"/>
      <c r="T3" s="209"/>
      <c r="U3" s="209"/>
      <c r="V3" s="209"/>
      <c r="W3" s="209"/>
      <c r="X3" s="209"/>
      <c r="Y3" s="209"/>
      <c r="Z3" s="196"/>
    </row>
    <row r="4" spans="1:29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7"/>
      <c r="M4" s="214" t="s">
        <v>7</v>
      </c>
      <c r="N4" s="193"/>
      <c r="O4" s="194"/>
      <c r="P4" s="215" t="s">
        <v>8</v>
      </c>
      <c r="Q4" s="193"/>
      <c r="R4" s="193"/>
      <c r="S4" s="193"/>
      <c r="T4" s="193"/>
      <c r="U4" s="193"/>
      <c r="V4" s="193"/>
      <c r="W4" s="193"/>
      <c r="X4" s="193"/>
      <c r="Y4" s="193"/>
      <c r="Z4" s="194"/>
    </row>
    <row r="5" spans="1:29">
      <c r="A5" s="216" t="s">
        <v>9</v>
      </c>
      <c r="B5" s="196"/>
      <c r="C5" s="217">
        <v>45217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196"/>
    </row>
    <row r="6" spans="1:29">
      <c r="A6" s="192" t="s">
        <v>10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4"/>
    </row>
    <row r="7" spans="1:29">
      <c r="A7" s="1" t="s">
        <v>11</v>
      </c>
      <c r="B7" s="1" t="s">
        <v>12</v>
      </c>
      <c r="C7" s="2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4" t="s">
        <v>18</v>
      </c>
      <c r="I7" s="2" t="s">
        <v>19</v>
      </c>
      <c r="J7" s="3" t="s">
        <v>20</v>
      </c>
      <c r="K7" s="5" t="s">
        <v>21</v>
      </c>
      <c r="L7" s="6" t="s">
        <v>22</v>
      </c>
      <c r="M7" s="3" t="s">
        <v>23</v>
      </c>
      <c r="N7" s="3" t="s">
        <v>24</v>
      </c>
      <c r="O7" s="3" t="s">
        <v>25</v>
      </c>
      <c r="P7" s="5" t="s">
        <v>26</v>
      </c>
      <c r="Q7" s="6" t="s">
        <v>27</v>
      </c>
      <c r="R7" s="6" t="s">
        <v>28</v>
      </c>
      <c r="S7" s="6" t="s">
        <v>29</v>
      </c>
      <c r="T7" s="6"/>
      <c r="U7" s="6"/>
      <c r="V7" s="6"/>
      <c r="W7" s="6"/>
      <c r="X7" s="6"/>
      <c r="Y7" s="3" t="s">
        <v>30</v>
      </c>
      <c r="Z7" s="5" t="s">
        <v>31</v>
      </c>
      <c r="AA7" s="7" t="s">
        <v>32</v>
      </c>
      <c r="AB7" s="7" t="s">
        <v>33</v>
      </c>
      <c r="AC7" s="8" t="s">
        <v>34</v>
      </c>
    </row>
    <row r="8" spans="1:29" hidden="1">
      <c r="A8" s="9">
        <v>1</v>
      </c>
      <c r="B8" s="10" t="s">
        <v>35</v>
      </c>
      <c r="C8" s="11"/>
      <c r="D8" s="11"/>
      <c r="E8" s="12">
        <v>1</v>
      </c>
      <c r="F8" s="11"/>
      <c r="G8" s="11"/>
      <c r="H8" s="11">
        <v>4</v>
      </c>
      <c r="I8" s="11"/>
      <c r="J8" s="11"/>
      <c r="K8" s="11"/>
      <c r="L8" s="11"/>
      <c r="M8" s="11"/>
      <c r="N8" s="11"/>
      <c r="O8" s="11">
        <v>1</v>
      </c>
      <c r="P8" s="11"/>
      <c r="Q8" s="11"/>
      <c r="R8" s="11"/>
      <c r="S8" s="11"/>
      <c r="T8" s="11"/>
      <c r="U8" s="11"/>
      <c r="V8" s="11"/>
      <c r="W8" s="11"/>
      <c r="X8" s="11"/>
      <c r="Y8" s="13">
        <v>1</v>
      </c>
      <c r="Z8" s="14">
        <v>24971</v>
      </c>
      <c r="AA8" s="15" t="str">
        <f>IF(SUM(VERDURAS!C8:AA8)&gt;0,"VER","")</f>
        <v>VER</v>
      </c>
      <c r="AB8" s="16" t="str">
        <f>IF(SUM(DIETETICA!C8:Q8)&gt;0,"VER","")</f>
        <v/>
      </c>
    </row>
    <row r="9" spans="1:29" hidden="1">
      <c r="A9" s="9">
        <v>1</v>
      </c>
      <c r="B9" s="10" t="s">
        <v>36</v>
      </c>
      <c r="C9" s="12"/>
      <c r="D9" s="12"/>
      <c r="E9" s="12">
        <v>1</v>
      </c>
      <c r="F9" s="12"/>
      <c r="G9" s="12"/>
      <c r="H9" s="12">
        <v>1</v>
      </c>
      <c r="I9" s="12"/>
      <c r="J9" s="12"/>
      <c r="K9" s="12"/>
      <c r="L9" s="12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>
        <v>1</v>
      </c>
      <c r="Z9" s="14">
        <v>24972</v>
      </c>
      <c r="AA9" s="17" t="str">
        <f>IF(SUM(VERDURAS!C9:AA9)&gt;0,"VER","")</f>
        <v>VER</v>
      </c>
      <c r="AB9" s="18" t="str">
        <f>IF(SUM(DIETETICA!C9:Q9)&gt;0,"VER","")</f>
        <v/>
      </c>
    </row>
    <row r="10" spans="1:29" hidden="1">
      <c r="A10" s="9">
        <v>2</v>
      </c>
      <c r="B10" s="10" t="s">
        <v>37</v>
      </c>
      <c r="C10" s="12">
        <v>2</v>
      </c>
      <c r="D10" s="12">
        <v>1</v>
      </c>
      <c r="E10" s="12">
        <v>1</v>
      </c>
      <c r="F10" s="12">
        <v>2</v>
      </c>
      <c r="G10" s="12"/>
      <c r="H10" s="12">
        <v>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>
        <v>1</v>
      </c>
      <c r="Z10" s="14">
        <v>24973</v>
      </c>
      <c r="AA10" s="17" t="str">
        <f>IF(SUM(VERDURAS!C10:AA10)&gt;0,"VER","")</f>
        <v>VER</v>
      </c>
      <c r="AB10" s="18" t="str">
        <f>IF(SUM(DIETETICA!C10:Q10)&gt;0,"VER","")</f>
        <v/>
      </c>
    </row>
    <row r="11" spans="1:29" hidden="1">
      <c r="A11" s="9">
        <v>2</v>
      </c>
      <c r="B11" s="10" t="s">
        <v>38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>
        <v>1</v>
      </c>
      <c r="Z11" s="14">
        <v>24974</v>
      </c>
      <c r="AA11" s="17" t="str">
        <f>IF(SUM(VERDURAS!C11:AA11)&gt;0,"VER","")</f>
        <v>VER</v>
      </c>
      <c r="AB11" s="18" t="str">
        <f>IF(SUM(DIETETICA!C11:Q11)&gt;0,"VER","")</f>
        <v/>
      </c>
      <c r="AC11" s="10" t="s">
        <v>39</v>
      </c>
    </row>
    <row r="12" spans="1:29">
      <c r="A12" s="9">
        <v>3</v>
      </c>
      <c r="B12" s="10" t="s">
        <v>40</v>
      </c>
      <c r="C12" s="12">
        <v>1</v>
      </c>
      <c r="D12" s="12">
        <v>1</v>
      </c>
      <c r="E12" s="12">
        <v>4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>
        <v>1</v>
      </c>
      <c r="Z12" s="14">
        <v>24977</v>
      </c>
      <c r="AA12" s="17" t="str">
        <f>IF(SUM(VERDURAS!C12:AA12)&gt;0,"VER","")</f>
        <v/>
      </c>
      <c r="AB12" s="18" t="str">
        <f>IF(SUM(DIETETICA!C12:Q12)&gt;0,"VER","")</f>
        <v/>
      </c>
    </row>
    <row r="13" spans="1:29" hidden="1">
      <c r="A13" s="9">
        <v>2</v>
      </c>
      <c r="B13" s="19" t="s">
        <v>41</v>
      </c>
      <c r="C13" s="12"/>
      <c r="D13" s="12"/>
      <c r="E13" s="12"/>
      <c r="F13" s="12">
        <v>2.5</v>
      </c>
      <c r="G13" s="12"/>
      <c r="H13" s="12">
        <v>2.5</v>
      </c>
      <c r="I13" s="12"/>
      <c r="J13" s="12"/>
      <c r="K13" s="12"/>
      <c r="L13" s="12">
        <v>2</v>
      </c>
      <c r="M13" s="12"/>
      <c r="N13" s="12"/>
      <c r="O13" s="12">
        <v>2.5</v>
      </c>
      <c r="P13" s="12"/>
      <c r="Q13" s="12"/>
      <c r="R13" s="12">
        <v>2</v>
      </c>
      <c r="S13" s="12"/>
      <c r="T13" s="12"/>
      <c r="U13" s="12"/>
      <c r="V13" s="12"/>
      <c r="W13" s="12"/>
      <c r="X13" s="12"/>
      <c r="Y13" s="13">
        <v>2.5</v>
      </c>
      <c r="Z13" s="14">
        <v>50031</v>
      </c>
      <c r="AA13" s="17" t="str">
        <f>IF(SUM(VERDURAS!C13:AA13)&gt;0,"VER","")</f>
        <v>VER</v>
      </c>
      <c r="AB13" s="18" t="str">
        <f>IF(SUM(DIETETICA!C13:Q13)&gt;0,"VER","")</f>
        <v>VER</v>
      </c>
    </row>
    <row r="14" spans="1:29" hidden="1">
      <c r="A14" s="9">
        <v>1</v>
      </c>
      <c r="B14" s="20" t="s">
        <v>42</v>
      </c>
      <c r="C14" s="12"/>
      <c r="D14" s="12"/>
      <c r="E14" s="12">
        <v>15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>
        <v>2.5</v>
      </c>
      <c r="Z14" s="14">
        <v>42045</v>
      </c>
      <c r="AA14" s="17" t="str">
        <f>IF(SUM(VERDURAS!C14:AA14)&gt;0,"VER","")</f>
        <v/>
      </c>
      <c r="AB14" s="18" t="str">
        <f>IF(SUM(DIETETICA!C14:Q14)&gt;0,"VER","")</f>
        <v/>
      </c>
    </row>
    <row r="15" spans="1:29" hidden="1">
      <c r="A15" s="9">
        <v>1</v>
      </c>
      <c r="B15" s="20" t="s">
        <v>43</v>
      </c>
      <c r="C15" s="12"/>
      <c r="D15" s="12"/>
      <c r="E15" s="12">
        <v>5</v>
      </c>
      <c r="F15" s="12">
        <v>10</v>
      </c>
      <c r="G15" s="12"/>
      <c r="H15" s="12"/>
      <c r="I15" s="12"/>
      <c r="J15" s="12"/>
      <c r="K15" s="12"/>
      <c r="L15" s="12"/>
      <c r="M15" s="12"/>
      <c r="N15" s="12"/>
      <c r="O15" s="12">
        <v>7.5</v>
      </c>
      <c r="P15" s="12"/>
      <c r="Q15" s="12"/>
      <c r="R15" s="12"/>
      <c r="S15" s="12"/>
      <c r="T15" s="12"/>
      <c r="U15" s="12"/>
      <c r="V15" s="12"/>
      <c r="W15" s="12"/>
      <c r="X15" s="12"/>
      <c r="Y15" s="13">
        <v>2.5</v>
      </c>
      <c r="Z15" s="14">
        <v>26788</v>
      </c>
      <c r="AA15" s="17" t="str">
        <f>IF(SUM(VERDURAS!C15:AA15)&gt;0,"VER","")</f>
        <v>VER</v>
      </c>
      <c r="AB15" s="18" t="str">
        <f>IF(SUM(DIETETICA!C15:Q15)&gt;0,"VER","")</f>
        <v/>
      </c>
    </row>
    <row r="16" spans="1:29" hidden="1">
      <c r="A16" s="9">
        <v>2</v>
      </c>
      <c r="B16" s="20" t="s">
        <v>44</v>
      </c>
      <c r="C16" s="12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 t="s">
        <v>45</v>
      </c>
      <c r="U16" s="12"/>
      <c r="V16" s="12"/>
      <c r="W16" s="12"/>
      <c r="X16" s="12"/>
      <c r="Y16" s="13">
        <v>2.5</v>
      </c>
      <c r="Z16" s="14">
        <v>26792</v>
      </c>
      <c r="AA16" s="21"/>
      <c r="AB16" s="18" t="str">
        <f>IF(SUM(DIETETICA!C16:Q16)&gt;0,"VER","")</f>
        <v/>
      </c>
    </row>
    <row r="17" spans="1:29">
      <c r="A17" s="9">
        <v>3</v>
      </c>
      <c r="B17" s="20" t="s">
        <v>46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>
        <v>1</v>
      </c>
      <c r="Z17" s="14">
        <v>42048</v>
      </c>
      <c r="AA17" s="17" t="str">
        <f>IF(SUM(VERDURAS!C17:AA17)&gt;0,"VER","")</f>
        <v>VER</v>
      </c>
      <c r="AB17" s="18" t="str">
        <f>IF(SUM(DIETETICA!C17:Q17)&gt;0,"VER","")</f>
        <v/>
      </c>
    </row>
    <row r="18" spans="1:29">
      <c r="A18" s="9">
        <v>3</v>
      </c>
      <c r="B18" s="20" t="s">
        <v>47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 t="s">
        <v>48</v>
      </c>
      <c r="V18" s="12"/>
      <c r="W18" s="12"/>
      <c r="X18" s="12"/>
      <c r="Y18" s="13"/>
      <c r="Z18" s="14">
        <v>50033</v>
      </c>
      <c r="AA18" s="17" t="str">
        <f>IF(SUM(VERDURAS!C18:AA18)&gt;0,"VER","")</f>
        <v/>
      </c>
      <c r="AB18" s="18" t="str">
        <f>IF(SUM(DIETETICA!C18:Q18)&gt;0,"VER","")</f>
        <v/>
      </c>
      <c r="AC18" s="10" t="s">
        <v>39</v>
      </c>
    </row>
    <row r="19" spans="1:29" hidden="1">
      <c r="A19" s="9">
        <v>2</v>
      </c>
      <c r="B19" s="20" t="s">
        <v>49</v>
      </c>
      <c r="C19" s="12"/>
      <c r="D19" s="12"/>
      <c r="E19" s="12">
        <v>3</v>
      </c>
      <c r="F19" s="12"/>
      <c r="G19" s="12"/>
      <c r="H19" s="12"/>
      <c r="I19" s="12"/>
      <c r="J19" s="12"/>
      <c r="K19" s="12"/>
      <c r="L19" s="12"/>
      <c r="M19" s="12">
        <v>2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>
        <v>1</v>
      </c>
      <c r="Z19" s="14">
        <v>24975</v>
      </c>
      <c r="AA19" s="17" t="str">
        <f>IF(SUM(VERDURAS!C19:AA19)&gt;0,"VER","")</f>
        <v>VER</v>
      </c>
      <c r="AB19" s="18" t="str">
        <f>IF(SUM(DIETETICA!C19:Q19)&gt;0,"VER","")</f>
        <v/>
      </c>
    </row>
    <row r="20" spans="1:29" hidden="1">
      <c r="A20" s="9">
        <v>2</v>
      </c>
      <c r="B20" s="20" t="s">
        <v>50</v>
      </c>
      <c r="C20" s="12">
        <v>7.5</v>
      </c>
      <c r="D20" s="12"/>
      <c r="E20" s="12"/>
      <c r="F20" s="12">
        <v>20</v>
      </c>
      <c r="G20" s="12">
        <v>10</v>
      </c>
      <c r="H20" s="12"/>
      <c r="I20" s="12"/>
      <c r="J20" s="12"/>
      <c r="K20" s="12"/>
      <c r="L20" s="12">
        <v>3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>
        <v>2.5</v>
      </c>
      <c r="Z20" s="14">
        <v>42047</v>
      </c>
      <c r="AA20" s="17" t="str">
        <f>IF(SUM(VERDURAS!C20:AA20)&gt;0,"VER","")</f>
        <v>VER</v>
      </c>
      <c r="AB20" s="18" t="str">
        <f>IF(SUM(DIETETICA!C20:Q20)&gt;0,"VER","")</f>
        <v/>
      </c>
    </row>
    <row r="21" spans="1:29" ht="15.75" hidden="1" customHeight="1">
      <c r="A21" s="9">
        <v>2</v>
      </c>
      <c r="B21" s="20" t="s">
        <v>51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14">
        <v>26785</v>
      </c>
      <c r="AA21" s="17" t="str">
        <f>IF(SUM(VERDURAS!C21:AA21)&gt;0,"VER","")</f>
        <v/>
      </c>
      <c r="AB21" s="18" t="str">
        <f>IF(SUM(DIETETICA!C21:Q21)&gt;0,"VER","")</f>
        <v/>
      </c>
      <c r="AC21" s="10" t="s">
        <v>39</v>
      </c>
    </row>
    <row r="22" spans="1:29" ht="15.75" hidden="1" customHeight="1">
      <c r="A22" s="9">
        <v>2</v>
      </c>
      <c r="B22" s="20" t="s">
        <v>52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>
        <v>1</v>
      </c>
      <c r="Z22" s="14">
        <v>24976</v>
      </c>
      <c r="AA22" s="17" t="str">
        <f>IF(SUM(VERDURAS!C22:AA22)&gt;0,"VER","")</f>
        <v>VER</v>
      </c>
      <c r="AB22" s="18" t="str">
        <f>IF(SUM(DIETETICA!C22:Q22)&gt;0,"VER","")</f>
        <v/>
      </c>
    </row>
    <row r="23" spans="1:29" ht="15.75" hidden="1" customHeight="1">
      <c r="A23" s="9">
        <v>2</v>
      </c>
      <c r="B23" s="20" t="s">
        <v>53</v>
      </c>
      <c r="C23" s="12"/>
      <c r="D23" s="12"/>
      <c r="E23" s="12"/>
      <c r="F23" s="12"/>
      <c r="G23" s="12"/>
      <c r="H23" s="12">
        <v>10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>
        <v>2.5</v>
      </c>
      <c r="Z23" s="14">
        <v>26794</v>
      </c>
      <c r="AA23" s="17"/>
      <c r="AB23" s="18" t="str">
        <f>IF(SUM(DIETETICA!C23:Q23)&gt;0,"VER","")</f>
        <v/>
      </c>
    </row>
    <row r="24" spans="1:29" ht="15.75" hidden="1" customHeight="1">
      <c r="A24" s="9">
        <v>1</v>
      </c>
      <c r="B24" s="20" t="s">
        <v>54</v>
      </c>
      <c r="C24" s="12"/>
      <c r="D24" s="12"/>
      <c r="E24" s="12"/>
      <c r="F24" s="12">
        <v>5</v>
      </c>
      <c r="G24" s="12"/>
      <c r="H24" s="12">
        <v>5</v>
      </c>
      <c r="I24" s="12"/>
      <c r="J24" s="12"/>
      <c r="K24" s="12"/>
      <c r="L24" s="12"/>
      <c r="M24" s="12"/>
      <c r="N24" s="12"/>
      <c r="O24" s="12">
        <v>5</v>
      </c>
      <c r="P24" s="12"/>
      <c r="Q24" s="12"/>
      <c r="R24" s="12"/>
      <c r="S24" s="12"/>
      <c r="T24" s="12"/>
      <c r="U24" s="12"/>
      <c r="V24" s="12"/>
      <c r="W24" s="12"/>
      <c r="X24" s="12"/>
      <c r="Y24" s="13">
        <v>2.5</v>
      </c>
      <c r="Z24" s="14">
        <v>50018</v>
      </c>
      <c r="AA24" s="17" t="str">
        <f>IF(SUM(VERDURAS!C24:AA24)&gt;0,"VER","")</f>
        <v>VER</v>
      </c>
      <c r="AB24" s="18" t="str">
        <f>IF(SUM(DIETETICA!C24:Q24)&gt;0,"VER","")</f>
        <v>VER</v>
      </c>
    </row>
    <row r="25" spans="1:29" ht="15.75" hidden="1" customHeight="1">
      <c r="A25" s="9">
        <v>7</v>
      </c>
      <c r="B25" s="20" t="s">
        <v>55</v>
      </c>
      <c r="C25" s="12"/>
      <c r="D25" s="12"/>
      <c r="E25" s="12"/>
      <c r="F25" s="12">
        <v>35</v>
      </c>
      <c r="G25" s="12">
        <v>30</v>
      </c>
      <c r="H25" s="12"/>
      <c r="I25" s="12"/>
      <c r="J25" s="12"/>
      <c r="K25" s="12"/>
      <c r="L25" s="12"/>
      <c r="M25" s="12"/>
      <c r="N25" s="12"/>
      <c r="O25" s="12">
        <v>25</v>
      </c>
      <c r="P25" s="12"/>
      <c r="Q25" s="12"/>
      <c r="R25" s="12">
        <v>20</v>
      </c>
      <c r="S25" s="12"/>
      <c r="T25" s="12"/>
      <c r="U25" s="12" t="s">
        <v>56</v>
      </c>
      <c r="V25" s="12"/>
      <c r="W25" s="12"/>
      <c r="X25" s="12"/>
      <c r="Y25" s="13">
        <v>2.5</v>
      </c>
      <c r="Z25" s="14">
        <v>29185</v>
      </c>
      <c r="AA25" s="17" t="str">
        <f>IF(SUM(VERDURAS!C25:AA25)&gt;0,"VER","")</f>
        <v/>
      </c>
      <c r="AB25" s="18" t="str">
        <f>IF(SUM(DIETETICA!C25:Q25)&gt;0,"VER","")</f>
        <v>VER</v>
      </c>
    </row>
    <row r="26" spans="1:29" ht="15.75" hidden="1" customHeight="1">
      <c r="A26" s="9">
        <v>1</v>
      </c>
      <c r="B26" s="20" t="s">
        <v>57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22" t="s">
        <v>58</v>
      </c>
      <c r="V26" s="12"/>
      <c r="W26" s="12"/>
      <c r="X26" s="12"/>
      <c r="Y26" s="13"/>
      <c r="Z26" s="14">
        <v>26789</v>
      </c>
      <c r="AA26" s="17" t="str">
        <f>IF(SUM(VERDURAS!C26:AA26)&gt;0,"VER","")</f>
        <v/>
      </c>
      <c r="AB26" s="18" t="str">
        <f>IF(SUM(DIETETICA!C26:Q26)&gt;0,"VER","")</f>
        <v/>
      </c>
      <c r="AC26" s="10" t="s">
        <v>39</v>
      </c>
    </row>
    <row r="27" spans="1:29" ht="15.75" hidden="1" customHeight="1">
      <c r="A27" s="9">
        <v>10</v>
      </c>
      <c r="B27" s="20" t="s">
        <v>59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3"/>
      <c r="AA27" s="17" t="str">
        <f>IF(SUM(VERDURAS!C27:AA27)&gt;0,"VER","")</f>
        <v/>
      </c>
      <c r="AB27" s="18" t="str">
        <f>IF(SUM(DIETETICA!C27:Q27)&gt;0,"VER","")</f>
        <v/>
      </c>
      <c r="AC27" s="10" t="s">
        <v>39</v>
      </c>
    </row>
    <row r="28" spans="1:29" ht="15.75" hidden="1" customHeight="1">
      <c r="A28" s="9">
        <v>2</v>
      </c>
      <c r="B28" s="20" t="s">
        <v>60</v>
      </c>
      <c r="C28" s="12"/>
      <c r="D28" s="12"/>
      <c r="E28" s="12"/>
      <c r="F28" s="12">
        <v>5</v>
      </c>
      <c r="G28" s="12"/>
      <c r="H28" s="12">
        <v>2.5</v>
      </c>
      <c r="I28" s="12"/>
      <c r="J28" s="12"/>
      <c r="K28" s="12"/>
      <c r="L28" s="12">
        <v>2</v>
      </c>
      <c r="M28" s="12"/>
      <c r="N28" s="12"/>
      <c r="O28" s="12">
        <v>2.5</v>
      </c>
      <c r="P28" s="12"/>
      <c r="Q28" s="12"/>
      <c r="R28" s="12">
        <v>1</v>
      </c>
      <c r="S28" s="12"/>
      <c r="T28" s="12"/>
      <c r="U28" s="12"/>
      <c r="V28" s="12"/>
      <c r="W28" s="12"/>
      <c r="X28" s="12"/>
      <c r="Y28" s="13">
        <v>2.5</v>
      </c>
      <c r="Z28" s="14">
        <v>50032</v>
      </c>
      <c r="AA28" s="17" t="str">
        <f>IF(SUM(VERDURAS!C28:AA28)&gt;0,"VER","")</f>
        <v>VER</v>
      </c>
      <c r="AB28" s="18" t="str">
        <f>IF(SUM(DIETETICA!C28:Q28)&gt;0,"VER","")</f>
        <v>VER</v>
      </c>
    </row>
    <row r="29" spans="1:29" ht="15.75" hidden="1" customHeight="1">
      <c r="A29" s="9">
        <v>1</v>
      </c>
      <c r="B29" s="20" t="s">
        <v>61</v>
      </c>
      <c r="C29" s="12"/>
      <c r="D29" s="12"/>
      <c r="E29" s="12">
        <v>4</v>
      </c>
      <c r="F29" s="12"/>
      <c r="G29" s="12"/>
      <c r="H29" s="12">
        <v>4</v>
      </c>
      <c r="I29" s="12"/>
      <c r="J29" s="12"/>
      <c r="K29" s="12">
        <v>2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>
        <v>1</v>
      </c>
      <c r="Z29" s="14">
        <v>50019</v>
      </c>
      <c r="AA29" s="17" t="str">
        <f>IF(SUM(VERDURAS!C29:AA29)&gt;0,"VER","")</f>
        <v/>
      </c>
      <c r="AB29" s="18" t="str">
        <f>IF(SUM(DIETETICA!C29:Q29)&gt;0,"VER","")</f>
        <v/>
      </c>
    </row>
    <row r="30" spans="1:29" ht="15.75" hidden="1" customHeight="1">
      <c r="A30" s="9">
        <v>1</v>
      </c>
      <c r="B30" s="20" t="s">
        <v>62</v>
      </c>
      <c r="C30" s="12"/>
      <c r="D30" s="12"/>
      <c r="E30" s="12"/>
      <c r="F30" s="12"/>
      <c r="G30" s="12">
        <v>10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>
        <v>2.5</v>
      </c>
      <c r="Z30" s="14">
        <v>50020</v>
      </c>
      <c r="AA30" s="17" t="str">
        <f>IF(SUM(VERDURAS!C30:AA30)&gt;0,"VER","")</f>
        <v/>
      </c>
      <c r="AB30" s="18" t="str">
        <f>IF(SUM(DIETETICA!C30:Q30)&gt;0,"VER","")</f>
        <v/>
      </c>
    </row>
    <row r="31" spans="1:29" ht="15.75" hidden="1" customHeight="1">
      <c r="A31" s="9">
        <v>1</v>
      </c>
      <c r="B31" s="24" t="s">
        <v>63</v>
      </c>
      <c r="C31" s="12"/>
      <c r="D31" s="12"/>
      <c r="E31" s="12"/>
      <c r="F31" s="12"/>
      <c r="G31" s="12">
        <v>120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25">
        <v>2.5</v>
      </c>
      <c r="Z31" s="26">
        <v>50021</v>
      </c>
      <c r="AA31" s="17" t="str">
        <f>IF(SUM(VERDURAS!C31:AA31)&gt;0,"VER","")</f>
        <v/>
      </c>
      <c r="AB31" s="18" t="str">
        <f>IF(SUM(DIETETICA!C31:Q31)&gt;0,"VER","")</f>
        <v/>
      </c>
    </row>
    <row r="32" spans="1:29" ht="15.75" hidden="1" customHeight="1">
      <c r="A32" s="9">
        <v>1</v>
      </c>
      <c r="B32" s="24" t="s">
        <v>64</v>
      </c>
      <c r="C32" s="12"/>
      <c r="D32" s="12"/>
      <c r="E32" s="12"/>
      <c r="F32" s="12">
        <v>2.5</v>
      </c>
      <c r="G32" s="12"/>
      <c r="H32" s="12">
        <v>2.5</v>
      </c>
      <c r="I32" s="12"/>
      <c r="J32" s="12"/>
      <c r="K32" s="12"/>
      <c r="L32" s="12">
        <v>1</v>
      </c>
      <c r="M32" s="12"/>
      <c r="N32" s="12"/>
      <c r="O32" s="12">
        <v>2.5</v>
      </c>
      <c r="P32" s="12"/>
      <c r="Q32" s="12"/>
      <c r="R32" s="12"/>
      <c r="S32" s="12"/>
      <c r="T32" s="12"/>
      <c r="U32" s="12"/>
      <c r="V32" s="12"/>
      <c r="W32" s="12"/>
      <c r="X32" s="12"/>
      <c r="Y32" s="25">
        <v>2.5</v>
      </c>
      <c r="Z32" s="26">
        <v>50022</v>
      </c>
      <c r="AA32" s="17" t="str">
        <f>IF(SUM(VERDURAS!C32:AA32)&gt;0,"VER","")</f>
        <v>VER</v>
      </c>
      <c r="AB32" s="18" t="str">
        <f>IF(SUM(DIETETICA!C32:Q32)&gt;0,"VER","")</f>
        <v/>
      </c>
    </row>
    <row r="33" spans="1:29" ht="15.75" hidden="1" customHeight="1">
      <c r="A33" s="9">
        <v>1</v>
      </c>
      <c r="B33" s="24" t="s">
        <v>65</v>
      </c>
      <c r="C33" s="12"/>
      <c r="D33" s="12"/>
      <c r="E33" s="12"/>
      <c r="F33" s="12"/>
      <c r="G33" s="12"/>
      <c r="H33" s="12">
        <v>2.5</v>
      </c>
      <c r="I33" s="12"/>
      <c r="J33" s="12"/>
      <c r="K33" s="12"/>
      <c r="L33" s="12"/>
      <c r="M33" s="12"/>
      <c r="N33" s="12"/>
      <c r="O33" s="12">
        <v>5</v>
      </c>
      <c r="P33" s="12"/>
      <c r="Q33" s="12"/>
      <c r="R33" s="12">
        <v>1</v>
      </c>
      <c r="S33" s="12"/>
      <c r="T33" s="12"/>
      <c r="U33" s="12"/>
      <c r="V33" s="12"/>
      <c r="W33" s="12"/>
      <c r="X33" s="12"/>
      <c r="Y33" s="25">
        <v>2.5</v>
      </c>
      <c r="Z33" s="26">
        <v>50023</v>
      </c>
      <c r="AA33" s="17" t="str">
        <f>IF(SUM(VERDURAS!C33:AA33)&gt;0,"VER","")</f>
        <v>VER</v>
      </c>
      <c r="AB33" s="18" t="str">
        <f>IF(SUM(DIETETICA!C33:Q33)&gt;0,"VER","")</f>
        <v>VER</v>
      </c>
    </row>
    <row r="34" spans="1:29" ht="15.75" hidden="1" customHeight="1">
      <c r="A34" s="9">
        <v>2</v>
      </c>
      <c r="B34" s="24" t="s">
        <v>66</v>
      </c>
      <c r="C34" s="12"/>
      <c r="D34" s="12"/>
      <c r="E34" s="12">
        <v>7.5</v>
      </c>
      <c r="F34" s="12">
        <v>5</v>
      </c>
      <c r="G34" s="12"/>
      <c r="H34" s="12"/>
      <c r="I34" s="12"/>
      <c r="J34" s="12"/>
      <c r="K34" s="12"/>
      <c r="L34" s="12"/>
      <c r="M34" s="12"/>
      <c r="N34" s="12"/>
      <c r="O34" s="12">
        <v>7.5</v>
      </c>
      <c r="P34" s="12"/>
      <c r="Q34" s="12"/>
      <c r="R34" s="12"/>
      <c r="S34" s="12"/>
      <c r="T34" s="12"/>
      <c r="U34" s="12"/>
      <c r="V34" s="12"/>
      <c r="W34" s="12"/>
      <c r="X34" s="12"/>
      <c r="Y34" s="25">
        <v>2.5</v>
      </c>
      <c r="Z34" s="26">
        <v>26795</v>
      </c>
      <c r="AA34" s="17" t="str">
        <f>IF(SUM(VERDURAS!C34:AA34)&gt;0,"VER","")</f>
        <v>VER</v>
      </c>
      <c r="AB34" s="18" t="str">
        <f>IF(SUM(DIETETICA!C34:Q34)&gt;0,"VER","")</f>
        <v/>
      </c>
    </row>
    <row r="35" spans="1:29" ht="15.75" hidden="1" customHeight="1">
      <c r="A35" s="9">
        <v>2</v>
      </c>
      <c r="B35" s="24" t="s">
        <v>67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 t="s">
        <v>68</v>
      </c>
      <c r="U35" s="12" t="s">
        <v>69</v>
      </c>
      <c r="V35" s="12" t="s">
        <v>70</v>
      </c>
      <c r="W35" s="12" t="s">
        <v>71</v>
      </c>
      <c r="X35" s="12" t="s">
        <v>72</v>
      </c>
      <c r="Y35" s="25"/>
      <c r="Z35" s="26">
        <v>26796</v>
      </c>
      <c r="AA35" s="17" t="str">
        <f>IF(SUM(VERDURAS!C35:AA35)&gt;0,"VER","")</f>
        <v/>
      </c>
      <c r="AB35" s="18" t="str">
        <f>IF(SUM(DIETETICA!C35:Q35)&gt;0,"VER","")</f>
        <v/>
      </c>
    </row>
    <row r="36" spans="1:29" ht="15.75" customHeight="1">
      <c r="A36" s="9">
        <v>3</v>
      </c>
      <c r="B36" s="24" t="s">
        <v>73</v>
      </c>
      <c r="C36" s="12"/>
      <c r="D36" s="12"/>
      <c r="E36" s="12">
        <v>2.5</v>
      </c>
      <c r="F36" s="12"/>
      <c r="G36" s="12">
        <v>35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25">
        <v>2.5</v>
      </c>
      <c r="Z36" s="26">
        <v>50035</v>
      </c>
      <c r="AA36" s="17"/>
      <c r="AB36" s="18" t="s">
        <v>39</v>
      </c>
    </row>
    <row r="37" spans="1:29" ht="15.75" hidden="1" customHeight="1">
      <c r="A37" s="9">
        <v>1</v>
      </c>
      <c r="B37" s="24" t="s">
        <v>74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>
        <v>12.5</v>
      </c>
      <c r="P37" s="12"/>
      <c r="Q37" s="12"/>
      <c r="R37" s="12"/>
      <c r="S37" s="12"/>
      <c r="T37" s="12"/>
      <c r="U37" s="12"/>
      <c r="V37" s="12"/>
      <c r="W37" s="12"/>
      <c r="X37" s="12"/>
      <c r="Y37" s="25">
        <v>2.5</v>
      </c>
      <c r="Z37" s="26">
        <v>26790</v>
      </c>
      <c r="AA37" s="17" t="str">
        <f>IF(SUM(VERDURAS!C37:AA37)&gt;0,"VER","")</f>
        <v/>
      </c>
      <c r="AB37" s="18" t="str">
        <f>IF(SUM(DIETETICA!C37:Q37)&gt;0,"VER","")</f>
        <v/>
      </c>
    </row>
    <row r="38" spans="1:29" ht="15.75" hidden="1" customHeight="1">
      <c r="A38" s="9">
        <v>1</v>
      </c>
      <c r="B38" s="24" t="s">
        <v>75</v>
      </c>
      <c r="C38" s="12"/>
      <c r="D38" s="12"/>
      <c r="E38" s="12">
        <v>5</v>
      </c>
      <c r="F38" s="12">
        <v>15</v>
      </c>
      <c r="G38" s="12"/>
      <c r="H38" s="12">
        <v>15</v>
      </c>
      <c r="I38" s="12"/>
      <c r="J38" s="12"/>
      <c r="K38" s="12"/>
      <c r="L38" s="12"/>
      <c r="M38" s="12"/>
      <c r="N38" s="12">
        <v>5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25">
        <v>2.5</v>
      </c>
      <c r="Z38" s="26">
        <v>50024</v>
      </c>
      <c r="AA38" s="17" t="str">
        <f>IF(SUM(VERDURAS!C38:AA38)&gt;0,"VER","")</f>
        <v/>
      </c>
      <c r="AB38" s="18" t="str">
        <f>IF(SUM(DIETETICA!C38:Q38)&gt;0,"VER","")</f>
        <v/>
      </c>
    </row>
    <row r="39" spans="1:29" ht="15.75" customHeight="1">
      <c r="A39" s="9">
        <v>3</v>
      </c>
      <c r="B39" s="24" t="s">
        <v>76</v>
      </c>
      <c r="C39" s="12"/>
      <c r="D39" s="12"/>
      <c r="E39" s="12"/>
      <c r="F39" s="12"/>
      <c r="G39" s="12"/>
      <c r="H39" s="12">
        <v>10</v>
      </c>
      <c r="I39" s="12"/>
      <c r="J39" s="12"/>
      <c r="K39" s="12"/>
      <c r="L39" s="12"/>
      <c r="M39" s="12"/>
      <c r="N39" s="12"/>
      <c r="O39" s="12">
        <v>2.5</v>
      </c>
      <c r="P39" s="12"/>
      <c r="Q39" s="12"/>
      <c r="R39" s="12"/>
      <c r="S39" s="12"/>
      <c r="T39" s="12"/>
      <c r="U39" s="12"/>
      <c r="V39" s="12"/>
      <c r="W39" s="12"/>
      <c r="X39" s="12"/>
      <c r="Y39" s="25">
        <v>2.5</v>
      </c>
      <c r="Z39" s="26">
        <v>26799</v>
      </c>
      <c r="AA39" s="17" t="str">
        <f>IF(SUM(VERDURAS!C39:AA39)&gt;0,"VER","")</f>
        <v/>
      </c>
      <c r="AB39" s="18" t="str">
        <f>IF(SUM(DIETETICA!C39:Q39)&gt;0,"VER","")</f>
        <v/>
      </c>
    </row>
    <row r="40" spans="1:29" ht="15.75" hidden="1" customHeight="1">
      <c r="A40" s="9">
        <v>1</v>
      </c>
      <c r="B40" s="24" t="s">
        <v>77</v>
      </c>
      <c r="C40" s="12">
        <v>2</v>
      </c>
      <c r="D40" s="12"/>
      <c r="E40" s="12"/>
      <c r="F40" s="12"/>
      <c r="G40" s="12">
        <v>6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25">
        <v>1</v>
      </c>
      <c r="Z40" s="26">
        <v>42046</v>
      </c>
      <c r="AA40" s="17" t="str">
        <f>IF(SUM(VERDURAS!C40:AA40)&gt;0,"VER","")</f>
        <v/>
      </c>
      <c r="AB40" s="18" t="str">
        <f>IF(SUM(DIETETICA!C40:Q40)&gt;0,"VER","")</f>
        <v/>
      </c>
    </row>
    <row r="41" spans="1:29" ht="15.75" hidden="1" customHeight="1">
      <c r="A41" s="9">
        <v>1</v>
      </c>
      <c r="B41" s="24" t="s">
        <v>78</v>
      </c>
      <c r="C41" s="12"/>
      <c r="D41" s="12"/>
      <c r="E41" s="12"/>
      <c r="F41" s="12"/>
      <c r="G41" s="12"/>
      <c r="H41" s="12"/>
      <c r="I41" s="12"/>
      <c r="J41" s="12"/>
      <c r="K41" s="27">
        <v>2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25">
        <v>2.5</v>
      </c>
      <c r="Z41" s="26">
        <v>26791</v>
      </c>
      <c r="AA41" s="17" t="str">
        <f>IF(SUM(VERDURAS!C41:AA41)&gt;0,"VER","")</f>
        <v>VER</v>
      </c>
      <c r="AB41" s="18" t="str">
        <f>IF(SUM(DIETETICA!C41:Q41)&gt;0,"VER","")</f>
        <v/>
      </c>
    </row>
    <row r="42" spans="1:29" ht="15.75" hidden="1" customHeight="1">
      <c r="A42" s="28">
        <v>7</v>
      </c>
      <c r="B42" s="29" t="s">
        <v>79</v>
      </c>
      <c r="C42" s="12">
        <v>10</v>
      </c>
      <c r="D42" s="12"/>
      <c r="E42" s="12">
        <v>13.6</v>
      </c>
      <c r="F42" s="12">
        <v>13.6</v>
      </c>
      <c r="G42" s="12">
        <v>10</v>
      </c>
      <c r="H42" s="12">
        <v>12.5</v>
      </c>
      <c r="I42" s="12"/>
      <c r="J42" s="12">
        <v>10</v>
      </c>
      <c r="K42" s="12"/>
      <c r="L42" s="12">
        <v>16</v>
      </c>
      <c r="M42" s="12"/>
      <c r="N42" s="12"/>
      <c r="O42" s="12"/>
      <c r="P42" s="12"/>
      <c r="Q42" s="12"/>
      <c r="R42" s="12"/>
      <c r="S42" s="12"/>
      <c r="T42" s="12"/>
      <c r="U42" s="12" t="s">
        <v>56</v>
      </c>
      <c r="V42" s="12"/>
      <c r="W42" s="12"/>
      <c r="X42" s="12"/>
      <c r="Y42" s="25">
        <v>2.5</v>
      </c>
      <c r="Z42" s="26">
        <v>29184</v>
      </c>
      <c r="AA42" s="17" t="str">
        <f>IF(SUM(VERDURAS!C42:AA42)&gt;0,"VER","")</f>
        <v>VER</v>
      </c>
      <c r="AB42" s="18" t="str">
        <f>IF(SUM(DIETETICA!C42:Q42)&gt;0,"VER","")</f>
        <v/>
      </c>
    </row>
    <row r="43" spans="1:29" ht="15.75" hidden="1" customHeight="1">
      <c r="A43" s="9">
        <v>1</v>
      </c>
      <c r="B43" s="30" t="s">
        <v>80</v>
      </c>
      <c r="C43" s="12"/>
      <c r="D43" s="12"/>
      <c r="E43" s="12"/>
      <c r="F43" s="12"/>
      <c r="G43" s="12"/>
      <c r="H43" s="12">
        <v>30</v>
      </c>
      <c r="I43" s="12">
        <v>40.799999999999997</v>
      </c>
      <c r="J43" s="12"/>
      <c r="K43" s="12"/>
      <c r="L43" s="12"/>
      <c r="M43" s="12"/>
      <c r="N43" s="12"/>
      <c r="O43" s="12"/>
      <c r="P43" s="12"/>
      <c r="Q43" s="12">
        <v>27.2</v>
      </c>
      <c r="R43" s="12"/>
      <c r="S43" s="12"/>
      <c r="T43" s="12"/>
      <c r="U43" s="12"/>
      <c r="V43" s="12"/>
      <c r="W43" s="12"/>
      <c r="X43" s="12"/>
      <c r="Y43" s="25">
        <v>2.5</v>
      </c>
      <c r="Z43" s="26">
        <v>50025</v>
      </c>
      <c r="AA43" s="17" t="str">
        <f>IF(SUM(VERDURAS!C43:AA43)&gt;0,"VER","")</f>
        <v/>
      </c>
      <c r="AB43" s="18" t="str">
        <f>IF(SUM(DIETETICA!C43:Q43)&gt;0,"VER","")</f>
        <v/>
      </c>
    </row>
    <row r="44" spans="1:29" ht="15.75" hidden="1" customHeight="1">
      <c r="A44" s="9">
        <v>1</v>
      </c>
      <c r="B44" s="20" t="s">
        <v>81</v>
      </c>
      <c r="C44" s="12"/>
      <c r="D44" s="12"/>
      <c r="E44" s="12"/>
      <c r="F44" s="12"/>
      <c r="G44" s="12"/>
      <c r="H44" s="12">
        <v>10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31">
        <v>2.5</v>
      </c>
      <c r="Z44" s="32">
        <v>50026</v>
      </c>
      <c r="AA44" s="17" t="str">
        <f>IF(SUM(VERDURAS!C44:AA44)&gt;0,"VER","")</f>
        <v/>
      </c>
      <c r="AB44" s="18" t="str">
        <f>IF(SUM(DIETETICA!C44:Q44)&gt;0,"VER","")</f>
        <v/>
      </c>
    </row>
    <row r="45" spans="1:29" ht="15.75" hidden="1" customHeight="1">
      <c r="A45" s="9">
        <v>1</v>
      </c>
      <c r="B45" s="33" t="s">
        <v>82</v>
      </c>
      <c r="C45" s="12"/>
      <c r="D45" s="12">
        <v>5</v>
      </c>
      <c r="E45" s="12"/>
      <c r="F45" s="12"/>
      <c r="G45" s="12">
        <v>5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34">
        <v>2.5</v>
      </c>
      <c r="Z45" s="35">
        <v>50027</v>
      </c>
      <c r="AA45" s="17" t="str">
        <f>IF(SUM(VERDURAS!C45:AA45)&gt;0,"VER","")</f>
        <v/>
      </c>
      <c r="AB45" s="18" t="str">
        <f>IF(SUM(DIETETICA!C45:Q45)&gt;0,"VER","")</f>
        <v/>
      </c>
    </row>
    <row r="46" spans="1:29" ht="15.75" hidden="1" customHeight="1">
      <c r="A46" s="9" t="s">
        <v>83</v>
      </c>
      <c r="B46" s="20" t="s">
        <v>84</v>
      </c>
      <c r="C46" s="12"/>
      <c r="D46" s="12"/>
      <c r="E46" s="12"/>
      <c r="F46" s="12">
        <v>27.2</v>
      </c>
      <c r="G46" s="12"/>
      <c r="H46" s="12"/>
      <c r="I46" s="12"/>
      <c r="J46" s="12"/>
      <c r="K46" s="12"/>
      <c r="L46" s="12"/>
      <c r="M46" s="12"/>
      <c r="N46" s="12"/>
      <c r="O46" s="12">
        <v>27.2</v>
      </c>
      <c r="P46" s="12"/>
      <c r="Q46" s="12"/>
      <c r="R46" s="12"/>
      <c r="S46" s="12"/>
      <c r="T46" s="12"/>
      <c r="U46" s="12" t="s">
        <v>85</v>
      </c>
      <c r="V46" s="12"/>
      <c r="W46" s="12" t="s">
        <v>86</v>
      </c>
      <c r="X46" s="12"/>
      <c r="Y46" s="34">
        <v>2.5</v>
      </c>
      <c r="Z46" s="36"/>
      <c r="AA46" s="17" t="str">
        <f>IF(SUM(VERDURAS!C46:AA46)&gt;0,"VER","")</f>
        <v>VER</v>
      </c>
      <c r="AB46" s="18" t="str">
        <f>IF(SUM(DIETETICA!C46:Q46)&gt;0,"VER","")</f>
        <v/>
      </c>
    </row>
    <row r="47" spans="1:29" ht="15.75" hidden="1" customHeight="1">
      <c r="A47" s="9">
        <v>2</v>
      </c>
      <c r="B47" s="37" t="s">
        <v>87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 t="s">
        <v>88</v>
      </c>
      <c r="V47" s="12"/>
      <c r="W47" s="12"/>
      <c r="X47" s="12"/>
      <c r="Y47" s="34"/>
      <c r="Z47" s="35">
        <v>26797</v>
      </c>
      <c r="AA47" s="17" t="str">
        <f>IF(SUM(VERDURAS!C47:AA47)&gt;0,"VER","")</f>
        <v/>
      </c>
      <c r="AB47" s="18" t="str">
        <f>IF(SUM(DIETETICA!C47:Q47)&gt;0,"VER","")</f>
        <v/>
      </c>
      <c r="AC47" s="10" t="s">
        <v>39</v>
      </c>
    </row>
    <row r="48" spans="1:29" ht="15.75" hidden="1" customHeight="1">
      <c r="A48" s="9">
        <v>7</v>
      </c>
      <c r="B48" s="37" t="s">
        <v>89</v>
      </c>
      <c r="C48" s="12"/>
      <c r="D48" s="12"/>
      <c r="E48" s="12"/>
      <c r="F48" s="12"/>
      <c r="G48" s="12">
        <v>100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 t="s">
        <v>56</v>
      </c>
      <c r="V48" s="12"/>
      <c r="W48" s="12"/>
      <c r="X48" s="12"/>
      <c r="Y48" s="34">
        <v>1</v>
      </c>
      <c r="Z48" s="35">
        <v>50037</v>
      </c>
      <c r="AA48" s="17" t="str">
        <f>IF(SUM(VERDURAS!C48:AA48)&gt;0,"VER","")</f>
        <v/>
      </c>
      <c r="AB48" s="18" t="str">
        <f>IF(SUM(DIETETICA!C48:Q48)&gt;0,"VER","")</f>
        <v/>
      </c>
    </row>
    <row r="49" spans="1:28" ht="15.75" hidden="1" customHeight="1">
      <c r="A49" s="9">
        <v>2</v>
      </c>
      <c r="B49" s="24" t="s">
        <v>90</v>
      </c>
      <c r="C49" s="12"/>
      <c r="D49" s="12"/>
      <c r="E49" s="12">
        <v>2.5</v>
      </c>
      <c r="F49" s="12"/>
      <c r="G49" s="12">
        <v>15</v>
      </c>
      <c r="H49" s="12"/>
      <c r="I49" s="12"/>
      <c r="J49" s="12"/>
      <c r="K49" s="12">
        <v>2</v>
      </c>
      <c r="L49" s="12">
        <v>3</v>
      </c>
      <c r="M49" s="12"/>
      <c r="N49" s="12"/>
      <c r="O49" s="12"/>
      <c r="P49" s="12"/>
      <c r="Q49" s="12"/>
      <c r="R49" s="12"/>
      <c r="S49" s="12">
        <v>2</v>
      </c>
      <c r="T49" s="12"/>
      <c r="U49" s="12"/>
      <c r="V49" s="12"/>
      <c r="W49" s="12"/>
      <c r="X49" s="12"/>
      <c r="Y49" s="34">
        <v>2.5</v>
      </c>
      <c r="Z49" s="35">
        <v>26798</v>
      </c>
      <c r="AA49" s="17" t="str">
        <f>IF(SUM(VERDURAS!C49:AA49)&gt;0,"VER","")</f>
        <v/>
      </c>
      <c r="AB49" s="18" t="str">
        <f>IF(SUM(DIETETICA!C49:Q49)&gt;0,"VER","")</f>
        <v/>
      </c>
    </row>
    <row r="50" spans="1:28" ht="15.75" hidden="1" customHeight="1">
      <c r="A50" s="9">
        <v>1</v>
      </c>
      <c r="B50" s="24" t="s">
        <v>91</v>
      </c>
      <c r="C50" s="12"/>
      <c r="D50" s="12"/>
      <c r="E50" s="12"/>
      <c r="F50" s="12">
        <v>10</v>
      </c>
      <c r="G50" s="12">
        <v>10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34">
        <v>2.5</v>
      </c>
      <c r="Z50" s="35">
        <v>50028</v>
      </c>
      <c r="AA50" s="17" t="str">
        <f>IF(SUM(VERDURAS!C50:AA50)&gt;0,"VER","")</f>
        <v/>
      </c>
      <c r="AB50" s="18" t="str">
        <f>IF(SUM(DIETETICA!C50:Q50)&gt;0,"VER","")</f>
        <v/>
      </c>
    </row>
    <row r="51" spans="1:28" ht="15.75" hidden="1" customHeight="1">
      <c r="A51" s="9">
        <v>1</v>
      </c>
      <c r="B51" s="24" t="s">
        <v>92</v>
      </c>
      <c r="C51" s="12"/>
      <c r="D51" s="12"/>
      <c r="E51" s="12"/>
      <c r="F51" s="27">
        <v>5</v>
      </c>
      <c r="G51" s="12"/>
      <c r="H51" s="12">
        <v>2.5</v>
      </c>
      <c r="I51" s="12"/>
      <c r="J51" s="12"/>
      <c r="K51" s="12"/>
      <c r="L51" s="12">
        <v>2</v>
      </c>
      <c r="M51" s="12"/>
      <c r="N51" s="12"/>
      <c r="O51" s="12">
        <v>2.5</v>
      </c>
      <c r="P51" s="12"/>
      <c r="Q51" s="12"/>
      <c r="R51" s="12"/>
      <c r="S51" s="12"/>
      <c r="T51" s="12"/>
      <c r="U51" s="12"/>
      <c r="V51" s="12"/>
      <c r="W51" s="12"/>
      <c r="X51" s="12"/>
      <c r="Y51" s="34"/>
      <c r="Z51" s="35">
        <v>50029</v>
      </c>
      <c r="AA51" s="17" t="str">
        <f>IF(SUM(VERDURAS!C51:AA51)&gt;0,"VER","")</f>
        <v>VER</v>
      </c>
      <c r="AB51" s="18" t="str">
        <f>IF(SUM(DIETETICA!C51:Q51)&gt;0,"VER","")</f>
        <v>VER</v>
      </c>
    </row>
    <row r="52" spans="1:28" ht="15.75" hidden="1" customHeight="1">
      <c r="A52" s="9">
        <v>1</v>
      </c>
      <c r="B52" s="24" t="s">
        <v>93</v>
      </c>
      <c r="C52" s="12"/>
      <c r="D52" s="12"/>
      <c r="E52" s="12"/>
      <c r="F52" s="12"/>
      <c r="G52" s="12"/>
      <c r="H52" s="12">
        <v>2.5</v>
      </c>
      <c r="I52" s="12"/>
      <c r="J52" s="12"/>
      <c r="K52" s="12"/>
      <c r="L52" s="12">
        <v>1</v>
      </c>
      <c r="M52" s="12"/>
      <c r="N52" s="12"/>
      <c r="O52" s="12">
        <v>5</v>
      </c>
      <c r="P52" s="12"/>
      <c r="Q52" s="12"/>
      <c r="R52" s="12">
        <v>3</v>
      </c>
      <c r="S52" s="12"/>
      <c r="T52" s="12"/>
      <c r="U52" s="12"/>
      <c r="V52" s="12"/>
      <c r="W52" s="12"/>
      <c r="X52" s="12"/>
      <c r="Y52" s="34"/>
      <c r="Z52" s="35">
        <v>50030</v>
      </c>
      <c r="AA52" s="17" t="str">
        <f>IF(SUM(VERDURAS!C52:AA52)&gt;0,"VER","")</f>
        <v/>
      </c>
      <c r="AB52" s="18" t="str">
        <f>IF(SUM(DIETETICA!C52:Q52)&gt;0,"VER","")</f>
        <v>VER</v>
      </c>
    </row>
    <row r="53" spans="1:28" ht="15.75" customHeight="1">
      <c r="A53" s="9">
        <v>3</v>
      </c>
      <c r="B53" s="24" t="s">
        <v>94</v>
      </c>
      <c r="C53" s="12"/>
      <c r="D53" s="12"/>
      <c r="E53" s="12"/>
      <c r="F53" s="12">
        <v>7.5</v>
      </c>
      <c r="G53" s="12"/>
      <c r="H53" s="12"/>
      <c r="I53" s="12"/>
      <c r="J53" s="12"/>
      <c r="K53" s="12">
        <v>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34"/>
      <c r="Z53" s="35">
        <v>26800</v>
      </c>
      <c r="AA53" s="17" t="str">
        <f>IF(SUM(VERDURAS!C53:AA53)&gt;0,"VER","")</f>
        <v>VER</v>
      </c>
      <c r="AB53" s="18" t="str">
        <f>IF(SUM(DIETETICA!C53:Q53)&gt;0,"VER","")</f>
        <v>VER</v>
      </c>
    </row>
    <row r="54" spans="1:28" ht="15.75" customHeight="1">
      <c r="A54" s="38">
        <v>3</v>
      </c>
      <c r="B54" s="39" t="s">
        <v>95</v>
      </c>
      <c r="C54" s="40" t="s">
        <v>96</v>
      </c>
      <c r="D54" s="41"/>
      <c r="E54" s="40" t="s">
        <v>97</v>
      </c>
      <c r="F54" s="40" t="s">
        <v>98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2" t="s">
        <v>99</v>
      </c>
      <c r="Z54" s="35">
        <v>50036</v>
      </c>
      <c r="AA54" s="17" t="str">
        <f>IF(SUM(VERDURAS!C54:AA54)&gt;0,"VER","")</f>
        <v/>
      </c>
      <c r="AB54" s="18" t="str">
        <f>IF(SUM(DIETETICA!C54:Q54)&gt;0,"VER","")</f>
        <v/>
      </c>
    </row>
    <row r="55" spans="1:28" ht="15.75" hidden="1" customHeight="1">
      <c r="A55" s="43" t="s">
        <v>83</v>
      </c>
      <c r="B55" s="44" t="s">
        <v>100</v>
      </c>
      <c r="C55" s="45"/>
      <c r="D55" s="45"/>
      <c r="E55" s="46"/>
      <c r="F55" s="47" t="s">
        <v>101</v>
      </c>
      <c r="G55" s="45"/>
      <c r="H55" s="45"/>
      <c r="I55" s="45"/>
      <c r="J55" s="45"/>
      <c r="K55" s="47" t="s">
        <v>102</v>
      </c>
      <c r="L55" s="47" t="s">
        <v>102</v>
      </c>
      <c r="M55" s="45"/>
      <c r="N55" s="47" t="s">
        <v>98</v>
      </c>
      <c r="O55" s="47" t="s">
        <v>98</v>
      </c>
      <c r="P55" s="45"/>
      <c r="Q55" s="45"/>
      <c r="R55" s="45"/>
      <c r="S55" s="45"/>
      <c r="T55" s="45"/>
      <c r="U55" s="45"/>
      <c r="V55" s="45"/>
      <c r="W55" s="45"/>
      <c r="X55" s="45"/>
      <c r="Y55" s="48" t="s">
        <v>103</v>
      </c>
      <c r="Z55" s="49">
        <v>26786</v>
      </c>
      <c r="AA55" s="50" t="s">
        <v>39</v>
      </c>
      <c r="AB55" s="51"/>
    </row>
    <row r="56" spans="1:28" ht="15.75" hidden="1" customHeight="1">
      <c r="A56" s="52" t="s">
        <v>83</v>
      </c>
      <c r="B56" s="52" t="s">
        <v>104</v>
      </c>
      <c r="C56" s="53"/>
      <c r="D56" s="53"/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5"/>
      <c r="Z56" s="56"/>
      <c r="AA56" s="57" t="s">
        <v>39</v>
      </c>
      <c r="AB56" s="58" t="s">
        <v>39</v>
      </c>
    </row>
    <row r="57" spans="1:28" ht="15.75" hidden="1" customHeight="1">
      <c r="A57" s="59"/>
      <c r="B57" s="60"/>
      <c r="C57" s="60"/>
      <c r="D57" s="60"/>
      <c r="E57" s="61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2"/>
      <c r="Z57" s="63"/>
      <c r="AA57" s="64" t="str">
        <f>IF(SUM(VERDURAS!C56:AA56)&gt;0,"VER","")</f>
        <v>VER</v>
      </c>
      <c r="AB57" s="65" t="str">
        <f>IF(SUM(DIETETICA!C57:Q57)&gt;0,"VER","")</f>
        <v/>
      </c>
    </row>
    <row r="58" spans="1:28" ht="21" hidden="1" customHeight="1">
      <c r="A58" s="66" t="s">
        <v>105</v>
      </c>
      <c r="B58" s="67"/>
      <c r="C58" s="68" t="str">
        <f t="shared" ref="C58:X58" ca="1" si="0">IF(SUMIF($A$8:$C$57,"ret",C8:C57)=0,"",SUMIF($A$8:$C$57,"ret",C8:C57))</f>
        <v/>
      </c>
      <c r="D58" s="69" t="str">
        <f t="shared" ca="1" si="0"/>
        <v/>
      </c>
      <c r="E58" s="69" t="str">
        <f t="shared" ca="1" si="0"/>
        <v/>
      </c>
      <c r="F58" s="69">
        <f t="shared" ca="1" si="0"/>
        <v>27.2</v>
      </c>
      <c r="G58" s="69" t="str">
        <f t="shared" ca="1" si="0"/>
        <v/>
      </c>
      <c r="H58" s="69" t="str">
        <f t="shared" ca="1" si="0"/>
        <v/>
      </c>
      <c r="I58" s="69" t="str">
        <f t="shared" ca="1" si="0"/>
        <v/>
      </c>
      <c r="J58" s="69" t="str">
        <f t="shared" ca="1" si="0"/>
        <v/>
      </c>
      <c r="K58" s="69" t="str">
        <f t="shared" ca="1" si="0"/>
        <v/>
      </c>
      <c r="L58" s="69" t="str">
        <f t="shared" ca="1" si="0"/>
        <v/>
      </c>
      <c r="M58" s="69" t="str">
        <f t="shared" ca="1" si="0"/>
        <v/>
      </c>
      <c r="N58" s="69" t="str">
        <f t="shared" ca="1" si="0"/>
        <v/>
      </c>
      <c r="O58" s="69">
        <f t="shared" ca="1" si="0"/>
        <v>27.2</v>
      </c>
      <c r="P58" s="69" t="str">
        <f t="shared" ca="1" si="0"/>
        <v/>
      </c>
      <c r="Q58" s="69" t="str">
        <f t="shared" ca="1" si="0"/>
        <v/>
      </c>
      <c r="R58" s="69" t="str">
        <f t="shared" ca="1" si="0"/>
        <v/>
      </c>
      <c r="S58" s="69" t="str">
        <f t="shared" ca="1" si="0"/>
        <v/>
      </c>
      <c r="T58" s="69" t="str">
        <f t="shared" ca="1" si="0"/>
        <v/>
      </c>
      <c r="U58" s="69" t="str">
        <f t="shared" ca="1" si="0"/>
        <v/>
      </c>
      <c r="V58" s="69" t="str">
        <f t="shared" ca="1" si="0"/>
        <v/>
      </c>
      <c r="W58" s="69" t="str">
        <f t="shared" ca="1" si="0"/>
        <v/>
      </c>
      <c r="X58" s="69" t="str">
        <f t="shared" ca="1" si="0"/>
        <v/>
      </c>
      <c r="Y58" s="70"/>
      <c r="Z58" s="71"/>
      <c r="AA58" s="72"/>
      <c r="AB58" s="73"/>
    </row>
    <row r="59" spans="1:28" ht="21" hidden="1" customHeight="1">
      <c r="A59" s="74" t="s">
        <v>106</v>
      </c>
      <c r="B59" s="75"/>
      <c r="C59" s="76">
        <f t="shared" ref="C59:X59" ca="1" si="1">IF(SUMIF($A$8:$C$57,"&lt;&gt;ret",C8:C57)=0,"",SUMIF($A$8:$C$57,"&lt;&gt;ret",C8:C57))</f>
        <v>124.6</v>
      </c>
      <c r="D59" s="72">
        <f t="shared" ca="1" si="1"/>
        <v>237.39999999999998</v>
      </c>
      <c r="E59" s="72">
        <f t="shared" ca="1" si="1"/>
        <v>581.40000000000009</v>
      </c>
      <c r="F59" s="72">
        <f t="shared" ca="1" si="1"/>
        <v>607.6</v>
      </c>
      <c r="G59" s="72">
        <f t="shared" ca="1" si="1"/>
        <v>510.3</v>
      </c>
      <c r="H59" s="72">
        <f t="shared" ca="1" si="1"/>
        <v>169.3</v>
      </c>
      <c r="I59" s="72">
        <f t="shared" ca="1" si="1"/>
        <v>58.8</v>
      </c>
      <c r="J59" s="72">
        <f t="shared" ca="1" si="1"/>
        <v>49</v>
      </c>
      <c r="K59" s="72">
        <f t="shared" ca="1" si="1"/>
        <v>41</v>
      </c>
      <c r="L59" s="72">
        <f t="shared" ca="1" si="1"/>
        <v>38</v>
      </c>
      <c r="M59" s="72">
        <f t="shared" ca="1" si="1"/>
        <v>115.2</v>
      </c>
      <c r="N59" s="72">
        <f t="shared" ca="1" si="1"/>
        <v>113.2</v>
      </c>
      <c r="O59" s="72">
        <f t="shared" ca="1" si="1"/>
        <v>108.2</v>
      </c>
      <c r="P59" s="72">
        <f t="shared" ca="1" si="1"/>
        <v>54.2</v>
      </c>
      <c r="Q59" s="72">
        <f t="shared" ca="1" si="1"/>
        <v>56.2</v>
      </c>
      <c r="R59" s="72">
        <f t="shared" ca="1" si="1"/>
        <v>29</v>
      </c>
      <c r="S59" s="72">
        <f t="shared" ca="1" si="1"/>
        <v>2</v>
      </c>
      <c r="T59" s="72" t="str">
        <f t="shared" ca="1" si="1"/>
        <v/>
      </c>
      <c r="U59" s="72" t="str">
        <f t="shared" ca="1" si="1"/>
        <v/>
      </c>
      <c r="V59" s="72" t="str">
        <f t="shared" ca="1" si="1"/>
        <v/>
      </c>
      <c r="W59" s="72">
        <f t="shared" ca="1" si="1"/>
        <v>76</v>
      </c>
      <c r="X59" s="72">
        <f t="shared" ca="1" si="1"/>
        <v>1727065</v>
      </c>
      <c r="Y59" s="77"/>
      <c r="Z59" s="73"/>
      <c r="AA59" s="72"/>
      <c r="AB59" s="73"/>
    </row>
    <row r="60" spans="1:28" ht="15.75" customHeight="1">
      <c r="A60" s="78"/>
    </row>
    <row r="61" spans="1:28" ht="21" customHeight="1">
      <c r="A61" s="195" t="s">
        <v>107</v>
      </c>
      <c r="B61" s="196"/>
      <c r="C61" s="68">
        <f t="shared" ref="C61:X61" ca="1" si="2">IF(SUM(C58:C59)=0,"",SUM(C58:C59))</f>
        <v>124.6</v>
      </c>
      <c r="D61" s="69">
        <f t="shared" ca="1" si="2"/>
        <v>237.39999999999998</v>
      </c>
      <c r="E61" s="69">
        <f t="shared" ca="1" si="2"/>
        <v>581.40000000000009</v>
      </c>
      <c r="F61" s="69">
        <f t="shared" ca="1" si="2"/>
        <v>634.80000000000007</v>
      </c>
      <c r="G61" s="69">
        <f t="shared" ca="1" si="2"/>
        <v>510.3</v>
      </c>
      <c r="H61" s="69">
        <f t="shared" ca="1" si="2"/>
        <v>169.3</v>
      </c>
      <c r="I61" s="69">
        <f t="shared" ca="1" si="2"/>
        <v>58.8</v>
      </c>
      <c r="J61" s="69">
        <f t="shared" ca="1" si="2"/>
        <v>49</v>
      </c>
      <c r="K61" s="69">
        <f t="shared" ca="1" si="2"/>
        <v>41</v>
      </c>
      <c r="L61" s="69">
        <f t="shared" ca="1" si="2"/>
        <v>38</v>
      </c>
      <c r="M61" s="69">
        <f t="shared" ca="1" si="2"/>
        <v>115.2</v>
      </c>
      <c r="N61" s="69">
        <f t="shared" ca="1" si="2"/>
        <v>113.2</v>
      </c>
      <c r="O61" s="69">
        <f t="shared" ca="1" si="2"/>
        <v>135.4</v>
      </c>
      <c r="P61" s="69">
        <f t="shared" ca="1" si="2"/>
        <v>54.2</v>
      </c>
      <c r="Q61" s="69">
        <f t="shared" ca="1" si="2"/>
        <v>56.2</v>
      </c>
      <c r="R61" s="69">
        <f t="shared" ca="1" si="2"/>
        <v>29</v>
      </c>
      <c r="S61" s="69">
        <f t="shared" ca="1" si="2"/>
        <v>2</v>
      </c>
      <c r="T61" s="69" t="str">
        <f t="shared" ca="1" si="2"/>
        <v/>
      </c>
      <c r="U61" s="69" t="str">
        <f t="shared" ca="1" si="2"/>
        <v/>
      </c>
      <c r="V61" s="69" t="str">
        <f t="shared" ca="1" si="2"/>
        <v/>
      </c>
      <c r="W61" s="69">
        <f t="shared" ca="1" si="2"/>
        <v>76</v>
      </c>
      <c r="X61" s="69">
        <f t="shared" ca="1" si="2"/>
        <v>1727065</v>
      </c>
      <c r="Y61" s="70"/>
      <c r="Z61" s="71"/>
      <c r="AA61" s="69"/>
      <c r="AB61" s="71"/>
    </row>
    <row r="62" spans="1:28" ht="15.75" customHeight="1"/>
    <row r="63" spans="1:28" ht="15.75" customHeight="1"/>
    <row r="64" spans="1:2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7:A59">
    <filterColumn colId="0">
      <filters>
        <filter val="3"/>
      </filters>
    </filterColumn>
  </autoFilter>
  <mergeCells count="15">
    <mergeCell ref="A6:Z6"/>
    <mergeCell ref="A61:B61"/>
    <mergeCell ref="A1:C2"/>
    <mergeCell ref="D1:L2"/>
    <mergeCell ref="M1:O1"/>
    <mergeCell ref="P1:Z1"/>
    <mergeCell ref="M2:O2"/>
    <mergeCell ref="P2:Z2"/>
    <mergeCell ref="A3:L4"/>
    <mergeCell ref="M3:O3"/>
    <mergeCell ref="P3:Z3"/>
    <mergeCell ref="M4:O4"/>
    <mergeCell ref="P4:Z4"/>
    <mergeCell ref="A5:B5"/>
    <mergeCell ref="C5:Z5"/>
  </mergeCells>
  <pageMargins left="0.25" right="0.25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C1001"/>
  <sheetViews>
    <sheetView workbookViewId="0">
      <pane ySplit="7" topLeftCell="A8" activePane="bottomLeft" state="frozen"/>
      <selection pane="bottomLeft" activeCell="B9" sqref="B9"/>
    </sheetView>
  </sheetViews>
  <sheetFormatPr baseColWidth="10" defaultColWidth="14.42578125" defaultRowHeight="15" customHeight="1"/>
  <cols>
    <col min="1" max="1" width="4.42578125" customWidth="1"/>
    <col min="2" max="2" width="18.28515625" customWidth="1"/>
    <col min="3" max="3" width="7.28515625" customWidth="1"/>
    <col min="4" max="4" width="6.140625" customWidth="1"/>
    <col min="5" max="5" width="4.85546875" customWidth="1"/>
    <col min="6" max="7" width="5.140625" customWidth="1"/>
    <col min="8" max="8" width="5.28515625" customWidth="1"/>
    <col min="9" max="10" width="5.140625" customWidth="1"/>
    <col min="11" max="11" width="4.42578125" customWidth="1"/>
    <col min="12" max="12" width="4.28515625" customWidth="1"/>
    <col min="13" max="13" width="3.7109375" customWidth="1"/>
    <col min="14" max="14" width="5.42578125" customWidth="1"/>
    <col min="15" max="15" width="5" customWidth="1"/>
    <col min="16" max="16" width="9.7109375" customWidth="1"/>
    <col min="17" max="17" width="9" customWidth="1"/>
    <col min="18" max="18" width="8.7109375" customWidth="1"/>
    <col min="19" max="19" width="4.85546875" customWidth="1"/>
    <col min="20" max="20" width="6.5703125" customWidth="1"/>
    <col min="21" max="21" width="10.42578125" customWidth="1"/>
    <col min="22" max="22" width="9.5703125" customWidth="1"/>
    <col min="23" max="26" width="5.28515625" customWidth="1"/>
    <col min="27" max="27" width="5.5703125" customWidth="1"/>
    <col min="28" max="28" width="12.85546875" customWidth="1"/>
    <col min="29" max="29" width="9.5703125" customWidth="1"/>
  </cols>
  <sheetData>
    <row r="1" spans="1:29">
      <c r="A1" s="220"/>
      <c r="B1" s="198"/>
      <c r="C1" s="204"/>
      <c r="D1" s="203" t="s">
        <v>0</v>
      </c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9"/>
      <c r="Q1" s="208" t="s">
        <v>1</v>
      </c>
      <c r="R1" s="209"/>
      <c r="S1" s="196"/>
      <c r="T1" s="210" t="s">
        <v>2</v>
      </c>
      <c r="U1" s="209"/>
      <c r="V1" s="209"/>
      <c r="W1" s="209"/>
      <c r="X1" s="209"/>
      <c r="Y1" s="209"/>
      <c r="Z1" s="209"/>
      <c r="AA1" s="209"/>
      <c r="AB1" s="209"/>
      <c r="AC1" s="196"/>
    </row>
    <row r="2" spans="1:29">
      <c r="A2" s="205"/>
      <c r="B2" s="206"/>
      <c r="C2" s="207"/>
      <c r="D2" s="205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21"/>
      <c r="Q2" s="211" t="s">
        <v>3</v>
      </c>
      <c r="R2" s="209"/>
      <c r="S2" s="196"/>
      <c r="T2" s="212">
        <v>44455</v>
      </c>
      <c r="U2" s="209"/>
      <c r="V2" s="209"/>
      <c r="W2" s="209"/>
      <c r="X2" s="209"/>
      <c r="Y2" s="209"/>
      <c r="Z2" s="209"/>
      <c r="AA2" s="209"/>
      <c r="AB2" s="209"/>
      <c r="AC2" s="196"/>
    </row>
    <row r="3" spans="1:29">
      <c r="A3" s="203" t="s">
        <v>4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9"/>
      <c r="Q3" s="211" t="s">
        <v>5</v>
      </c>
      <c r="R3" s="209"/>
      <c r="S3" s="196"/>
      <c r="T3" s="213" t="s">
        <v>6</v>
      </c>
      <c r="U3" s="209"/>
      <c r="V3" s="209"/>
      <c r="W3" s="209"/>
      <c r="X3" s="209"/>
      <c r="Y3" s="209"/>
      <c r="Z3" s="209"/>
      <c r="AA3" s="209"/>
      <c r="AB3" s="209"/>
      <c r="AC3" s="196"/>
    </row>
    <row r="4" spans="1:29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21"/>
      <c r="Q4" s="214" t="s">
        <v>7</v>
      </c>
      <c r="R4" s="193"/>
      <c r="S4" s="194"/>
      <c r="T4" s="215" t="s">
        <v>8</v>
      </c>
      <c r="U4" s="193"/>
      <c r="V4" s="193"/>
      <c r="W4" s="193"/>
      <c r="X4" s="193"/>
      <c r="Y4" s="193"/>
      <c r="Z4" s="193"/>
      <c r="AA4" s="193"/>
      <c r="AB4" s="193"/>
      <c r="AC4" s="194"/>
    </row>
    <row r="5" spans="1:29">
      <c r="A5" s="216" t="s">
        <v>9</v>
      </c>
      <c r="B5" s="196"/>
      <c r="C5" s="217">
        <f ca="1">TODAY()</f>
        <v>45219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196"/>
    </row>
    <row r="6" spans="1:29">
      <c r="A6" s="218" t="s">
        <v>32</v>
      </c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196"/>
    </row>
    <row r="7" spans="1:29">
      <c r="A7" s="79" t="s">
        <v>11</v>
      </c>
      <c r="B7" s="79" t="s">
        <v>12</v>
      </c>
      <c r="C7" s="80" t="s">
        <v>108</v>
      </c>
      <c r="D7" s="81" t="s">
        <v>109</v>
      </c>
      <c r="E7" s="82" t="s">
        <v>110</v>
      </c>
      <c r="F7" s="82" t="s">
        <v>111</v>
      </c>
      <c r="G7" s="82" t="s">
        <v>112</v>
      </c>
      <c r="H7" s="83" t="s">
        <v>113</v>
      </c>
      <c r="I7" s="84" t="s">
        <v>114</v>
      </c>
      <c r="J7" s="84" t="s">
        <v>115</v>
      </c>
      <c r="K7" s="84" t="s">
        <v>116</v>
      </c>
      <c r="L7" s="84" t="s">
        <v>117</v>
      </c>
      <c r="M7" s="84" t="s">
        <v>118</v>
      </c>
      <c r="N7" s="84" t="s">
        <v>119</v>
      </c>
      <c r="O7" s="84" t="s">
        <v>120</v>
      </c>
      <c r="P7" s="84" t="s">
        <v>121</v>
      </c>
      <c r="Q7" s="84" t="s">
        <v>122</v>
      </c>
      <c r="R7" s="84" t="s">
        <v>123</v>
      </c>
      <c r="S7" s="84" t="s">
        <v>124</v>
      </c>
      <c r="T7" s="84" t="s">
        <v>125</v>
      </c>
      <c r="U7" s="84" t="s">
        <v>126</v>
      </c>
      <c r="V7" s="84" t="s">
        <v>127</v>
      </c>
      <c r="W7" s="84" t="s">
        <v>128</v>
      </c>
      <c r="X7" s="84"/>
      <c r="Y7" s="84"/>
      <c r="Z7" s="84"/>
      <c r="AA7" s="84"/>
      <c r="AB7" s="84" t="s">
        <v>30</v>
      </c>
      <c r="AC7" s="84" t="s">
        <v>31</v>
      </c>
    </row>
    <row r="8" spans="1:29" hidden="1">
      <c r="A8" s="9">
        <f>IF(FRUTAS!A8=0,"",FRUTAS!A8)</f>
        <v>1</v>
      </c>
      <c r="B8" s="20" t="str">
        <f>IF(FRUTAS!B8=0,"",FRUTAS!B8)</f>
        <v>Matias Liever</v>
      </c>
      <c r="C8" s="20"/>
      <c r="D8" s="20"/>
      <c r="E8" s="85">
        <v>1</v>
      </c>
      <c r="F8" s="85"/>
      <c r="G8" s="85"/>
      <c r="H8" s="85"/>
      <c r="I8" s="85"/>
      <c r="J8" s="85">
        <v>2</v>
      </c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6"/>
      <c r="AB8" s="87">
        <f>+FRUTAS!Y8</f>
        <v>1</v>
      </c>
      <c r="AC8" s="88">
        <f>IF(FRUTAS!Z8=0,"",FRUTAS!Z8)</f>
        <v>24971</v>
      </c>
    </row>
    <row r="9" spans="1:29" hidden="1">
      <c r="A9" s="9">
        <f>IF(FRUTAS!A9=0,"",FRUTAS!A9)</f>
        <v>1</v>
      </c>
      <c r="B9" s="20" t="str">
        <f>IF(FRUTAS!B9=0,"",FRUTAS!B9)</f>
        <v>Natali Sierra</v>
      </c>
      <c r="C9" s="85">
        <v>1</v>
      </c>
      <c r="D9" s="85"/>
      <c r="E9" s="85"/>
      <c r="F9" s="85"/>
      <c r="G9" s="85"/>
      <c r="H9" s="85"/>
      <c r="I9" s="85"/>
      <c r="J9" s="85">
        <v>1</v>
      </c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6"/>
      <c r="AB9" s="87">
        <f>+FRUTAS!Y9</f>
        <v>1</v>
      </c>
      <c r="AC9" s="88">
        <f>IF(FRUTAS!Z9=0,"",FRUTAS!Z9)</f>
        <v>24972</v>
      </c>
    </row>
    <row r="10" spans="1:29" hidden="1">
      <c r="A10" s="9">
        <f>IF(FRUTAS!A10=0,"",FRUTAS!A10)</f>
        <v>2</v>
      </c>
      <c r="B10" s="20" t="str">
        <f>IF(FRUTAS!B10=0,"",FRUTAS!B10)</f>
        <v>Alejandro Lorenzo</v>
      </c>
      <c r="C10" s="85"/>
      <c r="D10" s="85"/>
      <c r="E10" s="85"/>
      <c r="F10" s="85">
        <v>1</v>
      </c>
      <c r="G10" s="85"/>
      <c r="H10" s="85"/>
      <c r="I10" s="85"/>
      <c r="J10" s="85">
        <v>4</v>
      </c>
      <c r="K10" s="85"/>
      <c r="L10" s="85"/>
      <c r="M10" s="85"/>
      <c r="N10" s="85"/>
      <c r="O10" s="85"/>
      <c r="P10" s="85">
        <v>1</v>
      </c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6"/>
      <c r="AB10" s="87">
        <f>+FRUTAS!Y10</f>
        <v>1</v>
      </c>
      <c r="AC10" s="88">
        <f>IF(FRUTAS!Z10=0,"",FRUTAS!Z10)</f>
        <v>24973</v>
      </c>
    </row>
    <row r="11" spans="1:29" hidden="1">
      <c r="A11" s="9">
        <v>2</v>
      </c>
      <c r="B11" s="10" t="s">
        <v>38</v>
      </c>
      <c r="C11" s="85"/>
      <c r="D11" s="85"/>
      <c r="E11" s="85"/>
      <c r="F11" s="85"/>
      <c r="G11" s="85">
        <v>1</v>
      </c>
      <c r="H11" s="85"/>
      <c r="I11" s="85">
        <v>2</v>
      </c>
      <c r="J11" s="85">
        <v>1</v>
      </c>
      <c r="K11" s="85"/>
      <c r="L11" s="85"/>
      <c r="M11" s="85"/>
      <c r="N11" s="85"/>
      <c r="O11" s="85"/>
      <c r="P11" s="85">
        <v>1</v>
      </c>
      <c r="Q11" s="85"/>
      <c r="R11" s="85"/>
      <c r="S11" s="85"/>
      <c r="T11" s="85"/>
      <c r="U11" s="85">
        <v>1</v>
      </c>
      <c r="V11" s="85"/>
      <c r="W11" s="85"/>
      <c r="X11" s="85"/>
      <c r="Y11" s="85"/>
      <c r="Z11" s="85"/>
      <c r="AA11" s="86"/>
      <c r="AB11" s="87">
        <f>+FRUTAS!Y11</f>
        <v>1</v>
      </c>
      <c r="AC11" s="88">
        <f>IF(FRUTAS!Z11=0,"",FRUTAS!Z11)</f>
        <v>24974</v>
      </c>
    </row>
    <row r="12" spans="1:29">
      <c r="A12" s="9">
        <f>IF(FRUTAS!A12=0,"",FRUTAS!A12)</f>
        <v>3</v>
      </c>
      <c r="B12" s="20" t="str">
        <f>IF(FRUTAS!B12=0,"",FRUTAS!B12)</f>
        <v>Agustina Anchorena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6"/>
      <c r="AB12" s="87">
        <f>+FRUTAS!Y12</f>
        <v>1</v>
      </c>
      <c r="AC12" s="88">
        <f>IF(FRUTAS!Z12=0,"",FRUTAS!Z12)</f>
        <v>24977</v>
      </c>
    </row>
    <row r="13" spans="1:29" hidden="1">
      <c r="A13" s="9">
        <f>IF(FRUTAS!A13=0,"",FRUTAS!A13)</f>
        <v>2</v>
      </c>
      <c r="B13" s="20" t="str">
        <f>IF(FRUTAS!B13=0,"",FRUTAS!B13)</f>
        <v>Tea Paunero</v>
      </c>
      <c r="C13" s="85"/>
      <c r="D13" s="85"/>
      <c r="E13" s="85"/>
      <c r="F13" s="85"/>
      <c r="G13" s="85"/>
      <c r="H13" s="85"/>
      <c r="I13" s="85">
        <v>2.5</v>
      </c>
      <c r="J13" s="85">
        <v>2.5</v>
      </c>
      <c r="K13" s="85">
        <v>2.5</v>
      </c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6"/>
      <c r="AB13" s="87">
        <f>+FRUTAS!Y13</f>
        <v>2.5</v>
      </c>
      <c r="AC13" s="88">
        <f>IF(FRUTAS!Z13=0,"",FRUTAS!Z13)</f>
        <v>50031</v>
      </c>
    </row>
    <row r="14" spans="1:29" hidden="1">
      <c r="A14" s="9">
        <f>IF(FRUTAS!A14=0,"",FRUTAS!A14)</f>
        <v>1</v>
      </c>
      <c r="B14" s="20" t="str">
        <f>IF(FRUTAS!B14=0,"",FRUTAS!B14)</f>
        <v>Alberto Marquiu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6"/>
      <c r="AB14" s="87">
        <f>+FRUTAS!Y14</f>
        <v>2.5</v>
      </c>
      <c r="AC14" s="88">
        <f>IF(FRUTAS!Z14=0,"",FRUTAS!Z14)</f>
        <v>42045</v>
      </c>
    </row>
    <row r="15" spans="1:29" hidden="1">
      <c r="A15" s="9">
        <f>IF(FRUTAS!A15=0,"",FRUTAS!A15)</f>
        <v>1</v>
      </c>
      <c r="B15" s="20" t="str">
        <f>IF(FRUTAS!B15=0,"",FRUTAS!B15)</f>
        <v>Green Pueyrredon</v>
      </c>
      <c r="C15" s="85"/>
      <c r="D15" s="85"/>
      <c r="E15" s="85"/>
      <c r="F15" s="85"/>
      <c r="G15" s="85"/>
      <c r="H15" s="85"/>
      <c r="I15" s="85">
        <v>20</v>
      </c>
      <c r="J15" s="85">
        <v>12.5</v>
      </c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6"/>
      <c r="AB15" s="87">
        <v>2.5</v>
      </c>
      <c r="AC15" s="88">
        <f>IF(FRUTAS!Z15=0,"",FRUTAS!Z15)</f>
        <v>26788</v>
      </c>
    </row>
    <row r="16" spans="1:29" hidden="1">
      <c r="A16" s="9">
        <f>IF(FRUTAS!A16=0,"",FRUTAS!A16)</f>
        <v>2</v>
      </c>
      <c r="B16" s="20" t="str">
        <f>IF(FRUTAS!B16=0,"",FRUTAS!B16)</f>
        <v>Helad Siroco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6"/>
      <c r="AB16" s="87">
        <f>+FRUTAS!Y16</f>
        <v>2.5</v>
      </c>
      <c r="AC16" s="88">
        <f>IF(FRUTAS!Z16=0,"",FRUTAS!Z16)</f>
        <v>26792</v>
      </c>
    </row>
    <row r="17" spans="1:29">
      <c r="A17" s="9">
        <f>IF(FRUTAS!A17=0,"",FRUTAS!A17)</f>
        <v>3</v>
      </c>
      <c r="B17" s="20" t="str">
        <f>IF(FRUTAS!B17=0,"",FRUTAS!B17)</f>
        <v>Sabrina Veron</v>
      </c>
      <c r="C17" s="85"/>
      <c r="D17" s="85"/>
      <c r="E17" s="85"/>
      <c r="F17" s="85"/>
      <c r="G17" s="85"/>
      <c r="H17" s="85"/>
      <c r="I17" s="85"/>
      <c r="J17" s="85"/>
      <c r="K17" s="85"/>
      <c r="L17" s="85">
        <v>10</v>
      </c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6"/>
      <c r="AB17" s="87">
        <f>+FRUTAS!Y17</f>
        <v>1</v>
      </c>
      <c r="AC17" s="89">
        <v>42048</v>
      </c>
    </row>
    <row r="18" spans="1:29">
      <c r="A18" s="9">
        <f>IF(FRUTAS!A18=0,"",FRUTAS!A18)</f>
        <v>3</v>
      </c>
      <c r="B18" s="20" t="str">
        <f>IF(FRUTAS!B18=0,"",FRUTAS!B18)</f>
        <v>Parque de la costa</v>
      </c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6"/>
      <c r="AB18" s="87">
        <f>+FRUTAS!Y18</f>
        <v>0</v>
      </c>
      <c r="AC18" s="89">
        <v>50033</v>
      </c>
    </row>
    <row r="19" spans="1:29" hidden="1">
      <c r="A19" s="9">
        <f>IF(FRUTAS!A19=0,"",FRUTAS!A19)</f>
        <v>2</v>
      </c>
      <c r="B19" s="20" t="str">
        <f>IF(FRUTAS!B19=0,"",FRUTAS!B19)</f>
        <v>Dalia Goldfarb</v>
      </c>
      <c r="C19" s="85"/>
      <c r="D19" s="85"/>
      <c r="E19" s="85"/>
      <c r="F19" s="85"/>
      <c r="G19" s="85"/>
      <c r="H19" s="85"/>
      <c r="I19" s="85"/>
      <c r="J19" s="85">
        <v>1</v>
      </c>
      <c r="K19" s="85"/>
      <c r="L19" s="85">
        <v>1</v>
      </c>
      <c r="M19" s="85"/>
      <c r="N19" s="85">
        <v>1</v>
      </c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6"/>
      <c r="AB19" s="87">
        <f>+FRUTAS!Y19</f>
        <v>1</v>
      </c>
      <c r="AC19" s="88">
        <f>IF(FRUTAS!Z19=0,"",FRUTAS!Z19)</f>
        <v>24975</v>
      </c>
    </row>
    <row r="20" spans="1:29" hidden="1">
      <c r="A20" s="9">
        <f>IF(FRUTAS!A20=0,"",FRUTAS!A20)</f>
        <v>2</v>
      </c>
      <c r="B20" s="20" t="str">
        <f>IF(FRUTAS!B20=0,"",FRUTAS!B20)</f>
        <v>Heladeria IL PECATTO</v>
      </c>
      <c r="C20" s="85"/>
      <c r="D20" s="85"/>
      <c r="E20" s="85"/>
      <c r="F20" s="85"/>
      <c r="G20" s="85"/>
      <c r="H20" s="85"/>
      <c r="I20" s="85">
        <v>2.5</v>
      </c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>
        <v>1</v>
      </c>
      <c r="W20" s="85"/>
      <c r="X20" s="85"/>
      <c r="Y20" s="85"/>
      <c r="Z20" s="85"/>
      <c r="AA20" s="86"/>
      <c r="AB20" s="87">
        <f>+FRUTAS!Y20</f>
        <v>2.5</v>
      </c>
      <c r="AC20" s="88">
        <f>IF(FRUTAS!Z20=0,"",FRUTAS!Z20)</f>
        <v>42047</v>
      </c>
    </row>
    <row r="21" spans="1:29" ht="15.75" hidden="1" customHeight="1">
      <c r="A21" s="9">
        <f>IF(FRUTAS!A21=0,"",FRUTAS!A21)</f>
        <v>2</v>
      </c>
      <c r="B21" s="20" t="str">
        <f>IF(FRUTAS!B21=0,"",FRUTAS!B21)</f>
        <v>Sorgente Mariano</v>
      </c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6"/>
      <c r="AB21" s="87">
        <f>+FRUTAS!Y21</f>
        <v>0</v>
      </c>
      <c r="AC21" s="88">
        <f>IF(FRUTAS!Z21=0,"",FRUTAS!Z21)</f>
        <v>26785</v>
      </c>
    </row>
    <row r="22" spans="1:29" ht="15.75" hidden="1" customHeight="1">
      <c r="A22" s="9">
        <f>IF(FRUTAS!A22=0,"",FRUTAS!A22)</f>
        <v>2</v>
      </c>
      <c r="B22" s="20" t="str">
        <f>IF(FRUTAS!B22=0,"",FRUTAS!B22)</f>
        <v>Rosa Valeiras</v>
      </c>
      <c r="C22" s="85"/>
      <c r="D22" s="85"/>
      <c r="E22" s="85">
        <v>3</v>
      </c>
      <c r="F22" s="85"/>
      <c r="G22" s="85"/>
      <c r="H22" s="85"/>
      <c r="I22" s="85"/>
      <c r="J22" s="85"/>
      <c r="K22" s="85"/>
      <c r="L22" s="85">
        <v>1</v>
      </c>
      <c r="M22" s="85"/>
      <c r="N22" s="85">
        <v>1</v>
      </c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6"/>
      <c r="AB22" s="87">
        <f>+FRUTAS!Y22</f>
        <v>1</v>
      </c>
      <c r="AC22" s="88">
        <f>IF(FRUTAS!Z22=0,"",FRUTAS!Z22)</f>
        <v>24976</v>
      </c>
    </row>
    <row r="23" spans="1:29" ht="15.75" hidden="1" customHeight="1">
      <c r="A23" s="9">
        <f>IF(FRUTAS!A23=0,"",FRUTAS!A23)</f>
        <v>2</v>
      </c>
      <c r="B23" s="20" t="str">
        <f>IF(FRUTAS!B23=0,"",FRUTAS!B23)</f>
        <v>Tostado Olivos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6"/>
      <c r="AB23" s="87">
        <f>+FRUTAS!Y23</f>
        <v>2.5</v>
      </c>
      <c r="AC23" s="88">
        <f>IF(FRUTAS!Z23=0,"",FRUTAS!Z23)</f>
        <v>26794</v>
      </c>
    </row>
    <row r="24" spans="1:29" ht="15.75" hidden="1" customHeight="1">
      <c r="A24" s="9">
        <f>IF(FRUTAS!A24=0,"",FRUTAS!A24)</f>
        <v>1</v>
      </c>
      <c r="B24" s="20" t="str">
        <f>IF(FRUTAS!B24=0,"",FRUTAS!B24)</f>
        <v>Tea conde</v>
      </c>
      <c r="C24" s="85"/>
      <c r="D24" s="85"/>
      <c r="E24" s="85"/>
      <c r="F24" s="85"/>
      <c r="G24" s="85"/>
      <c r="H24" s="85"/>
      <c r="I24" s="85"/>
      <c r="J24" s="90">
        <v>5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6"/>
      <c r="AB24" s="87">
        <f>+FRUTAS!Y24</f>
        <v>2.5</v>
      </c>
      <c r="AC24" s="88">
        <f>IF(FRUTAS!Z24=0,"",FRUTAS!Z24)</f>
        <v>50018</v>
      </c>
    </row>
    <row r="25" spans="1:29" ht="15.75" customHeight="1">
      <c r="A25" s="9">
        <f>IF(FRUTAS!A25=0,"",FRUTAS!A25)</f>
        <v>7</v>
      </c>
      <c r="B25" s="20" t="str">
        <f>IF(FRUTAS!B25=0,"",FRUTAS!B25)</f>
        <v>LAB 83 ROSARIO</v>
      </c>
      <c r="C25" s="20"/>
      <c r="D25" s="20"/>
      <c r="E25" s="20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6"/>
      <c r="AB25" s="87">
        <f>+FRUTAS!Y25</f>
        <v>2.5</v>
      </c>
      <c r="AC25" s="88">
        <f>IF(FRUTAS!Z25=0,"",FRUTAS!Z25)</f>
        <v>29185</v>
      </c>
    </row>
    <row r="26" spans="1:29" ht="15.75" hidden="1" customHeight="1">
      <c r="A26" s="9">
        <f>IF(FRUTAS!A26=0,"",FRUTAS!A26)</f>
        <v>1</v>
      </c>
      <c r="B26" s="20" t="str">
        <f>IF(FRUTAS!B26=0,"",FRUTAS!B26)</f>
        <v>Gofriz</v>
      </c>
      <c r="C26" s="20"/>
      <c r="D26" s="20"/>
      <c r="E26" s="20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6"/>
      <c r="AB26" s="87">
        <f>+FRUTAS!Y26</f>
        <v>0</v>
      </c>
      <c r="AC26" s="88">
        <f>IF(FRUTAS!Z26=0,"",FRUTAS!Z26)</f>
        <v>26789</v>
      </c>
    </row>
    <row r="27" spans="1:29" ht="15.75" hidden="1" customHeight="1">
      <c r="A27" s="9">
        <f>IF(FRUTAS!A27=0,"",FRUTAS!A27)</f>
        <v>10</v>
      </c>
      <c r="B27" s="20" t="str">
        <f>IF(FRUTAS!B27=0,"",FRUTAS!B27)</f>
        <v>JUMBO</v>
      </c>
      <c r="C27" s="20"/>
      <c r="D27" s="20"/>
      <c r="E27" s="20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6"/>
      <c r="AB27" s="87">
        <f>+FRUTAS!Y27</f>
        <v>0</v>
      </c>
      <c r="AC27" s="88" t="str">
        <f>IF(FRUTAS!Z27=0,"",FRUTAS!Z27)</f>
        <v/>
      </c>
    </row>
    <row r="28" spans="1:29" ht="15.75" hidden="1" customHeight="1">
      <c r="A28" s="9">
        <f>IF(FRUTAS!A28=0,"",FRUTAS!A28)</f>
        <v>2</v>
      </c>
      <c r="B28" s="20" t="str">
        <f>IF(FRUTAS!B28=0,"",FRUTAS!B28)</f>
        <v>Tea unicenter</v>
      </c>
      <c r="C28" s="20"/>
      <c r="D28" s="20"/>
      <c r="E28" s="20"/>
      <c r="F28" s="85"/>
      <c r="G28" s="85"/>
      <c r="H28" s="85"/>
      <c r="I28" s="85">
        <v>5</v>
      </c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6"/>
      <c r="AB28" s="87">
        <f>+FRUTAS!Y28</f>
        <v>2.5</v>
      </c>
      <c r="AC28" s="88">
        <f>IF(FRUTAS!Z28=0,"",FRUTAS!Z28)</f>
        <v>50032</v>
      </c>
    </row>
    <row r="29" spans="1:29" ht="15.75" hidden="1" customHeight="1">
      <c r="A29" s="9">
        <f>IF(FRUTAS!A29=0,"",FRUTAS!A29)</f>
        <v>1</v>
      </c>
      <c r="B29" s="20" t="str">
        <f>IF(FRUTAS!B29=0,"",FRUTAS!B29)</f>
        <v>MS Cabrera</v>
      </c>
      <c r="C29" s="20"/>
      <c r="D29" s="20"/>
      <c r="E29" s="20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6"/>
      <c r="AB29" s="87">
        <f>+FRUTAS!Y29</f>
        <v>1</v>
      </c>
      <c r="AC29" s="89">
        <v>50019</v>
      </c>
    </row>
    <row r="30" spans="1:29" ht="15.75" hidden="1" customHeight="1">
      <c r="A30" s="9">
        <f>IF(FRUTAS!A30=0,"",FRUTAS!A30)</f>
        <v>1</v>
      </c>
      <c r="B30" s="20" t="str">
        <f>IF(FRUTAS!B30=0,"",FRUTAS!B30)</f>
        <v>Menale junin 1230</v>
      </c>
      <c r="C30" s="20"/>
      <c r="D30" s="20"/>
      <c r="E30" s="20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6"/>
      <c r="AB30" s="87">
        <f>+FRUTAS!Y30</f>
        <v>2.5</v>
      </c>
      <c r="AC30" s="88">
        <f>IF(FRUTAS!Z30=0,"",FRUTAS!Z30)</f>
        <v>50020</v>
      </c>
    </row>
    <row r="31" spans="1:29" ht="15.75" hidden="1" customHeight="1">
      <c r="A31" s="9">
        <f>IF(FRUTAS!A31=0,"",FRUTAS!A31)</f>
        <v>1</v>
      </c>
      <c r="B31" s="20" t="str">
        <f>IF(FRUTAS!B31=0,"",FRUTAS!B31)</f>
        <v>Franx6 humboldt</v>
      </c>
      <c r="C31" s="20"/>
      <c r="D31" s="20"/>
      <c r="E31" s="20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6"/>
      <c r="AB31" s="87">
        <f>+FRUTAS!Y31</f>
        <v>2.5</v>
      </c>
      <c r="AC31" s="88">
        <f>IF(FRUTAS!Z31=0,"",FRUTAS!Z31)</f>
        <v>50021</v>
      </c>
    </row>
    <row r="32" spans="1:29" ht="15.75" hidden="1" customHeight="1">
      <c r="A32" s="9">
        <f>IF(FRUTAS!A32=0,"",FRUTAS!A32)</f>
        <v>1</v>
      </c>
      <c r="B32" s="20" t="str">
        <f>IF(FRUTAS!B32=0,"",FRUTAS!B32)</f>
        <v>Tea gorostiaga</v>
      </c>
      <c r="C32" s="20"/>
      <c r="D32" s="20"/>
      <c r="E32" s="91"/>
      <c r="F32" s="85"/>
      <c r="G32" s="85"/>
      <c r="H32" s="85"/>
      <c r="I32" s="85"/>
      <c r="J32" s="85">
        <v>2.5</v>
      </c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6"/>
      <c r="AB32" s="87">
        <f>+FRUTAS!Y32</f>
        <v>2.5</v>
      </c>
      <c r="AC32" s="88">
        <f>IF(FRUTAS!Z32=0,"",FRUTAS!Z32)</f>
        <v>50022</v>
      </c>
    </row>
    <row r="33" spans="1:29" ht="15.75" hidden="1" customHeight="1">
      <c r="A33" s="9">
        <f>IF(FRUTAS!A33=0,"",FRUTAS!A33)</f>
        <v>1</v>
      </c>
      <c r="B33" s="20" t="str">
        <f>IF(FRUTAS!B33=0,"",FRUTAS!B33)</f>
        <v>Tea avalos</v>
      </c>
      <c r="C33" s="20"/>
      <c r="D33" s="20"/>
      <c r="E33" s="91"/>
      <c r="F33" s="85"/>
      <c r="G33" s="85"/>
      <c r="H33" s="85"/>
      <c r="I33" s="85">
        <v>5</v>
      </c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6"/>
      <c r="AB33" s="87">
        <f>+FRUTAS!Y33</f>
        <v>2.5</v>
      </c>
      <c r="AC33" s="88">
        <f>IF(FRUTAS!Z33=0,"",FRUTAS!Z33)</f>
        <v>50023</v>
      </c>
    </row>
    <row r="34" spans="1:29" ht="15.75" hidden="1" customHeight="1">
      <c r="A34" s="9">
        <f>IF(FRUTAS!A34=0,"",FRUTAS!A34)</f>
        <v>2</v>
      </c>
      <c r="B34" s="20" t="str">
        <f>IF(FRUTAS!B34=0,"",FRUTAS!B34)</f>
        <v>Green unicenter</v>
      </c>
      <c r="C34" s="20"/>
      <c r="D34" s="20"/>
      <c r="E34" s="91"/>
      <c r="F34" s="85"/>
      <c r="G34" s="85"/>
      <c r="H34" s="85"/>
      <c r="I34" s="85">
        <v>10</v>
      </c>
      <c r="J34" s="85">
        <v>2.5</v>
      </c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6"/>
      <c r="AB34" s="87">
        <f>+FRUTAS!Y34</f>
        <v>2.5</v>
      </c>
      <c r="AC34" s="88">
        <f>IF(FRUTAS!Z34=0,"",FRUTAS!Z34)</f>
        <v>26795</v>
      </c>
    </row>
    <row r="35" spans="1:29" ht="15.75" hidden="1" customHeight="1">
      <c r="A35" s="9">
        <f>IF(FRUTAS!A35=0,"",FRUTAS!A35)</f>
        <v>2</v>
      </c>
      <c r="B35" s="20" t="str">
        <f>IF(FRUTAS!B35=0,"",FRUTAS!B35)</f>
        <v>Carrefour</v>
      </c>
      <c r="C35" s="20"/>
      <c r="D35" s="20"/>
      <c r="E35" s="91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6"/>
      <c r="AB35" s="87">
        <f>+FRUTAS!Y35</f>
        <v>0</v>
      </c>
      <c r="AC35" s="88">
        <f>IF(FRUTAS!Z35=0,"",FRUTAS!Z35)</f>
        <v>26796</v>
      </c>
    </row>
    <row r="36" spans="1:29" ht="15.75" customHeight="1">
      <c r="A36" s="9">
        <f>IF(FRUTAS!A36=0,"",FRUTAS!A36)</f>
        <v>3</v>
      </c>
      <c r="B36" s="20" t="str">
        <f>IF(FRUTAS!B36=0,"",FRUTAS!B36)</f>
        <v>Paz Jordan</v>
      </c>
      <c r="C36" s="20"/>
      <c r="D36" s="20"/>
      <c r="E36" s="91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6"/>
      <c r="AB36" s="87">
        <f>+FRUTAS!Y36</f>
        <v>2.5</v>
      </c>
      <c r="AC36" s="88">
        <f>IF(FRUTAS!Z36=0,"",FRUTAS!Z36)</f>
        <v>50035</v>
      </c>
    </row>
    <row r="37" spans="1:29" ht="15.75" hidden="1" customHeight="1">
      <c r="A37" s="9">
        <f>IF(FRUTAS!A37=0,"",FRUTAS!A37)</f>
        <v>1</v>
      </c>
      <c r="B37" s="20" t="str">
        <f>IF(FRUTAS!B37=0,"",FRUTAS!B37)</f>
        <v>Tostado houssay</v>
      </c>
      <c r="C37" s="20"/>
      <c r="D37" s="20"/>
      <c r="E37" s="91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6"/>
      <c r="AB37" s="87">
        <f>+FRUTAS!Y37</f>
        <v>2.5</v>
      </c>
      <c r="AC37" s="88">
        <f>IF(FRUTAS!Z37=0,"",FRUTAS!Z37)</f>
        <v>26790</v>
      </c>
    </row>
    <row r="38" spans="1:29" ht="15.75" hidden="1" customHeight="1">
      <c r="A38" s="9">
        <f>IF(FRUTAS!A38=0,"",FRUTAS!A38)</f>
        <v>1</v>
      </c>
      <c r="B38" s="20" t="str">
        <f>IF(FRUTAS!B38=0,"",FRUTAS!B38)</f>
        <v>Tostado aeroparque</v>
      </c>
      <c r="C38" s="85"/>
      <c r="D38" s="20"/>
      <c r="E38" s="91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6"/>
      <c r="AB38" s="87">
        <f>+FRUTAS!Y38</f>
        <v>2.5</v>
      </c>
      <c r="AC38" s="88">
        <f>IF(FRUTAS!Z38=0,"",FRUTAS!Z38)</f>
        <v>50024</v>
      </c>
    </row>
    <row r="39" spans="1:29" ht="15.75" customHeight="1">
      <c r="A39" s="9">
        <f>IF(FRUTAS!A39=0,"",FRUTAS!A39)</f>
        <v>3</v>
      </c>
      <c r="B39" s="20" t="str">
        <f>IF(FRUTAS!B39=0,"",FRUTAS!B39)</f>
        <v>Tostado Machwitz</v>
      </c>
      <c r="C39" s="85"/>
      <c r="D39" s="20"/>
      <c r="E39" s="91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6"/>
      <c r="AB39" s="87">
        <f>+FRUTAS!Y39</f>
        <v>2.5</v>
      </c>
      <c r="AC39" s="88">
        <f>IF(FRUTAS!Z39=0,"",FRUTAS!Z39)</f>
        <v>26799</v>
      </c>
    </row>
    <row r="40" spans="1:29" ht="15.75" hidden="1" customHeight="1">
      <c r="A40" s="9">
        <f>IF(FRUTAS!A40=0,"",FRUTAS!A40)</f>
        <v>1</v>
      </c>
      <c r="B40" s="20" t="str">
        <f>IF(FRUTAS!B40=0,"",FRUTAS!B40)</f>
        <v>Festival</v>
      </c>
      <c r="C40" s="85"/>
      <c r="D40" s="20"/>
      <c r="E40" s="91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6"/>
      <c r="AB40" s="87">
        <f>+FRUTAS!Y40</f>
        <v>1</v>
      </c>
      <c r="AC40" s="88">
        <f>IF(FRUTAS!Z40=0,"",FRUTAS!Z40)</f>
        <v>42046</v>
      </c>
    </row>
    <row r="41" spans="1:29" ht="15.75" hidden="1" customHeight="1">
      <c r="A41" s="9">
        <f>IF(FRUTAS!A41=0,"",FRUTAS!A41)</f>
        <v>1</v>
      </c>
      <c r="B41" s="20" t="str">
        <f>IF(FRUTAS!B41=0,"",FRUTAS!B41)</f>
        <v>Nasif</v>
      </c>
      <c r="C41" s="85"/>
      <c r="D41" s="20"/>
      <c r="E41" s="91"/>
      <c r="F41" s="85"/>
      <c r="G41" s="85"/>
      <c r="H41" s="85"/>
      <c r="I41" s="85"/>
      <c r="J41" s="85"/>
      <c r="K41" s="85">
        <v>10</v>
      </c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6"/>
      <c r="AB41" s="87">
        <f>+FRUTAS!Y41</f>
        <v>2.5</v>
      </c>
      <c r="AC41" s="88">
        <f>IF(FRUTAS!Z41=0,"",FRUTAS!Z41)</f>
        <v>26791</v>
      </c>
    </row>
    <row r="42" spans="1:29" ht="15.75" customHeight="1">
      <c r="A42" s="9">
        <f>IF(FRUTAS!A42=0,"",FRUTAS!A42)</f>
        <v>7</v>
      </c>
      <c r="B42" s="20" t="str">
        <f>IF(FRUTAS!B42=0,"",FRUTAS!B42)</f>
        <v>Gurme</v>
      </c>
      <c r="C42" s="85">
        <v>10</v>
      </c>
      <c r="D42" s="20"/>
      <c r="E42" s="91"/>
      <c r="F42" s="85"/>
      <c r="G42" s="85"/>
      <c r="H42" s="85"/>
      <c r="I42" s="85"/>
      <c r="J42" s="85"/>
      <c r="K42" s="85"/>
      <c r="L42" s="85"/>
      <c r="M42" s="85"/>
      <c r="N42" s="85">
        <v>10</v>
      </c>
      <c r="O42" s="85">
        <v>15</v>
      </c>
      <c r="P42" s="85"/>
      <c r="Q42" s="85"/>
      <c r="R42" s="85"/>
      <c r="S42" s="85"/>
      <c r="T42" s="85"/>
      <c r="U42" s="85"/>
      <c r="V42" s="85">
        <v>20</v>
      </c>
      <c r="W42" s="85"/>
      <c r="X42" s="85" t="s">
        <v>129</v>
      </c>
      <c r="Y42" s="85"/>
      <c r="Z42" s="85"/>
      <c r="AA42" s="86"/>
      <c r="AB42" s="87">
        <f>+FRUTAS!Y42</f>
        <v>2.5</v>
      </c>
      <c r="AC42" s="88">
        <f>IF(FRUTAS!Z42=0,"",FRUTAS!Z42)</f>
        <v>29184</v>
      </c>
    </row>
    <row r="43" spans="1:29" ht="15.75" hidden="1" customHeight="1">
      <c r="A43" s="9">
        <f>IF(FRUTAS!A43=0,"",FRUTAS!A43)</f>
        <v>1</v>
      </c>
      <c r="B43" s="20" t="str">
        <f>IF(FRUTAS!B43=0,"",FRUTAS!B43)</f>
        <v>Gelato</v>
      </c>
      <c r="C43" s="85"/>
      <c r="D43" s="20"/>
      <c r="E43" s="91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6"/>
      <c r="AB43" s="87">
        <f>+FRUTAS!Y43</f>
        <v>2.5</v>
      </c>
      <c r="AC43" s="88">
        <f>IF(FRUTAS!Z43=0,"",FRUTAS!Z43)</f>
        <v>50025</v>
      </c>
    </row>
    <row r="44" spans="1:29" ht="15.75" hidden="1" customHeight="1">
      <c r="A44" s="9">
        <f>IF(FRUTAS!A44=0,"",FRUTAS!A44)</f>
        <v>1</v>
      </c>
      <c r="B44" s="20" t="str">
        <f>IF(FRUTAS!B44=0,"",FRUTAS!B44)</f>
        <v>Tostado Devoto</v>
      </c>
      <c r="C44" s="85"/>
      <c r="D44" s="20"/>
      <c r="E44" s="92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6"/>
      <c r="AB44" s="93">
        <f>+FRUTAS!Y44</f>
        <v>2.5</v>
      </c>
      <c r="AC44" s="94">
        <f>IF(FRUTAS!Z44=0,"",FRUTAS!Z44)</f>
        <v>50026</v>
      </c>
    </row>
    <row r="45" spans="1:29" ht="15.75" hidden="1" customHeight="1">
      <c r="A45" s="9">
        <f>IF(FRUTAS!A45=0,"",FRUTAS!A45)</f>
        <v>1</v>
      </c>
      <c r="B45" s="20" t="str">
        <f>IF(FRUTAS!B45=0,"",FRUTAS!B45)</f>
        <v>Ramiro Laco</v>
      </c>
      <c r="C45" s="20"/>
      <c r="D45" s="20"/>
      <c r="E45" s="20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6"/>
      <c r="AB45" s="93">
        <f>+FRUTAS!Y45</f>
        <v>2.5</v>
      </c>
      <c r="AC45" s="94">
        <f>IF(FRUTAS!Z45=0,"",FRUTAS!Z45)</f>
        <v>50027</v>
      </c>
    </row>
    <row r="46" spans="1:29" ht="15.75" hidden="1" customHeight="1">
      <c r="A46" s="9" t="str">
        <f>IF(FRUTAS!A46=0,"",FRUTAS!A46)</f>
        <v>ret</v>
      </c>
      <c r="B46" s="20" t="str">
        <f>IF(FRUTAS!B46=0,"",FRUTAS!B46)</f>
        <v>Regojo</v>
      </c>
      <c r="C46" s="85"/>
      <c r="D46" s="95"/>
      <c r="E46" s="85"/>
      <c r="F46" s="85"/>
      <c r="G46" s="85"/>
      <c r="H46" s="85"/>
      <c r="I46" s="85"/>
      <c r="J46" s="85"/>
      <c r="K46" s="85"/>
      <c r="L46" s="85">
        <v>5</v>
      </c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6"/>
      <c r="AB46" s="93">
        <f>+FRUTAS!Y46</f>
        <v>2.5</v>
      </c>
      <c r="AC46" s="88" t="str">
        <f>IF(FRUTAS!Z46=0,"",FRUTAS!Z46)</f>
        <v/>
      </c>
    </row>
    <row r="47" spans="1:29" ht="15.75" hidden="1" customHeight="1">
      <c r="A47" s="9">
        <f>IF(FRUTAS!A47=0,"",FRUTAS!A47)</f>
        <v>2</v>
      </c>
      <c r="B47" s="20" t="str">
        <f>IF(FRUTAS!B47=0,"",FRUTAS!B47)</f>
        <v>Rodrigo Vidal</v>
      </c>
      <c r="C47" s="96"/>
      <c r="D47" s="96"/>
      <c r="E47" s="96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6"/>
      <c r="AB47" s="93">
        <f>+FRUTAS!Y47</f>
        <v>0</v>
      </c>
      <c r="AC47" s="94">
        <f>IF(FRUTAS!Z47=0,"",FRUTAS!Z47)</f>
        <v>26797</v>
      </c>
    </row>
    <row r="48" spans="1:29" ht="15.75" customHeight="1">
      <c r="A48" s="9">
        <f>IF(FRUTAS!A48=0,"",FRUTAS!A48)</f>
        <v>7</v>
      </c>
      <c r="B48" s="20" t="str">
        <f>IF(FRUTAS!B48=0,"",FRUTAS!B48)</f>
        <v>FP INSUMOS</v>
      </c>
      <c r="C48" s="96"/>
      <c r="D48" s="96"/>
      <c r="E48" s="96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6"/>
      <c r="AB48" s="93">
        <f>+FRUTAS!Y48</f>
        <v>1</v>
      </c>
      <c r="AC48" s="94">
        <f>IF(FRUTAS!Z48=0,"",FRUTAS!Z48)</f>
        <v>50037</v>
      </c>
    </row>
    <row r="49" spans="1:29" ht="15.75" hidden="1" customHeight="1">
      <c r="A49" s="9">
        <f>IF(FRUTAS!A49=0,"",FRUTAS!A49)</f>
        <v>2</v>
      </c>
      <c r="B49" s="20" t="str">
        <f>IF(FRUTAS!B49=0,"",FRUTAS!B49)</f>
        <v>Lalas cake</v>
      </c>
      <c r="C49" s="96"/>
      <c r="D49" s="97"/>
      <c r="E49" s="96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6"/>
      <c r="AB49" s="93">
        <f>+FRUTAS!Y49</f>
        <v>2.5</v>
      </c>
      <c r="AC49" s="94">
        <f>IF(FRUTAS!Z49=0,"",FRUTAS!Z49)</f>
        <v>26798</v>
      </c>
    </row>
    <row r="50" spans="1:29" ht="15.75" hidden="1" customHeight="1">
      <c r="A50" s="9">
        <f>IF(FRUTAS!A50=0,"",FRUTAS!A50)</f>
        <v>1</v>
      </c>
      <c r="B50" s="20" t="str">
        <f>IF(FRUTAS!B50=0,"",FRUTAS!B50)</f>
        <v>Mooi Barrio norte</v>
      </c>
      <c r="C50" s="96"/>
      <c r="D50" s="96"/>
      <c r="E50" s="96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6"/>
      <c r="AB50" s="93">
        <f>+FRUTAS!Y50</f>
        <v>2.5</v>
      </c>
      <c r="AC50" s="94">
        <f>IF(FRUTAS!Z50=0,"",FRUTAS!Z50)</f>
        <v>50028</v>
      </c>
    </row>
    <row r="51" spans="1:29" ht="15.75" hidden="1" customHeight="1">
      <c r="A51" s="9">
        <f>IF(FRUTAS!A51=0,"",FRUTAS!A51)</f>
        <v>1</v>
      </c>
      <c r="B51" s="20" t="str">
        <f>IF(FRUTAS!B51=0,"",FRUTAS!B51)</f>
        <v>Tea obligado</v>
      </c>
      <c r="C51" s="96"/>
      <c r="D51" s="96"/>
      <c r="E51" s="96"/>
      <c r="F51" s="85"/>
      <c r="G51" s="85"/>
      <c r="H51" s="85"/>
      <c r="I51" s="85">
        <v>5</v>
      </c>
      <c r="J51" s="85"/>
      <c r="K51" s="85">
        <v>2.5</v>
      </c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6"/>
      <c r="AB51" s="93">
        <f>+FRUTAS!Y51</f>
        <v>0</v>
      </c>
      <c r="AC51" s="94">
        <f>IF(FRUTAS!Z51=0,"",FRUTAS!Z51)</f>
        <v>50029</v>
      </c>
    </row>
    <row r="52" spans="1:29" ht="15.75" hidden="1" customHeight="1">
      <c r="A52" s="9">
        <f>IF(FRUTAS!A52=0,"",FRUTAS!A52)</f>
        <v>1</v>
      </c>
      <c r="B52" s="20" t="str">
        <f>IF(FRUTAS!B52=0,"",FRUTAS!B52)</f>
        <v>Tea uriburu</v>
      </c>
      <c r="C52" s="96"/>
      <c r="D52" s="96"/>
      <c r="E52" s="96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6"/>
      <c r="AB52" s="93">
        <f>+FRUTAS!Y52</f>
        <v>0</v>
      </c>
      <c r="AC52" s="94">
        <f>IF(FRUTAS!Z52=0,"",FRUTAS!Z52)</f>
        <v>50030</v>
      </c>
    </row>
    <row r="53" spans="1:29" ht="15.75" customHeight="1">
      <c r="A53" s="9">
        <f>IF(FRUTAS!A53=0,"",FRUTAS!A53)</f>
        <v>3</v>
      </c>
      <c r="B53" s="20" t="str">
        <f>IF(FRUTAS!B53=0,"",FRUTAS!B53)</f>
        <v>Tea Nordelta</v>
      </c>
      <c r="C53" s="96"/>
      <c r="D53" s="96"/>
      <c r="E53" s="96"/>
      <c r="F53" s="85"/>
      <c r="G53" s="85"/>
      <c r="H53" s="85"/>
      <c r="I53" s="85">
        <v>5</v>
      </c>
      <c r="J53" s="85">
        <v>5</v>
      </c>
      <c r="K53" s="85">
        <v>5</v>
      </c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6"/>
      <c r="AB53" s="93">
        <f>+FRUTAS!Y53</f>
        <v>0</v>
      </c>
      <c r="AC53" s="94">
        <f>IF(FRUTAS!Z53=0,"",FRUTAS!Z53)</f>
        <v>26800</v>
      </c>
    </row>
    <row r="54" spans="1:29" ht="15.75" customHeight="1">
      <c r="A54" s="9">
        <f>IF(FRUTAS!A54=0,"",FRUTAS!A54)</f>
        <v>3</v>
      </c>
      <c r="B54" s="20" t="str">
        <f>IF(FRUTAS!B54=0,"",FRUTAS!B54)</f>
        <v>Rosen gourmet</v>
      </c>
      <c r="C54" s="24"/>
      <c r="D54" s="97"/>
      <c r="E54" s="96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6"/>
      <c r="AB54" s="93" t="str">
        <f>+FRUTAS!Y54</f>
        <v>1,0</v>
      </c>
      <c r="AC54" s="94">
        <f>IF(FRUTAS!Z54=0,"",FRUTAS!Z54)</f>
        <v>50036</v>
      </c>
    </row>
    <row r="55" spans="1:29" ht="15.75" hidden="1" customHeight="1">
      <c r="A55" s="43" t="s">
        <v>83</v>
      </c>
      <c r="B55" s="44" t="s">
        <v>100</v>
      </c>
      <c r="C55" s="98"/>
      <c r="D55" s="99"/>
      <c r="E55" s="100"/>
      <c r="F55" s="101"/>
      <c r="G55" s="101"/>
      <c r="H55" s="101"/>
      <c r="I55" s="102" t="s">
        <v>96</v>
      </c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3"/>
      <c r="AB55" s="104" t="s">
        <v>130</v>
      </c>
      <c r="AC55" s="105"/>
    </row>
    <row r="56" spans="1:29" ht="15.75" customHeight="1">
      <c r="A56" s="43" t="s">
        <v>83</v>
      </c>
      <c r="B56" s="106" t="s">
        <v>104</v>
      </c>
      <c r="C56" s="60"/>
      <c r="D56" s="60"/>
      <c r="E56" s="107">
        <v>1</v>
      </c>
      <c r="F56" s="85"/>
      <c r="G56" s="85"/>
      <c r="H56" s="85"/>
      <c r="I56" s="90">
        <v>1</v>
      </c>
      <c r="J56" s="90">
        <v>1</v>
      </c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63"/>
      <c r="AB56" s="87">
        <f>+FRUTAS!Y57</f>
        <v>0</v>
      </c>
      <c r="AC56" s="105" t="str">
        <f>IF(FRUTAS!Z57=0,"",FRUTAS!Z57)</f>
        <v/>
      </c>
    </row>
    <row r="57" spans="1:29" ht="21" customHeight="1">
      <c r="A57" s="195" t="s">
        <v>105</v>
      </c>
      <c r="B57" s="196"/>
      <c r="C57" s="68" t="str">
        <f t="shared" ref="C57:X57" ca="1" si="0">IF(SUMIF($A$8:$C$56,"ret",C8:C56)=0,"",SUMIF($A$8:$C$56,"ret",C8:C56))</f>
        <v/>
      </c>
      <c r="D57" s="69" t="str">
        <f t="shared" ca="1" si="0"/>
        <v/>
      </c>
      <c r="E57" s="69">
        <f t="shared" ca="1" si="0"/>
        <v>1</v>
      </c>
      <c r="F57" s="69" t="str">
        <f t="shared" ca="1" si="0"/>
        <v/>
      </c>
      <c r="G57" s="69" t="str">
        <f t="shared" ca="1" si="0"/>
        <v/>
      </c>
      <c r="H57" s="69" t="str">
        <f t="shared" ca="1" si="0"/>
        <v/>
      </c>
      <c r="I57" s="69">
        <f t="shared" ca="1" si="0"/>
        <v>1</v>
      </c>
      <c r="J57" s="69">
        <f t="shared" ca="1" si="0"/>
        <v>1</v>
      </c>
      <c r="K57" s="69" t="str">
        <f t="shared" ca="1" si="0"/>
        <v/>
      </c>
      <c r="L57" s="69">
        <f t="shared" ca="1" si="0"/>
        <v>5</v>
      </c>
      <c r="M57" s="69" t="str">
        <f t="shared" ca="1" si="0"/>
        <v/>
      </c>
      <c r="N57" s="69" t="str">
        <f t="shared" ca="1" si="0"/>
        <v/>
      </c>
      <c r="O57" s="69" t="str">
        <f t="shared" ca="1" si="0"/>
        <v/>
      </c>
      <c r="P57" s="69" t="str">
        <f t="shared" ca="1" si="0"/>
        <v/>
      </c>
      <c r="Q57" s="69" t="str">
        <f t="shared" ca="1" si="0"/>
        <v/>
      </c>
      <c r="R57" s="69" t="str">
        <f t="shared" ca="1" si="0"/>
        <v/>
      </c>
      <c r="S57" s="69" t="str">
        <f t="shared" ca="1" si="0"/>
        <v/>
      </c>
      <c r="T57" s="69" t="str">
        <f t="shared" ca="1" si="0"/>
        <v/>
      </c>
      <c r="U57" s="69" t="str">
        <f t="shared" ca="1" si="0"/>
        <v/>
      </c>
      <c r="V57" s="69" t="str">
        <f t="shared" ca="1" si="0"/>
        <v/>
      </c>
      <c r="W57" s="69" t="str">
        <f t="shared" ca="1" si="0"/>
        <v/>
      </c>
      <c r="X57" s="69" t="str">
        <f t="shared" ca="1" si="0"/>
        <v/>
      </c>
      <c r="Y57" s="70"/>
      <c r="Z57" s="70"/>
      <c r="AA57" s="70"/>
      <c r="AB57" s="70"/>
      <c r="AC57" s="71"/>
    </row>
    <row r="58" spans="1:29" ht="21" customHeight="1">
      <c r="A58" s="219" t="s">
        <v>106</v>
      </c>
      <c r="B58" s="207"/>
      <c r="C58" s="76">
        <f t="shared" ref="C58:X58" ca="1" si="1">IF(SUMIF($A$8:$C$56,"&lt;&gt;ret",C8:C56)=0,"",SUMIF($A$8:$C$56,"&lt;&gt;ret",C8:C56))</f>
        <v>16</v>
      </c>
      <c r="D58" s="72">
        <f t="shared" ca="1" si="1"/>
        <v>6</v>
      </c>
      <c r="E58" s="72">
        <f t="shared" ca="1" si="1"/>
        <v>6</v>
      </c>
      <c r="F58" s="72">
        <f t="shared" ca="1" si="1"/>
        <v>2</v>
      </c>
      <c r="G58" s="72">
        <f t="shared" ca="1" si="1"/>
        <v>59</v>
      </c>
      <c r="H58" s="72">
        <f t="shared" ca="1" si="1"/>
        <v>98</v>
      </c>
      <c r="I58" s="72">
        <f t="shared" ca="1" si="1"/>
        <v>117</v>
      </c>
      <c r="J58" s="72">
        <f t="shared" ca="1" si="1"/>
        <v>76</v>
      </c>
      <c r="K58" s="72">
        <f t="shared" ca="1" si="1"/>
        <v>37</v>
      </c>
      <c r="L58" s="72">
        <f t="shared" ca="1" si="1"/>
        <v>24</v>
      </c>
      <c r="M58" s="72">
        <f t="shared" ca="1" si="1"/>
        <v>27</v>
      </c>
      <c r="N58" s="72">
        <f t="shared" ca="1" si="1"/>
        <v>29</v>
      </c>
      <c r="O58" s="72">
        <f t="shared" ca="1" si="1"/>
        <v>17</v>
      </c>
      <c r="P58" s="72">
        <f t="shared" ca="1" si="1"/>
        <v>2</v>
      </c>
      <c r="Q58" s="72" t="str">
        <f t="shared" ca="1" si="1"/>
        <v/>
      </c>
      <c r="R58" s="72" t="str">
        <f t="shared" ca="1" si="1"/>
        <v/>
      </c>
      <c r="S58" s="72">
        <f t="shared" ca="1" si="1"/>
        <v>1</v>
      </c>
      <c r="T58" s="72">
        <f t="shared" ca="1" si="1"/>
        <v>22</v>
      </c>
      <c r="U58" s="72">
        <f t="shared" ca="1" si="1"/>
        <v>22</v>
      </c>
      <c r="V58" s="72">
        <f t="shared" ca="1" si="1"/>
        <v>21</v>
      </c>
      <c r="W58" s="72" t="str">
        <f t="shared" ca="1" si="1"/>
        <v/>
      </c>
      <c r="X58" s="72" t="str">
        <f t="shared" ca="1" si="1"/>
        <v/>
      </c>
      <c r="Y58" s="77"/>
      <c r="Z58" s="77"/>
      <c r="AA58" s="77"/>
      <c r="AB58" s="77"/>
      <c r="AC58" s="73"/>
    </row>
    <row r="59" spans="1:29" ht="15.75" customHeight="1"/>
    <row r="60" spans="1:29" ht="21" customHeight="1">
      <c r="A60" s="195" t="s">
        <v>107</v>
      </c>
      <c r="B60" s="196"/>
      <c r="C60" s="68">
        <f t="shared" ref="C60:AA60" ca="1" si="2">IF(SUM(C57:C58)=0,"",SUM(C57:C58))</f>
        <v>16</v>
      </c>
      <c r="D60" s="69">
        <f t="shared" ca="1" si="2"/>
        <v>6</v>
      </c>
      <c r="E60" s="69">
        <f t="shared" ca="1" si="2"/>
        <v>7</v>
      </c>
      <c r="F60" s="69">
        <f t="shared" ca="1" si="2"/>
        <v>2</v>
      </c>
      <c r="G60" s="69">
        <f t="shared" ca="1" si="2"/>
        <v>59</v>
      </c>
      <c r="H60" s="69">
        <f t="shared" ca="1" si="2"/>
        <v>98</v>
      </c>
      <c r="I60" s="69">
        <f t="shared" ca="1" si="2"/>
        <v>118</v>
      </c>
      <c r="J60" s="69">
        <f t="shared" ca="1" si="2"/>
        <v>77</v>
      </c>
      <c r="K60" s="69">
        <f t="shared" ca="1" si="2"/>
        <v>37</v>
      </c>
      <c r="L60" s="69">
        <f t="shared" ca="1" si="2"/>
        <v>29</v>
      </c>
      <c r="M60" s="69">
        <f t="shared" ca="1" si="2"/>
        <v>27</v>
      </c>
      <c r="N60" s="69">
        <f t="shared" ca="1" si="2"/>
        <v>29</v>
      </c>
      <c r="O60" s="69">
        <f t="shared" ca="1" si="2"/>
        <v>17</v>
      </c>
      <c r="P60" s="69">
        <f t="shared" ca="1" si="2"/>
        <v>2</v>
      </c>
      <c r="Q60" s="69" t="str">
        <f t="shared" ca="1" si="2"/>
        <v/>
      </c>
      <c r="R60" s="69" t="str">
        <f t="shared" ca="1" si="2"/>
        <v/>
      </c>
      <c r="S60" s="69">
        <f t="shared" ca="1" si="2"/>
        <v>1</v>
      </c>
      <c r="T60" s="69">
        <f t="shared" ca="1" si="2"/>
        <v>22</v>
      </c>
      <c r="U60" s="69">
        <f t="shared" ca="1" si="2"/>
        <v>22</v>
      </c>
      <c r="V60" s="69">
        <f t="shared" ca="1" si="2"/>
        <v>21</v>
      </c>
      <c r="W60" s="69" t="str">
        <f t="shared" ca="1" si="2"/>
        <v/>
      </c>
      <c r="X60" s="69" t="str">
        <f t="shared" ca="1" si="2"/>
        <v/>
      </c>
      <c r="Y60" s="69" t="str">
        <f t="shared" si="2"/>
        <v/>
      </c>
      <c r="Z60" s="69" t="str">
        <f t="shared" si="2"/>
        <v/>
      </c>
      <c r="AA60" s="69" t="str">
        <f t="shared" si="2"/>
        <v/>
      </c>
      <c r="AB60" s="70"/>
      <c r="AC60" s="71"/>
    </row>
    <row r="61" spans="1:29" ht="15.75" customHeight="1"/>
    <row r="62" spans="1:29" ht="15.75" customHeight="1"/>
    <row r="63" spans="1:29" ht="15.75" customHeight="1"/>
    <row r="64" spans="1:2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7:AC55">
    <filterColumn colId="0">
      <filters>
        <filter val="3"/>
        <filter val="7"/>
      </filters>
    </filterColumn>
  </autoFilter>
  <mergeCells count="17">
    <mergeCell ref="C5:AC5"/>
    <mergeCell ref="A6:AC6"/>
    <mergeCell ref="A57:B57"/>
    <mergeCell ref="A58:B58"/>
    <mergeCell ref="A60:B60"/>
    <mergeCell ref="A1:C2"/>
    <mergeCell ref="D1:P2"/>
    <mergeCell ref="Q1:S1"/>
    <mergeCell ref="T1:AC1"/>
    <mergeCell ref="Q2:S2"/>
    <mergeCell ref="T2:AC2"/>
    <mergeCell ref="A3:P4"/>
    <mergeCell ref="Q3:S3"/>
    <mergeCell ref="T3:AC3"/>
    <mergeCell ref="Q4:S4"/>
    <mergeCell ref="T4:AC4"/>
    <mergeCell ref="A5:B5"/>
  </mergeCells>
  <pageMargins left="0.25" right="0.25" top="0.75" bottom="0.75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S1002"/>
  <sheetViews>
    <sheetView workbookViewId="0"/>
  </sheetViews>
  <sheetFormatPr baseColWidth="10" defaultColWidth="14.42578125" defaultRowHeight="15" customHeight="1"/>
  <cols>
    <col min="1" max="1" width="5.28515625" customWidth="1"/>
    <col min="2" max="2" width="17.7109375" customWidth="1"/>
    <col min="3" max="3" width="13.28515625" customWidth="1"/>
    <col min="4" max="4" width="18.42578125" customWidth="1"/>
    <col min="5" max="5" width="17" customWidth="1"/>
    <col min="6" max="6" width="17.5703125" customWidth="1"/>
    <col min="7" max="7" width="21.5703125" customWidth="1"/>
    <col min="8" max="8" width="17.28515625" customWidth="1"/>
    <col min="9" max="9" width="18.42578125" customWidth="1"/>
    <col min="10" max="18" width="10.7109375" customWidth="1"/>
    <col min="19" max="19" width="13.28515625" customWidth="1"/>
    <col min="20" max="26" width="10.7109375" customWidth="1"/>
  </cols>
  <sheetData>
    <row r="1" spans="1:19">
      <c r="A1" s="220"/>
      <c r="B1" s="198"/>
      <c r="C1" s="204"/>
      <c r="D1" s="203" t="s">
        <v>0</v>
      </c>
      <c r="E1" s="198"/>
      <c r="F1" s="198"/>
      <c r="G1" s="198"/>
      <c r="H1" s="198"/>
      <c r="I1" s="199"/>
      <c r="J1" s="208" t="s">
        <v>1</v>
      </c>
      <c r="K1" s="209"/>
      <c r="L1" s="196"/>
      <c r="M1" s="210" t="s">
        <v>2</v>
      </c>
      <c r="N1" s="209"/>
      <c r="O1" s="209"/>
      <c r="P1" s="209"/>
      <c r="Q1" s="209"/>
      <c r="R1" s="209"/>
      <c r="S1" s="196"/>
    </row>
    <row r="2" spans="1:19">
      <c r="A2" s="205"/>
      <c r="B2" s="206"/>
      <c r="C2" s="207"/>
      <c r="D2" s="205"/>
      <c r="E2" s="206"/>
      <c r="F2" s="206"/>
      <c r="G2" s="206"/>
      <c r="H2" s="206"/>
      <c r="I2" s="221"/>
      <c r="J2" s="211" t="s">
        <v>3</v>
      </c>
      <c r="K2" s="209"/>
      <c r="L2" s="196"/>
      <c r="M2" s="212">
        <v>44455</v>
      </c>
      <c r="N2" s="209"/>
      <c r="O2" s="209"/>
      <c r="P2" s="209"/>
      <c r="Q2" s="209"/>
      <c r="R2" s="209"/>
      <c r="S2" s="196"/>
    </row>
    <row r="3" spans="1:19" ht="15.75">
      <c r="A3" s="225" t="s">
        <v>4</v>
      </c>
      <c r="B3" s="198"/>
      <c r="C3" s="198"/>
      <c r="D3" s="198"/>
      <c r="E3" s="198"/>
      <c r="F3" s="198"/>
      <c r="G3" s="198"/>
      <c r="H3" s="198"/>
      <c r="I3" s="199"/>
      <c r="J3" s="226" t="s">
        <v>5</v>
      </c>
      <c r="K3" s="209"/>
      <c r="L3" s="196"/>
      <c r="M3" s="227" t="s">
        <v>6</v>
      </c>
      <c r="N3" s="209"/>
      <c r="O3" s="209"/>
      <c r="P3" s="209"/>
      <c r="Q3" s="209"/>
      <c r="R3" s="209"/>
      <c r="S3" s="196"/>
    </row>
    <row r="4" spans="1:19" ht="15.75">
      <c r="A4" s="205"/>
      <c r="B4" s="206"/>
      <c r="C4" s="206"/>
      <c r="D4" s="206"/>
      <c r="E4" s="206"/>
      <c r="F4" s="206"/>
      <c r="G4" s="206"/>
      <c r="H4" s="206"/>
      <c r="I4" s="221"/>
      <c r="J4" s="228" t="s">
        <v>7</v>
      </c>
      <c r="K4" s="193"/>
      <c r="L4" s="194"/>
      <c r="M4" s="229" t="s">
        <v>8</v>
      </c>
      <c r="N4" s="193"/>
      <c r="O4" s="193"/>
      <c r="P4" s="193"/>
      <c r="Q4" s="193"/>
      <c r="R4" s="193"/>
      <c r="S4" s="194"/>
    </row>
    <row r="5" spans="1:19" ht="15.75">
      <c r="A5" s="223" t="s">
        <v>9</v>
      </c>
      <c r="B5" s="196"/>
      <c r="C5" s="230">
        <f ca="1">TODAY()</f>
        <v>45219</v>
      </c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196"/>
    </row>
    <row r="6" spans="1:19" ht="15.75">
      <c r="A6" s="222" t="s">
        <v>131</v>
      </c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196"/>
    </row>
    <row r="7" spans="1:19" ht="15.75">
      <c r="A7" s="108" t="s">
        <v>11</v>
      </c>
      <c r="B7" s="108" t="s">
        <v>12</v>
      </c>
      <c r="C7" s="109" t="s">
        <v>132</v>
      </c>
      <c r="D7" s="110" t="s">
        <v>133</v>
      </c>
      <c r="E7" s="111" t="s">
        <v>134</v>
      </c>
      <c r="F7" s="111" t="s">
        <v>135</v>
      </c>
      <c r="G7" s="111" t="s">
        <v>136</v>
      </c>
      <c r="H7" s="112" t="s">
        <v>137</v>
      </c>
      <c r="I7" s="113" t="s">
        <v>138</v>
      </c>
      <c r="J7" s="113"/>
      <c r="K7" s="113"/>
      <c r="L7" s="113"/>
      <c r="M7" s="113"/>
      <c r="N7" s="113"/>
      <c r="O7" s="113"/>
      <c r="P7" s="113"/>
      <c r="Q7" s="113"/>
      <c r="R7" s="113" t="s">
        <v>139</v>
      </c>
      <c r="S7" s="113" t="s">
        <v>31</v>
      </c>
    </row>
    <row r="8" spans="1:19" ht="15.75" hidden="1">
      <c r="A8" s="114">
        <f>IF(FRUTAS!A8=0,"",FRUTAS!A8)</f>
        <v>1</v>
      </c>
      <c r="B8" s="115" t="str">
        <f>IF(FRUTAS!B8=0,"",FRUTAS!B8)</f>
        <v>Matias Liever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6"/>
      <c r="Q8" s="116"/>
      <c r="R8" s="116"/>
      <c r="S8" s="117">
        <f>IF(FRUTAS!Z8=0,"",FRUTAS!Z8)</f>
        <v>24971</v>
      </c>
    </row>
    <row r="9" spans="1:19" ht="15.75" hidden="1">
      <c r="A9" s="114">
        <f>IF(FRUTAS!A9=0,"",FRUTAS!A9)</f>
        <v>1</v>
      </c>
      <c r="B9" s="115" t="str">
        <f>IF(FRUTAS!B9=0,"",FRUTAS!B9)</f>
        <v>Natali Sierra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6"/>
      <c r="Q9" s="116"/>
      <c r="R9" s="116"/>
      <c r="S9" s="117">
        <f>IF(FRUTAS!Z9=0,"",FRUTAS!Z9)</f>
        <v>24972</v>
      </c>
    </row>
    <row r="10" spans="1:19" ht="15.75" hidden="1">
      <c r="A10" s="114">
        <f>IF(FRUTAS!A10=0,"",FRUTAS!A10)</f>
        <v>2</v>
      </c>
      <c r="B10" s="115" t="str">
        <f>IF(FRUTAS!B10=0,"",FRUTAS!B10)</f>
        <v>Alejandro Lorenzo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6"/>
      <c r="Q10" s="116"/>
      <c r="R10" s="116"/>
      <c r="S10" s="117">
        <f>IF(FRUTAS!Z10=0,"",FRUTAS!Z10)</f>
        <v>24973</v>
      </c>
    </row>
    <row r="11" spans="1:19" ht="16.5" hidden="1">
      <c r="A11" s="114">
        <f>IF(FRUTAS!A11=0,"",FRUTAS!A11)</f>
        <v>2</v>
      </c>
      <c r="B11" s="115" t="str">
        <f>IF(FRUTAS!B11=0,"",FRUTAS!B11)</f>
        <v>Mariela Dip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8" t="s">
        <v>140</v>
      </c>
      <c r="M11" s="115"/>
      <c r="N11" s="115" t="s">
        <v>141</v>
      </c>
      <c r="O11" s="115"/>
      <c r="P11" s="116" t="s">
        <v>142</v>
      </c>
      <c r="Q11" s="116"/>
      <c r="R11" s="116"/>
      <c r="S11" s="117">
        <f>IF(FRUTAS!Z11=0,"",FRUTAS!Z11)</f>
        <v>24974</v>
      </c>
    </row>
    <row r="12" spans="1:19" ht="15.75">
      <c r="A12" s="114">
        <f>IF(FRUTAS!A12=0,"",FRUTAS!A12)</f>
        <v>3</v>
      </c>
      <c r="B12" s="115" t="str">
        <f>IF(FRUTAS!B12=0,"",FRUTAS!B12)</f>
        <v>Agustina Anchorena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6"/>
      <c r="Q12" s="116"/>
      <c r="R12" s="116"/>
      <c r="S12" s="117">
        <f>IF(FRUTAS!Z12=0,"",FRUTAS!Z12)</f>
        <v>24977</v>
      </c>
    </row>
    <row r="13" spans="1:19" ht="15.75" hidden="1">
      <c r="A13" s="114">
        <f>IF(FRUTAS!A13=0,"",FRUTAS!A13)</f>
        <v>2</v>
      </c>
      <c r="B13" s="115" t="str">
        <f>IF(FRUTAS!B13=0,"",FRUTAS!B13)</f>
        <v>Tea Paunero</v>
      </c>
      <c r="C13" s="115">
        <v>8</v>
      </c>
      <c r="D13" s="115">
        <v>12</v>
      </c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6"/>
      <c r="Q13" s="116"/>
      <c r="R13" s="116"/>
      <c r="S13" s="117">
        <f>IF(FRUTAS!Z13=0,"",FRUTAS!Z13)</f>
        <v>50031</v>
      </c>
    </row>
    <row r="14" spans="1:19" ht="15.75" hidden="1">
      <c r="A14" s="114">
        <f>IF(FRUTAS!A14=0,"",FRUTAS!A14)</f>
        <v>1</v>
      </c>
      <c r="B14" s="115" t="str">
        <f>IF(FRUTAS!B14=0,"",FRUTAS!B14)</f>
        <v>Alberto Marquiu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Q14" s="116"/>
      <c r="R14" s="116"/>
      <c r="S14" s="117">
        <f>IF(FRUTAS!Z14=0,"",FRUTAS!Z14)</f>
        <v>42045</v>
      </c>
    </row>
    <row r="15" spans="1:19" ht="15.75" hidden="1">
      <c r="A15" s="114">
        <f>IF(FRUTAS!A15=0,"",FRUTAS!A15)</f>
        <v>1</v>
      </c>
      <c r="B15" s="115" t="str">
        <f>IF(FRUTAS!B15=0,"",FRUTAS!B15)</f>
        <v>Green Pueyrredon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6"/>
      <c r="Q15" s="116"/>
      <c r="R15" s="116"/>
      <c r="S15" s="117">
        <f>IF(FRUTAS!Z15=0,"",FRUTAS!Z15)</f>
        <v>26788</v>
      </c>
    </row>
    <row r="16" spans="1:19" ht="15.75" hidden="1">
      <c r="A16" s="114">
        <f>IF(FRUTAS!A16=0,"",FRUTAS!A16)</f>
        <v>2</v>
      </c>
      <c r="B16" s="115" t="str">
        <f>IF(FRUTAS!B16=0,"",FRUTAS!B16)</f>
        <v>Helad Siroco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6"/>
      <c r="Q16" s="116"/>
      <c r="R16" s="116"/>
      <c r="S16" s="117">
        <f>IF(FRUTAS!Z16=0,"",FRUTAS!Z16)</f>
        <v>26792</v>
      </c>
    </row>
    <row r="17" spans="1:19" ht="15.75">
      <c r="A17" s="114">
        <f>IF(FRUTAS!A17=0,"",FRUTAS!A17)</f>
        <v>3</v>
      </c>
      <c r="B17" s="115" t="str">
        <f>IF(FRUTAS!B17=0,"",FRUTAS!B17)</f>
        <v>Sabrina Veron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6"/>
      <c r="Q17" s="116"/>
      <c r="R17" s="116"/>
      <c r="S17" s="117">
        <f>IF(FRUTAS!Z17=0,"",FRUTAS!Z17)</f>
        <v>42048</v>
      </c>
    </row>
    <row r="18" spans="1:19" ht="15.75">
      <c r="A18" s="114">
        <f>IF(FRUTAS!A18=0,"",FRUTAS!A18)</f>
        <v>3</v>
      </c>
      <c r="B18" s="115" t="str">
        <f>IF(FRUTAS!B18=0,"",FRUTAS!B18)</f>
        <v>Parque de la costa</v>
      </c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6"/>
      <c r="Q18" s="116"/>
      <c r="R18" s="116"/>
      <c r="S18" s="117">
        <f>IF(FRUTAS!Z18=0,"",FRUTAS!Z18)</f>
        <v>50033</v>
      </c>
    </row>
    <row r="19" spans="1:19" ht="15.75" hidden="1">
      <c r="A19" s="114">
        <f>IF(FRUTAS!A19=0,"",FRUTAS!A19)</f>
        <v>2</v>
      </c>
      <c r="B19" s="115" t="str">
        <f>IF(FRUTAS!B19=0,"",FRUTAS!B19)</f>
        <v>Dalia Goldfarb</v>
      </c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6"/>
      <c r="Q19" s="116"/>
      <c r="R19" s="116"/>
      <c r="S19" s="117">
        <f>IF(FRUTAS!Z19=0,"",FRUTAS!Z19)</f>
        <v>24975</v>
      </c>
    </row>
    <row r="20" spans="1:19" ht="15.75" hidden="1">
      <c r="A20" s="114">
        <f>IF(FRUTAS!A20=0,"",FRUTAS!A20)</f>
        <v>2</v>
      </c>
      <c r="B20" s="115" t="str">
        <f>IF(FRUTAS!B20=0,"",FRUTAS!B20)</f>
        <v>Heladeria IL PECATTO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6"/>
      <c r="Q20" s="116"/>
      <c r="R20" s="116"/>
      <c r="S20" s="117">
        <f>IF(FRUTAS!Z20=0,"",FRUTAS!Z20)</f>
        <v>42047</v>
      </c>
    </row>
    <row r="21" spans="1:19" ht="15.75" hidden="1" customHeight="1">
      <c r="A21" s="114">
        <f>IF(FRUTAS!A21=0,"",FRUTAS!A21)</f>
        <v>2</v>
      </c>
      <c r="B21" s="115" t="str">
        <f>IF(FRUTAS!B21=0,"",FRUTAS!B21)</f>
        <v>Sorgente Mariano</v>
      </c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6"/>
      <c r="Q21" s="116"/>
      <c r="R21" s="116"/>
      <c r="S21" s="117">
        <f>IF(FRUTAS!Z21=0,"",FRUTAS!Z21)</f>
        <v>26785</v>
      </c>
    </row>
    <row r="22" spans="1:19" ht="15.75" hidden="1" customHeight="1">
      <c r="A22" s="114">
        <f>IF(FRUTAS!A22=0,"",FRUTAS!A22)</f>
        <v>2</v>
      </c>
      <c r="B22" s="115" t="str">
        <f>IF(FRUTAS!B22=0,"",FRUTAS!B22)</f>
        <v>Rosa Valeiras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6"/>
      <c r="Q22" s="116"/>
      <c r="R22" s="116"/>
      <c r="S22" s="117">
        <f>IF(FRUTAS!Z22=0,"",FRUTAS!Z22)</f>
        <v>24976</v>
      </c>
    </row>
    <row r="23" spans="1:19" ht="15.75" hidden="1" customHeight="1">
      <c r="A23" s="114">
        <f>IF(FRUTAS!A23=0,"",FRUTAS!A23)</f>
        <v>2</v>
      </c>
      <c r="B23" s="115" t="str">
        <f>IF(FRUTAS!B23=0,"",FRUTAS!B23)</f>
        <v>Tostado Olivos</v>
      </c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6"/>
      <c r="Q23" s="116"/>
      <c r="R23" s="116"/>
      <c r="S23" s="117">
        <f>IF(FRUTAS!Z23=0,"",FRUTAS!Z23)</f>
        <v>26794</v>
      </c>
    </row>
    <row r="24" spans="1:19" ht="15.75" hidden="1" customHeight="1">
      <c r="A24" s="114">
        <f>IF(FRUTAS!A24=0,"",FRUTAS!A24)</f>
        <v>1</v>
      </c>
      <c r="B24" s="115" t="str">
        <f>IF(FRUTAS!B24=0,"",FRUTAS!B24)</f>
        <v>Tea conde</v>
      </c>
      <c r="C24" s="115">
        <v>8</v>
      </c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6"/>
      <c r="Q24" s="116"/>
      <c r="R24" s="116"/>
      <c r="S24" s="117">
        <f>IF(FRUTAS!Z24=0,"",FRUTAS!Z24)</f>
        <v>50018</v>
      </c>
    </row>
    <row r="25" spans="1:19" ht="15.75" customHeight="1">
      <c r="A25" s="114">
        <f>IF(FRUTAS!A25=0,"",FRUTAS!A25)</f>
        <v>7</v>
      </c>
      <c r="B25" s="115" t="str">
        <f>IF(FRUTAS!B25=0,"",FRUTAS!B25)</f>
        <v>LAB 83 ROSARIO</v>
      </c>
      <c r="C25" s="115">
        <v>48</v>
      </c>
      <c r="D25" s="115">
        <v>48</v>
      </c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6"/>
      <c r="Q25" s="116"/>
      <c r="R25" s="116"/>
      <c r="S25" s="117">
        <f>IF(FRUTAS!Z25=0,"",FRUTAS!Z25)</f>
        <v>29185</v>
      </c>
    </row>
    <row r="26" spans="1:19" ht="15.75" hidden="1" customHeight="1">
      <c r="A26" s="114">
        <f>IF(FRUTAS!A26=0,"",FRUTAS!A26)</f>
        <v>1</v>
      </c>
      <c r="B26" s="115" t="str">
        <f>IF(FRUTAS!B26=0,"",FRUTAS!B26)</f>
        <v>Gofriz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6"/>
      <c r="Q26" s="116"/>
      <c r="R26" s="116"/>
      <c r="S26" s="117">
        <f>IF(FRUTAS!Z26=0,"",FRUTAS!Z26)</f>
        <v>26789</v>
      </c>
    </row>
    <row r="27" spans="1:19" ht="15.75" hidden="1" customHeight="1">
      <c r="A27" s="114">
        <f>IF(FRUTAS!A27=0,"",FRUTAS!A27)</f>
        <v>10</v>
      </c>
      <c r="B27" s="115" t="str">
        <f>IF(FRUTAS!B27=0,"",FRUTAS!B27)</f>
        <v>JUMBO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6"/>
      <c r="Q27" s="116"/>
      <c r="R27" s="116"/>
      <c r="S27" s="117" t="str">
        <f>IF(FRUTAS!Z27=0,"",FRUTAS!Z27)</f>
        <v/>
      </c>
    </row>
    <row r="28" spans="1:19" ht="15.75" hidden="1" customHeight="1">
      <c r="A28" s="114">
        <f>IF(FRUTAS!A28=0,"",FRUTAS!A28)</f>
        <v>2</v>
      </c>
      <c r="B28" s="115" t="str">
        <f>IF(FRUTAS!B28=0,"",FRUTAS!B28)</f>
        <v>Tea unicenter</v>
      </c>
      <c r="C28" s="115">
        <v>8</v>
      </c>
      <c r="D28" s="115">
        <v>8</v>
      </c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6"/>
      <c r="Q28" s="116"/>
      <c r="R28" s="116"/>
      <c r="S28" s="117">
        <f>IF(FRUTAS!Z28=0,"",FRUTAS!Z28)</f>
        <v>50032</v>
      </c>
    </row>
    <row r="29" spans="1:19" ht="15.75" hidden="1" customHeight="1">
      <c r="A29" s="114">
        <f>IF(FRUTAS!A29=0,"",FRUTAS!A29)</f>
        <v>1</v>
      </c>
      <c r="B29" s="115" t="str">
        <f>IF(FRUTAS!B29=0,"",FRUTAS!B29)</f>
        <v>MS Cabrera</v>
      </c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6"/>
      <c r="Q29" s="116"/>
      <c r="R29" s="116"/>
      <c r="S29" s="117">
        <f>IF(FRUTAS!Z29=0,"",FRUTAS!Z29)</f>
        <v>50019</v>
      </c>
    </row>
    <row r="30" spans="1:19" ht="15.75" hidden="1" customHeight="1">
      <c r="A30" s="114">
        <f>IF(FRUTAS!A30=0,"",FRUTAS!A30)</f>
        <v>1</v>
      </c>
      <c r="B30" s="115" t="str">
        <f>IF(FRUTAS!B30=0,"",FRUTAS!B30)</f>
        <v>Menale junin 1230</v>
      </c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6"/>
      <c r="Q30" s="116"/>
      <c r="R30" s="116"/>
      <c r="S30" s="117">
        <f>IF(FRUTAS!Z30=0,"",FRUTAS!Z30)</f>
        <v>50020</v>
      </c>
    </row>
    <row r="31" spans="1:19" ht="15.75" hidden="1" customHeight="1">
      <c r="A31" s="114">
        <f>IF(FRUTAS!A31=0,"",FRUTAS!A31)</f>
        <v>1</v>
      </c>
      <c r="B31" s="115" t="str">
        <f>IF(FRUTAS!B31=0,"",FRUTAS!B31)</f>
        <v>Franx6 humboldt</v>
      </c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6"/>
      <c r="Q31" s="116"/>
      <c r="R31" s="116"/>
      <c r="S31" s="117">
        <f>IF(FRUTAS!Z31=0,"",FRUTAS!Z31)</f>
        <v>50021</v>
      </c>
    </row>
    <row r="32" spans="1:19" ht="15.75" hidden="1" customHeight="1">
      <c r="A32" s="114">
        <f>IF(FRUTAS!A32=0,"",FRUTAS!A32)</f>
        <v>1</v>
      </c>
      <c r="B32" s="115" t="str">
        <f>IF(FRUTAS!B32=0,"",FRUTAS!B32)</f>
        <v>Tea gorostiaga</v>
      </c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6"/>
      <c r="Q32" s="116"/>
      <c r="R32" s="116"/>
      <c r="S32" s="117">
        <f>IF(FRUTAS!Z32=0,"",FRUTAS!Z32)</f>
        <v>50022</v>
      </c>
    </row>
    <row r="33" spans="1:19" ht="15.75" hidden="1" customHeight="1">
      <c r="A33" s="114">
        <f>IF(FRUTAS!A33=0,"",FRUTAS!A33)</f>
        <v>1</v>
      </c>
      <c r="B33" s="115" t="str">
        <f>IF(FRUTAS!B33=0,"",FRUTAS!B33)</f>
        <v>Tea avalos</v>
      </c>
      <c r="C33" s="115">
        <v>8</v>
      </c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6"/>
      <c r="Q33" s="116"/>
      <c r="R33" s="116"/>
      <c r="S33" s="117">
        <f>IF(FRUTAS!Z33=0,"",FRUTAS!Z33)</f>
        <v>50023</v>
      </c>
    </row>
    <row r="34" spans="1:19" ht="15.75" hidden="1" customHeight="1">
      <c r="A34" s="114">
        <f>IF(FRUTAS!A34=0,"",FRUTAS!A34)</f>
        <v>2</v>
      </c>
      <c r="B34" s="115" t="str">
        <f>IF(FRUTAS!B34=0,"",FRUTAS!B34)</f>
        <v>Green unicenter</v>
      </c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6"/>
      <c r="Q34" s="116"/>
      <c r="R34" s="116"/>
      <c r="S34" s="117">
        <f>IF(FRUTAS!Z34=0,"",FRUTAS!Z34)</f>
        <v>26795</v>
      </c>
    </row>
    <row r="35" spans="1:19" ht="15.75" hidden="1" customHeight="1">
      <c r="A35" s="114">
        <f>IF(FRUTAS!A35=0,"",FRUTAS!A35)</f>
        <v>2</v>
      </c>
      <c r="B35" s="115" t="str">
        <f>IF(FRUTAS!B35=0,"",FRUTAS!B35)</f>
        <v>Carrefour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6"/>
      <c r="Q35" s="116"/>
      <c r="R35" s="116"/>
      <c r="S35" s="117">
        <f>IF(FRUTAS!Z35=0,"",FRUTAS!Z35)</f>
        <v>26796</v>
      </c>
    </row>
    <row r="36" spans="1:19" ht="15.75" customHeight="1">
      <c r="A36" s="114">
        <f>IF(FRUTAS!A36=0,"",FRUTAS!A36)</f>
        <v>3</v>
      </c>
      <c r="B36" s="115" t="str">
        <f>IF(FRUTAS!B36=0,"",FRUTAS!B36)</f>
        <v>Paz Jordan</v>
      </c>
      <c r="C36" s="115"/>
      <c r="D36" s="115"/>
      <c r="E36" s="115"/>
      <c r="F36" s="115"/>
      <c r="G36" s="115"/>
      <c r="H36" s="115"/>
      <c r="I36" s="115"/>
      <c r="J36" s="115"/>
      <c r="K36" s="115" t="s">
        <v>143</v>
      </c>
      <c r="L36" s="115"/>
      <c r="M36" s="115"/>
      <c r="N36" s="115"/>
      <c r="O36" s="115"/>
      <c r="P36" s="116"/>
      <c r="Q36" s="116"/>
      <c r="R36" s="116"/>
      <c r="S36" s="117">
        <f>IF(FRUTAS!Z36=0,"",FRUTAS!Z36)</f>
        <v>50035</v>
      </c>
    </row>
    <row r="37" spans="1:19" ht="15.75" hidden="1" customHeight="1">
      <c r="A37" s="114">
        <f>IF(FRUTAS!A37=0,"",FRUTAS!A37)</f>
        <v>1</v>
      </c>
      <c r="B37" s="115" t="str">
        <f>IF(FRUTAS!B37=0,"",FRUTAS!B37)</f>
        <v>Tostado houssay</v>
      </c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6"/>
      <c r="Q37" s="116"/>
      <c r="R37" s="116"/>
      <c r="S37" s="117">
        <f>IF(FRUTAS!Z37=0,"",FRUTAS!Z37)</f>
        <v>26790</v>
      </c>
    </row>
    <row r="38" spans="1:19" ht="15.75" hidden="1" customHeight="1">
      <c r="A38" s="114">
        <f>IF(FRUTAS!A38=0,"",FRUTAS!A38)</f>
        <v>1</v>
      </c>
      <c r="B38" s="115" t="str">
        <f>IF(FRUTAS!B38=0,"",FRUTAS!B38)</f>
        <v>Tostado aeroparque</v>
      </c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6"/>
      <c r="Q38" s="116"/>
      <c r="R38" s="116"/>
      <c r="S38" s="117">
        <f>IF(FRUTAS!Z38=0,"",FRUTAS!Z38)</f>
        <v>50024</v>
      </c>
    </row>
    <row r="39" spans="1:19" ht="15.75" customHeight="1">
      <c r="A39" s="119">
        <f>IF(FRUTAS!A39=0,"",FRUTAS!A39)</f>
        <v>3</v>
      </c>
      <c r="B39" s="120" t="str">
        <f>IF(FRUTAS!B39=0,"",FRUTAS!B39)</f>
        <v>Tostado Machwitz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1"/>
      <c r="R39" s="121"/>
      <c r="S39" s="117">
        <f>IF(FRUTAS!Z39=0,"",FRUTAS!Z39)</f>
        <v>26799</v>
      </c>
    </row>
    <row r="40" spans="1:19" ht="15.75" hidden="1" customHeight="1">
      <c r="A40" s="119">
        <f>IF(FRUTAS!A40=0,"",FRUTAS!A40)</f>
        <v>1</v>
      </c>
      <c r="B40" s="120" t="str">
        <f>IF(FRUTAS!B40=0,"",FRUTAS!B40)</f>
        <v>Festival</v>
      </c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1"/>
      <c r="Q40" s="121"/>
      <c r="R40" s="121"/>
      <c r="S40" s="117">
        <f>IF(FRUTAS!Z40=0,"",FRUTAS!Z40)</f>
        <v>42046</v>
      </c>
    </row>
    <row r="41" spans="1:19" ht="15.75" hidden="1" customHeight="1">
      <c r="A41" s="119">
        <f>IF(FRUTAS!A41=0,"",FRUTAS!A41)</f>
        <v>1</v>
      </c>
      <c r="B41" s="120" t="str">
        <f>IF(FRUTAS!B41=0,"",FRUTAS!B41)</f>
        <v>Nasif</v>
      </c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1"/>
      <c r="R41" s="121"/>
      <c r="S41" s="117">
        <f>IF(FRUTAS!Z41=0,"",FRUTAS!Z41)</f>
        <v>26791</v>
      </c>
    </row>
    <row r="42" spans="1:19" ht="15.75" customHeight="1">
      <c r="A42" s="119">
        <f>IF(FRUTAS!A42=0,"",FRUTAS!A42)</f>
        <v>7</v>
      </c>
      <c r="B42" s="120" t="str">
        <f>IF(FRUTAS!B42=0,"",FRUTAS!B42)</f>
        <v>Gurme</v>
      </c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/>
      <c r="R42" s="121"/>
      <c r="S42" s="117">
        <f>IF(FRUTAS!Z42=0,"",FRUTAS!Z42)</f>
        <v>29184</v>
      </c>
    </row>
    <row r="43" spans="1:19" ht="15.75" hidden="1" customHeight="1">
      <c r="A43" s="119">
        <f>IF(FRUTAS!A43=0,"",FRUTAS!A43)</f>
        <v>1</v>
      </c>
      <c r="B43" s="120" t="str">
        <f>IF(FRUTAS!B43=0,"",FRUTAS!B43)</f>
        <v>Gelato</v>
      </c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1"/>
      <c r="Q43" s="121"/>
      <c r="R43" s="121"/>
      <c r="S43" s="117">
        <f>IF(FRUTAS!Z43=0,"",FRUTAS!Z43)</f>
        <v>50025</v>
      </c>
    </row>
    <row r="44" spans="1:19" ht="15.75" hidden="1" customHeight="1">
      <c r="A44" s="119">
        <f>IF(FRUTAS!A44=0,"",FRUTAS!A44)</f>
        <v>1</v>
      </c>
      <c r="B44" s="120" t="str">
        <f>IF(FRUTAS!B44=0,"",FRUTAS!B44)</f>
        <v>Tostado Devoto</v>
      </c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1"/>
      <c r="R44" s="121"/>
      <c r="S44" s="122">
        <f>IF(FRUTAS!Z44=0,"",FRUTAS!Z44)</f>
        <v>50026</v>
      </c>
    </row>
    <row r="45" spans="1:19" ht="15.75" hidden="1" customHeight="1">
      <c r="A45" s="119">
        <f>IF(FRUTAS!A45=0,"",FRUTAS!A45)</f>
        <v>1</v>
      </c>
      <c r="B45" s="120" t="str">
        <f>IF(FRUTAS!B45=0,"",FRUTAS!B45)</f>
        <v>Ramiro Laco</v>
      </c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1"/>
      <c r="Q45" s="121"/>
      <c r="R45" s="121"/>
      <c r="S45" s="122">
        <f>IF(FRUTAS!Z45=0,"",FRUTAS!Z45)</f>
        <v>50027</v>
      </c>
    </row>
    <row r="46" spans="1:19" ht="15.75" hidden="1" customHeight="1">
      <c r="A46" s="119" t="str">
        <f>IF(FRUTAS!A46=0,"",FRUTAS!A46)</f>
        <v>ret</v>
      </c>
      <c r="B46" s="120" t="str">
        <f>IF(FRUTAS!B46=0,"",FRUTAS!B46)</f>
        <v>Regojo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1"/>
      <c r="Q46" s="121"/>
      <c r="R46" s="121"/>
      <c r="S46" s="117" t="str">
        <f>IF(FRUTAS!Z46=0,"",FRUTAS!Z46)</f>
        <v/>
      </c>
    </row>
    <row r="47" spans="1:19" ht="15.75" hidden="1" customHeight="1">
      <c r="A47" s="119">
        <f>IF(FRUTAS!A47=0,"",FRUTAS!A47)</f>
        <v>2</v>
      </c>
      <c r="B47" s="120" t="str">
        <f>IF(FRUTAS!B47=0,"",FRUTAS!B47)</f>
        <v>Rodrigo Vidal</v>
      </c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1"/>
      <c r="Q47" s="121"/>
      <c r="R47" s="121"/>
      <c r="S47" s="122">
        <f>IF(FRUTAS!Z47=0,"",FRUTAS!Z47)</f>
        <v>26797</v>
      </c>
    </row>
    <row r="48" spans="1:19" ht="15.75" customHeight="1">
      <c r="A48" s="119">
        <f>IF(FRUTAS!A48=0,"",FRUTAS!A48)</f>
        <v>7</v>
      </c>
      <c r="B48" s="120" t="str">
        <f>IF(FRUTAS!B48=0,"",FRUTAS!B48)</f>
        <v>FP INSUMOS</v>
      </c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1"/>
      <c r="Q48" s="121"/>
      <c r="R48" s="121"/>
      <c r="S48" s="122">
        <f>IF(FRUTAS!Z48=0,"",FRUTAS!Z48)</f>
        <v>50037</v>
      </c>
    </row>
    <row r="49" spans="1:19" ht="15.75" hidden="1" customHeight="1">
      <c r="A49" s="119">
        <f>IF(FRUTAS!A49=0,"",FRUTAS!A49)</f>
        <v>2</v>
      </c>
      <c r="B49" s="120" t="str">
        <f>IF(FRUTAS!B49=0,"",FRUTAS!B49)</f>
        <v>Lalas cake</v>
      </c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1"/>
      <c r="Q49" s="121"/>
      <c r="R49" s="121"/>
      <c r="S49" s="122">
        <f>IF(FRUTAS!Z49=0,"",FRUTAS!Z49)</f>
        <v>26798</v>
      </c>
    </row>
    <row r="50" spans="1:19" ht="15.75" hidden="1" customHeight="1">
      <c r="A50" s="119">
        <f>IF(FRUTAS!A50=0,"",FRUTAS!A50)</f>
        <v>1</v>
      </c>
      <c r="B50" s="120" t="str">
        <f>IF(FRUTAS!B50=0,"",FRUTAS!B50)</f>
        <v>Mooi Barrio norte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1"/>
      <c r="R50" s="121"/>
      <c r="S50" s="122">
        <f>IF(FRUTAS!Z50=0,"",FRUTAS!Z50)</f>
        <v>50028</v>
      </c>
    </row>
    <row r="51" spans="1:19" ht="15.75" hidden="1" customHeight="1">
      <c r="A51" s="119">
        <f>IF(FRUTAS!A51=0,"",FRUTAS!A51)</f>
        <v>1</v>
      </c>
      <c r="B51" s="120" t="str">
        <f>IF(FRUTAS!B51=0,"",FRUTAS!B51)</f>
        <v>Tea obligado</v>
      </c>
      <c r="C51" s="120">
        <v>4</v>
      </c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1"/>
      <c r="Q51" s="121"/>
      <c r="R51" s="121"/>
      <c r="S51" s="122">
        <f>IF(FRUTAS!Z51=0,"",FRUTAS!Z51)</f>
        <v>50029</v>
      </c>
    </row>
    <row r="52" spans="1:19" ht="15.75" hidden="1" customHeight="1">
      <c r="A52" s="119">
        <f>IF(FRUTAS!A52=0,"",FRUTAS!A52)</f>
        <v>1</v>
      </c>
      <c r="B52" s="120" t="str">
        <f>IF(FRUTAS!B52=0,"",FRUTAS!B52)</f>
        <v>Tea uriburu</v>
      </c>
      <c r="C52" s="120">
        <v>5</v>
      </c>
      <c r="D52" s="120">
        <v>4</v>
      </c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1"/>
      <c r="Q52" s="121"/>
      <c r="R52" s="121"/>
      <c r="S52" s="122">
        <f>IF(FRUTAS!Z52=0,"",FRUTAS!Z52)</f>
        <v>50030</v>
      </c>
    </row>
    <row r="53" spans="1:19" ht="15.75" customHeight="1">
      <c r="A53" s="119">
        <f>IF(FRUTAS!A53=0,"",FRUTAS!A53)</f>
        <v>3</v>
      </c>
      <c r="B53" s="120" t="str">
        <f>IF(FRUTAS!B53=0,"",FRUTAS!B53)</f>
        <v>Tea Nordelta</v>
      </c>
      <c r="C53" s="120">
        <v>12</v>
      </c>
      <c r="D53" s="120">
        <v>10</v>
      </c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1"/>
      <c r="R53" s="121"/>
      <c r="S53" s="122">
        <f>IF(FRUTAS!Z53=0,"",FRUTAS!Z53)</f>
        <v>26800</v>
      </c>
    </row>
    <row r="54" spans="1:19" ht="15.75" customHeight="1">
      <c r="A54" s="119">
        <f>IF(FRUTAS!A54=0,"",FRUTAS!A54)</f>
        <v>3</v>
      </c>
      <c r="B54" s="120" t="str">
        <f>IF(FRUTAS!B54=0,"",FRUTAS!B54)</f>
        <v>Rosen gourmet</v>
      </c>
      <c r="C54" s="120"/>
      <c r="D54" s="120"/>
      <c r="E54" s="123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1"/>
      <c r="Q54" s="121"/>
      <c r="R54" s="121"/>
      <c r="S54" s="122">
        <f>IF(FRUTAS!Z54=0,"",FRUTAS!Z54)</f>
        <v>50036</v>
      </c>
    </row>
    <row r="55" spans="1:19" ht="15.75" hidden="1" customHeight="1">
      <c r="A55" s="124" t="s">
        <v>144</v>
      </c>
      <c r="B55" s="125" t="s">
        <v>145</v>
      </c>
      <c r="C55" s="126"/>
      <c r="D55" s="126"/>
      <c r="E55" s="61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7"/>
      <c r="Q55" s="127"/>
      <c r="R55" s="127"/>
      <c r="S55" s="128"/>
    </row>
    <row r="56" spans="1:19" ht="15.75" hidden="1" customHeight="1">
      <c r="A56" s="124" t="s">
        <v>144</v>
      </c>
      <c r="B56" s="125" t="s">
        <v>104</v>
      </c>
      <c r="C56" s="126"/>
      <c r="D56" s="126"/>
      <c r="E56" s="61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7"/>
      <c r="Q56" s="127"/>
      <c r="R56" s="127"/>
      <c r="S56" s="128"/>
    </row>
    <row r="57" spans="1:19" ht="15.75" hidden="1" customHeight="1">
      <c r="A57" s="119" t="str">
        <f>IF(FRUTAS!A57=0,"",FRUTAS!A57)</f>
        <v/>
      </c>
      <c r="B57" s="129" t="str">
        <f>IF(FRUTAS!B57=0,"",FRUTAS!B57)</f>
        <v/>
      </c>
      <c r="C57" s="129"/>
      <c r="D57" s="129"/>
      <c r="E57" s="130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31"/>
      <c r="Q57" s="131"/>
      <c r="R57" s="131"/>
      <c r="S57" s="132" t="str">
        <f>IF(FRUTAS!Z57=0,"",FRUTAS!Z57)</f>
        <v/>
      </c>
    </row>
    <row r="58" spans="1:19" ht="21" hidden="1" customHeight="1">
      <c r="A58" s="223" t="s">
        <v>105</v>
      </c>
      <c r="B58" s="196"/>
      <c r="C58" s="133" t="str">
        <f t="shared" ref="C58:I58" ca="1" si="0">IF(SUMIF($A$8:$C$57,"ret",C8:C57)=0,"",SUMIF($A$8:$C$57,"ret",C8:C57))</f>
        <v/>
      </c>
      <c r="D58" s="134" t="str">
        <f t="shared" ca="1" si="0"/>
        <v/>
      </c>
      <c r="E58" s="134" t="str">
        <f t="shared" ca="1" si="0"/>
        <v/>
      </c>
      <c r="F58" s="134" t="str">
        <f t="shared" ca="1" si="0"/>
        <v/>
      </c>
      <c r="G58" s="134" t="str">
        <f t="shared" ca="1" si="0"/>
        <v/>
      </c>
      <c r="H58" s="134" t="str">
        <f t="shared" ca="1" si="0"/>
        <v/>
      </c>
      <c r="I58" s="134" t="str">
        <f t="shared" ca="1" si="0"/>
        <v/>
      </c>
      <c r="J58" s="134" t="str">
        <f t="shared" ref="J58:Q58" ca="1" si="1">IF(SUMIF($A$8:$C$57,"ret",Q8:Q57)=0,"",SUMIF($A$8:$C$57,"ret",Q8:Q57))</f>
        <v/>
      </c>
      <c r="K58" s="134" t="str">
        <f t="shared" ca="1" si="1"/>
        <v/>
      </c>
      <c r="L58" s="134" t="str">
        <f t="shared" ca="1" si="1"/>
        <v/>
      </c>
      <c r="M58" s="134" t="str">
        <f t="shared" ca="1" si="1"/>
        <v/>
      </c>
      <c r="N58" s="134" t="str">
        <f t="shared" ca="1" si="1"/>
        <v/>
      </c>
      <c r="O58" s="134" t="str">
        <f t="shared" ca="1" si="1"/>
        <v/>
      </c>
      <c r="P58" s="134" t="str">
        <f t="shared" ca="1" si="1"/>
        <v/>
      </c>
      <c r="Q58" s="134" t="str">
        <f t="shared" ca="1" si="1"/>
        <v/>
      </c>
      <c r="R58" s="135"/>
      <c r="S58" s="136"/>
    </row>
    <row r="59" spans="1:19" ht="21" hidden="1" customHeight="1">
      <c r="A59" s="224" t="s">
        <v>106</v>
      </c>
      <c r="B59" s="207"/>
      <c r="C59" s="137">
        <f t="shared" ref="C59:I59" ca="1" si="2">IF(SUMIF($A$8:$C$57,"&lt;&gt;ret",C8:C57)=0,"",SUMIF($A$8:$C$57,"&lt;&gt;ret",C8:C57))</f>
        <v>183</v>
      </c>
      <c r="D59" s="138">
        <f t="shared" ca="1" si="2"/>
        <v>82</v>
      </c>
      <c r="E59" s="138" t="str">
        <f t="shared" ca="1" si="2"/>
        <v/>
      </c>
      <c r="F59" s="138" t="str">
        <f t="shared" ca="1" si="2"/>
        <v/>
      </c>
      <c r="G59" s="138" t="str">
        <f t="shared" ca="1" si="2"/>
        <v/>
      </c>
      <c r="H59" s="138" t="str">
        <f t="shared" ca="1" si="2"/>
        <v/>
      </c>
      <c r="I59" s="138" t="str">
        <f t="shared" ca="1" si="2"/>
        <v/>
      </c>
      <c r="J59" s="138">
        <f t="shared" ref="J59:Q59" ca="1" si="3">IF(SUMIF($A$8:$C$57,"&lt;&gt;ret",Q8:Q57)=0,"",SUMIF($A$8:$C$57,"&lt;&gt;ret",Q8:Q57))</f>
        <v>1700203</v>
      </c>
      <c r="K59" s="138">
        <f t="shared" ca="1" si="3"/>
        <v>1700203</v>
      </c>
      <c r="L59" s="138">
        <f t="shared" ca="1" si="3"/>
        <v>1700203</v>
      </c>
      <c r="M59" s="138" t="str">
        <f t="shared" ca="1" si="3"/>
        <v/>
      </c>
      <c r="N59" s="138" t="str">
        <f t="shared" ca="1" si="3"/>
        <v/>
      </c>
      <c r="O59" s="138" t="str">
        <f t="shared" ca="1" si="3"/>
        <v/>
      </c>
      <c r="P59" s="138" t="str">
        <f t="shared" ca="1" si="3"/>
        <v/>
      </c>
      <c r="Q59" s="138" t="str">
        <f t="shared" ca="1" si="3"/>
        <v/>
      </c>
      <c r="R59" s="139"/>
      <c r="S59" s="140"/>
    </row>
    <row r="60" spans="1:19" ht="15.75" customHeight="1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 spans="1:19" ht="21" customHeight="1">
      <c r="A61" s="223" t="s">
        <v>107</v>
      </c>
      <c r="B61" s="196"/>
      <c r="C61" s="133">
        <f t="shared" ref="C61:R61" ca="1" si="4">IF(SUM(C58:C59)=0,"",SUM(C58:C59))</f>
        <v>183</v>
      </c>
      <c r="D61" s="134">
        <f t="shared" ca="1" si="4"/>
        <v>82</v>
      </c>
      <c r="E61" s="134" t="str">
        <f t="shared" ca="1" si="4"/>
        <v/>
      </c>
      <c r="F61" s="134" t="str">
        <f t="shared" ca="1" si="4"/>
        <v/>
      </c>
      <c r="G61" s="134" t="str">
        <f t="shared" ca="1" si="4"/>
        <v/>
      </c>
      <c r="H61" s="134" t="str">
        <f t="shared" ca="1" si="4"/>
        <v/>
      </c>
      <c r="I61" s="134" t="str">
        <f t="shared" ca="1" si="4"/>
        <v/>
      </c>
      <c r="J61" s="134">
        <f t="shared" ca="1" si="4"/>
        <v>1700203</v>
      </c>
      <c r="K61" s="134">
        <f t="shared" ca="1" si="4"/>
        <v>1700203</v>
      </c>
      <c r="L61" s="134">
        <f t="shared" ca="1" si="4"/>
        <v>1700203</v>
      </c>
      <c r="M61" s="134" t="str">
        <f t="shared" ca="1" si="4"/>
        <v/>
      </c>
      <c r="N61" s="134" t="str">
        <f t="shared" ca="1" si="4"/>
        <v/>
      </c>
      <c r="O61" s="134" t="str">
        <f t="shared" ca="1" si="4"/>
        <v/>
      </c>
      <c r="P61" s="134" t="str">
        <f t="shared" ca="1" si="4"/>
        <v/>
      </c>
      <c r="Q61" s="134" t="str">
        <f t="shared" ca="1" si="4"/>
        <v/>
      </c>
      <c r="R61" s="134" t="str">
        <f t="shared" si="4"/>
        <v/>
      </c>
      <c r="S61" s="136"/>
    </row>
    <row r="62" spans="1:19" ht="15.75" customHeight="1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 spans="1:19" ht="15.75" customHeight="1"/>
    <row r="64" spans="1:1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7:S59">
    <filterColumn colId="0">
      <filters>
        <filter val="3"/>
        <filter val="7"/>
        <filter val="RET"/>
      </filters>
    </filterColumn>
  </autoFilter>
  <mergeCells count="17">
    <mergeCell ref="C5:S5"/>
    <mergeCell ref="A6:S6"/>
    <mergeCell ref="A58:B58"/>
    <mergeCell ref="A59:B59"/>
    <mergeCell ref="A61:B61"/>
    <mergeCell ref="A1:C2"/>
    <mergeCell ref="D1:I2"/>
    <mergeCell ref="J1:L1"/>
    <mergeCell ref="M1:S1"/>
    <mergeCell ref="J2:L2"/>
    <mergeCell ref="M2:S2"/>
    <mergeCell ref="A3:I4"/>
    <mergeCell ref="J3:L3"/>
    <mergeCell ref="M3:S3"/>
    <mergeCell ref="J4:L4"/>
    <mergeCell ref="M4:S4"/>
    <mergeCell ref="A5:B5"/>
  </mergeCells>
  <pageMargins left="0.7" right="0.7" top="0.75" bottom="0.75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000"/>
  <sheetViews>
    <sheetView workbookViewId="0">
      <selection activeCell="A7" sqref="A7:Z7"/>
    </sheetView>
  </sheetViews>
  <sheetFormatPr baseColWidth="10" defaultColWidth="14.42578125" defaultRowHeight="15" customHeight="1"/>
  <cols>
    <col min="1" max="1" width="7.42578125" customWidth="1"/>
    <col min="2" max="2" width="23.42578125" customWidth="1"/>
    <col min="3" max="3" width="5" customWidth="1"/>
    <col min="4" max="6" width="6.28515625" customWidth="1"/>
    <col min="7" max="7" width="3.85546875" customWidth="1"/>
    <col min="8" max="8" width="5.7109375" customWidth="1"/>
    <col min="9" max="9" width="7.85546875" customWidth="1"/>
    <col min="10" max="10" width="4.85546875" customWidth="1"/>
    <col min="11" max="11" width="4.7109375" customWidth="1"/>
    <col min="12" max="12" width="5.28515625" customWidth="1"/>
    <col min="13" max="13" width="7" customWidth="1"/>
    <col min="14" max="14" width="4.42578125" customWidth="1"/>
    <col min="15" max="15" width="8.140625" customWidth="1"/>
    <col min="16" max="16" width="5.5703125" customWidth="1"/>
    <col min="17" max="17" width="13" customWidth="1"/>
    <col min="18" max="18" width="12.140625" customWidth="1"/>
    <col min="19" max="19" width="8.140625" customWidth="1"/>
    <col min="20" max="20" width="17.28515625" customWidth="1"/>
    <col min="21" max="26" width="10.7109375" customWidth="1"/>
  </cols>
  <sheetData>
    <row r="1" spans="1:25">
      <c r="A1" s="142"/>
      <c r="B1" s="142"/>
      <c r="C1" s="231" t="s">
        <v>146</v>
      </c>
      <c r="D1" s="209"/>
      <c r="E1" s="209"/>
      <c r="F1" s="209"/>
      <c r="G1" s="209"/>
      <c r="H1" s="209"/>
      <c r="I1" s="196"/>
      <c r="J1" s="231" t="s">
        <v>147</v>
      </c>
      <c r="K1" s="209"/>
      <c r="L1" s="209"/>
      <c r="M1" s="209"/>
      <c r="N1" s="209"/>
      <c r="O1" s="209"/>
      <c r="P1" s="209"/>
      <c r="Q1" s="209"/>
      <c r="R1" s="209"/>
      <c r="S1" s="209"/>
      <c r="T1" s="196"/>
    </row>
    <row r="2" spans="1:25">
      <c r="A2" s="143"/>
      <c r="B2" s="143"/>
      <c r="C2" s="231" t="s">
        <v>148</v>
      </c>
      <c r="D2" s="209"/>
      <c r="E2" s="209"/>
      <c r="F2" s="209"/>
      <c r="G2" s="209"/>
      <c r="H2" s="196"/>
      <c r="I2" s="144" t="s">
        <v>149</v>
      </c>
      <c r="J2" s="231" t="s">
        <v>150</v>
      </c>
      <c r="K2" s="209"/>
      <c r="L2" s="209"/>
      <c r="M2" s="209"/>
      <c r="N2" s="209"/>
      <c r="O2" s="209"/>
      <c r="P2" s="209"/>
      <c r="Q2" s="209"/>
      <c r="R2" s="209"/>
      <c r="S2" s="209"/>
      <c r="T2" s="196"/>
    </row>
    <row r="3" spans="1:25">
      <c r="A3" s="145" t="s">
        <v>11</v>
      </c>
      <c r="B3" s="142" t="s">
        <v>12</v>
      </c>
      <c r="C3" s="146" t="s">
        <v>151</v>
      </c>
      <c r="D3" s="147" t="s">
        <v>152</v>
      </c>
      <c r="E3" s="147" t="s">
        <v>153</v>
      </c>
      <c r="F3" s="147" t="s">
        <v>154</v>
      </c>
      <c r="G3" s="147" t="s">
        <v>155</v>
      </c>
      <c r="H3" s="147" t="s">
        <v>156</v>
      </c>
      <c r="I3" s="148" t="s">
        <v>151</v>
      </c>
      <c r="J3" s="149" t="s">
        <v>157</v>
      </c>
      <c r="K3" s="150" t="s">
        <v>158</v>
      </c>
      <c r="L3" s="151" t="s">
        <v>159</v>
      </c>
      <c r="M3" s="150" t="s">
        <v>160</v>
      </c>
      <c r="N3" s="150" t="s">
        <v>161</v>
      </c>
      <c r="O3" s="150" t="s">
        <v>162</v>
      </c>
      <c r="P3" s="150" t="s">
        <v>154</v>
      </c>
      <c r="Q3" s="150" t="s">
        <v>163</v>
      </c>
      <c r="R3" s="150" t="s">
        <v>164</v>
      </c>
      <c r="S3" s="150" t="s">
        <v>165</v>
      </c>
      <c r="T3" s="152" t="s">
        <v>166</v>
      </c>
    </row>
    <row r="4" spans="1:25">
      <c r="A4" s="153" t="s">
        <v>167</v>
      </c>
      <c r="B4" s="10" t="s">
        <v>38</v>
      </c>
      <c r="C4" s="154"/>
      <c r="D4" s="155"/>
      <c r="E4" s="155"/>
      <c r="F4" s="155"/>
      <c r="G4" s="155"/>
      <c r="H4" s="156"/>
      <c r="I4" s="154"/>
      <c r="J4" s="154">
        <v>1</v>
      </c>
      <c r="K4" s="155">
        <v>1</v>
      </c>
      <c r="L4" s="155">
        <v>1</v>
      </c>
      <c r="M4" s="155"/>
      <c r="N4" s="155"/>
      <c r="O4" s="155">
        <v>1</v>
      </c>
      <c r="P4" s="155">
        <v>1</v>
      </c>
      <c r="Q4" s="155">
        <v>1</v>
      </c>
      <c r="R4" s="155">
        <v>1</v>
      </c>
      <c r="S4" s="155">
        <v>1</v>
      </c>
      <c r="T4" s="156">
        <v>1</v>
      </c>
    </row>
    <row r="5" spans="1:25">
      <c r="A5" s="157">
        <v>2</v>
      </c>
      <c r="B5" s="158" t="s">
        <v>51</v>
      </c>
      <c r="C5" s="159"/>
      <c r="D5" s="160">
        <v>36</v>
      </c>
      <c r="E5" s="161">
        <v>36</v>
      </c>
      <c r="F5" s="160"/>
      <c r="G5" s="160">
        <v>36</v>
      </c>
      <c r="H5" s="162"/>
      <c r="I5" s="159">
        <v>24</v>
      </c>
      <c r="J5" s="159">
        <v>24</v>
      </c>
      <c r="K5" s="160">
        <v>24</v>
      </c>
      <c r="L5" s="160">
        <v>24</v>
      </c>
      <c r="M5" s="160"/>
      <c r="N5" s="160"/>
      <c r="O5" s="160"/>
      <c r="P5" s="160"/>
      <c r="Q5" s="160"/>
      <c r="R5" s="163">
        <v>12</v>
      </c>
      <c r="S5" s="160"/>
      <c r="T5" s="162"/>
    </row>
    <row r="6" spans="1:25">
      <c r="A6" s="157">
        <v>1</v>
      </c>
      <c r="B6" s="158" t="s">
        <v>57</v>
      </c>
      <c r="C6" s="159"/>
      <c r="D6" s="160"/>
      <c r="E6" s="160"/>
      <c r="F6" s="160"/>
      <c r="G6" s="160"/>
      <c r="H6" s="162"/>
      <c r="I6" s="159"/>
      <c r="J6" s="159">
        <v>1</v>
      </c>
      <c r="K6" s="160">
        <v>1</v>
      </c>
      <c r="L6" s="160">
        <v>1</v>
      </c>
      <c r="M6" s="160"/>
      <c r="N6" s="160"/>
      <c r="O6" s="160">
        <v>1</v>
      </c>
      <c r="P6" s="160">
        <v>1</v>
      </c>
      <c r="Q6" s="160">
        <v>1</v>
      </c>
      <c r="R6" s="160">
        <v>1</v>
      </c>
      <c r="S6" s="160">
        <v>1</v>
      </c>
      <c r="T6" s="162">
        <v>1</v>
      </c>
    </row>
    <row r="7" spans="1:25">
      <c r="A7" s="157">
        <v>10</v>
      </c>
      <c r="B7" s="158" t="s">
        <v>59</v>
      </c>
      <c r="C7" s="159">
        <f>100*12</f>
        <v>1200</v>
      </c>
      <c r="D7" s="160">
        <f t="shared" ref="D7:F7" si="0">50*12</f>
        <v>600</v>
      </c>
      <c r="E7" s="160">
        <f t="shared" si="0"/>
        <v>600</v>
      </c>
      <c r="F7" s="160">
        <f t="shared" si="0"/>
        <v>600</v>
      </c>
      <c r="G7" s="160">
        <f>60*12</f>
        <v>720</v>
      </c>
      <c r="H7" s="162">
        <f>15*12</f>
        <v>180</v>
      </c>
      <c r="I7" s="159">
        <f>75*12</f>
        <v>900</v>
      </c>
      <c r="J7" s="159"/>
      <c r="K7" s="160"/>
      <c r="L7" s="160"/>
      <c r="M7" s="160"/>
      <c r="N7" s="160"/>
      <c r="O7" s="160"/>
      <c r="P7" s="160"/>
      <c r="Q7" s="160"/>
      <c r="R7" s="160"/>
      <c r="S7" s="160"/>
      <c r="T7" s="162"/>
      <c r="U7" s="10" t="s">
        <v>168</v>
      </c>
      <c r="W7" s="10" t="s">
        <v>169</v>
      </c>
      <c r="Y7" s="10" t="s">
        <v>170</v>
      </c>
    </row>
    <row r="8" spans="1:25">
      <c r="A8" s="157">
        <v>2</v>
      </c>
      <c r="B8" s="158" t="s">
        <v>87</v>
      </c>
      <c r="C8" s="159"/>
      <c r="D8" s="160"/>
      <c r="E8" s="160"/>
      <c r="F8" s="160"/>
      <c r="G8" s="160"/>
      <c r="H8" s="162"/>
      <c r="I8" s="159"/>
      <c r="J8" s="159"/>
      <c r="K8" s="160"/>
      <c r="L8" s="160"/>
      <c r="M8" s="160"/>
      <c r="N8" s="160"/>
      <c r="O8" s="160"/>
      <c r="P8" s="160"/>
      <c r="Q8" s="160"/>
      <c r="R8" s="160"/>
      <c r="S8" s="160"/>
      <c r="T8" s="162"/>
      <c r="U8" s="10" t="s">
        <v>171</v>
      </c>
    </row>
    <row r="9" spans="1:25">
      <c r="A9" s="164">
        <v>3</v>
      </c>
      <c r="B9" s="164" t="s">
        <v>47</v>
      </c>
      <c r="C9" s="159"/>
      <c r="D9" s="165" t="s">
        <v>172</v>
      </c>
      <c r="E9" s="160"/>
      <c r="F9" s="160"/>
      <c r="G9" s="165" t="s">
        <v>172</v>
      </c>
      <c r="H9" s="162"/>
      <c r="I9" s="159"/>
      <c r="J9" s="159"/>
      <c r="K9" s="160"/>
      <c r="L9" s="160"/>
      <c r="M9" s="160"/>
      <c r="N9" s="160"/>
      <c r="O9" s="160"/>
      <c r="P9" s="160"/>
      <c r="Q9" s="160"/>
      <c r="R9" s="160"/>
      <c r="S9" s="160"/>
      <c r="T9" s="162"/>
      <c r="U9" s="166" t="s">
        <v>173</v>
      </c>
    </row>
    <row r="10" spans="1:25">
      <c r="A10" s="158"/>
      <c r="B10" s="158"/>
      <c r="C10" s="159"/>
      <c r="D10" s="160"/>
      <c r="E10" s="160"/>
      <c r="F10" s="160"/>
      <c r="G10" s="160"/>
      <c r="H10" s="162"/>
      <c r="I10" s="159"/>
      <c r="J10" s="159"/>
      <c r="K10" s="160"/>
      <c r="L10" s="160"/>
      <c r="M10" s="160"/>
      <c r="N10" s="160"/>
      <c r="O10" s="160"/>
      <c r="P10" s="160"/>
      <c r="Q10" s="160"/>
      <c r="R10" s="160"/>
      <c r="S10" s="160"/>
      <c r="T10" s="162"/>
    </row>
    <row r="11" spans="1:25">
      <c r="A11" s="153"/>
      <c r="C11" s="154"/>
      <c r="D11" s="155"/>
      <c r="E11" s="155"/>
      <c r="F11" s="155"/>
      <c r="G11" s="155"/>
      <c r="H11" s="156"/>
      <c r="I11" s="154"/>
      <c r="J11" s="154"/>
      <c r="K11" s="155"/>
      <c r="L11" s="155"/>
      <c r="M11" s="155"/>
      <c r="N11" s="155"/>
      <c r="O11" s="155"/>
      <c r="P11" s="155"/>
      <c r="Q11" s="155"/>
      <c r="R11" s="155"/>
      <c r="S11" s="155"/>
      <c r="T11" s="156"/>
    </row>
    <row r="12" spans="1:25">
      <c r="A12" s="158"/>
      <c r="B12" s="158"/>
      <c r="C12" s="159"/>
      <c r="D12" s="160"/>
      <c r="E12" s="160"/>
      <c r="F12" s="160"/>
      <c r="G12" s="160"/>
      <c r="H12" s="162"/>
      <c r="I12" s="159"/>
      <c r="J12" s="159"/>
      <c r="K12" s="160"/>
      <c r="L12" s="160"/>
      <c r="M12" s="160"/>
      <c r="N12" s="160"/>
      <c r="O12" s="160"/>
      <c r="P12" s="160"/>
      <c r="Q12" s="160"/>
      <c r="R12" s="160"/>
      <c r="S12" s="160"/>
      <c r="T12" s="162"/>
    </row>
    <row r="13" spans="1:25">
      <c r="A13" s="158"/>
      <c r="B13" s="158"/>
      <c r="C13" s="159"/>
      <c r="D13" s="160"/>
      <c r="E13" s="160"/>
      <c r="F13" s="160"/>
      <c r="G13" s="160"/>
      <c r="H13" s="162"/>
      <c r="I13" s="159"/>
      <c r="J13" s="159"/>
      <c r="K13" s="160"/>
      <c r="L13" s="160"/>
      <c r="M13" s="160"/>
      <c r="N13" s="160"/>
      <c r="O13" s="160"/>
      <c r="P13" s="160"/>
      <c r="Q13" s="160"/>
      <c r="R13" s="160"/>
      <c r="S13" s="160"/>
      <c r="T13" s="162"/>
    </row>
    <row r="14" spans="1:25">
      <c r="A14" s="158"/>
      <c r="B14" s="158"/>
      <c r="C14" s="159"/>
      <c r="D14" s="160"/>
      <c r="E14" s="160"/>
      <c r="F14" s="160"/>
      <c r="G14" s="160"/>
      <c r="H14" s="162"/>
      <c r="I14" s="159"/>
      <c r="J14" s="159"/>
      <c r="K14" s="160"/>
      <c r="L14" s="160"/>
      <c r="M14" s="160"/>
      <c r="N14" s="160"/>
      <c r="O14" s="160"/>
      <c r="P14" s="160"/>
      <c r="Q14" s="160"/>
      <c r="R14" s="160"/>
      <c r="S14" s="160"/>
      <c r="T14" s="162"/>
    </row>
    <row r="15" spans="1:25">
      <c r="A15" s="158"/>
      <c r="B15" s="158"/>
      <c r="C15" s="159"/>
      <c r="D15" s="160"/>
      <c r="E15" s="160"/>
      <c r="F15" s="160"/>
      <c r="G15" s="160"/>
      <c r="H15" s="162"/>
      <c r="I15" s="159"/>
      <c r="J15" s="159"/>
      <c r="K15" s="160"/>
      <c r="L15" s="160"/>
      <c r="M15" s="160"/>
      <c r="N15" s="160"/>
      <c r="O15" s="160"/>
      <c r="P15" s="160"/>
      <c r="Q15" s="160"/>
      <c r="R15" s="160"/>
      <c r="S15" s="160"/>
      <c r="T15" s="162"/>
    </row>
    <row r="16" spans="1:25">
      <c r="A16" s="158"/>
      <c r="B16" s="158"/>
      <c r="C16" s="159"/>
      <c r="D16" s="160"/>
      <c r="E16" s="160"/>
      <c r="F16" s="160"/>
      <c r="G16" s="160"/>
      <c r="H16" s="162"/>
      <c r="I16" s="159"/>
      <c r="J16" s="159"/>
      <c r="K16" s="160"/>
      <c r="L16" s="160"/>
      <c r="M16" s="160"/>
      <c r="N16" s="160"/>
      <c r="O16" s="160"/>
      <c r="P16" s="160"/>
      <c r="Q16" s="160"/>
      <c r="R16" s="160"/>
      <c r="S16" s="160"/>
      <c r="T16" s="162"/>
    </row>
    <row r="17" spans="1:20">
      <c r="A17" s="158"/>
      <c r="B17" s="158"/>
      <c r="C17" s="159"/>
      <c r="D17" s="160"/>
      <c r="E17" s="160"/>
      <c r="F17" s="160"/>
      <c r="G17" s="160"/>
      <c r="H17" s="162"/>
      <c r="I17" s="159"/>
      <c r="J17" s="159"/>
      <c r="K17" s="160"/>
      <c r="L17" s="160"/>
      <c r="M17" s="160"/>
      <c r="N17" s="160"/>
      <c r="O17" s="160"/>
      <c r="P17" s="160"/>
      <c r="Q17" s="160"/>
      <c r="R17" s="160"/>
      <c r="S17" s="160"/>
      <c r="T17" s="162"/>
    </row>
    <row r="18" spans="1:20">
      <c r="A18" s="158"/>
      <c r="B18" s="158"/>
      <c r="C18" s="159"/>
      <c r="D18" s="160"/>
      <c r="E18" s="160"/>
      <c r="F18" s="160"/>
      <c r="G18" s="160"/>
      <c r="H18" s="162"/>
      <c r="I18" s="159"/>
      <c r="J18" s="159"/>
      <c r="K18" s="160"/>
      <c r="L18" s="160"/>
      <c r="M18" s="160"/>
      <c r="N18" s="160"/>
      <c r="O18" s="160"/>
      <c r="P18" s="160"/>
      <c r="Q18" s="160"/>
      <c r="R18" s="160"/>
      <c r="S18" s="160"/>
      <c r="T18" s="162"/>
    </row>
    <row r="19" spans="1:20">
      <c r="A19" s="158"/>
      <c r="B19" s="158"/>
      <c r="C19" s="159"/>
      <c r="D19" s="160"/>
      <c r="E19" s="160"/>
      <c r="F19" s="160"/>
      <c r="G19" s="160"/>
      <c r="H19" s="162"/>
      <c r="I19" s="159"/>
      <c r="J19" s="159"/>
      <c r="K19" s="160"/>
      <c r="L19" s="160"/>
      <c r="M19" s="160"/>
      <c r="N19" s="160"/>
      <c r="O19" s="160"/>
      <c r="P19" s="160"/>
      <c r="Q19" s="160"/>
      <c r="R19" s="160"/>
      <c r="S19" s="160"/>
      <c r="T19" s="162"/>
    </row>
    <row r="20" spans="1:20">
      <c r="A20" s="158"/>
      <c r="B20" s="158"/>
      <c r="C20" s="159"/>
      <c r="D20" s="160"/>
      <c r="E20" s="160"/>
      <c r="F20" s="160"/>
      <c r="G20" s="160"/>
      <c r="H20" s="162"/>
      <c r="I20" s="159"/>
      <c r="J20" s="159"/>
      <c r="K20" s="160"/>
      <c r="L20" s="160"/>
      <c r="M20" s="160"/>
      <c r="N20" s="160"/>
      <c r="O20" s="160"/>
      <c r="P20" s="160"/>
      <c r="Q20" s="160"/>
      <c r="R20" s="160"/>
      <c r="S20" s="160"/>
      <c r="T20" s="162"/>
    </row>
    <row r="21" spans="1:20" ht="15.75" customHeight="1">
      <c r="A21" s="158"/>
      <c r="B21" s="158"/>
      <c r="C21" s="159"/>
      <c r="D21" s="160"/>
      <c r="E21" s="160"/>
      <c r="F21" s="160"/>
      <c r="G21" s="160"/>
      <c r="H21" s="162"/>
      <c r="I21" s="159"/>
      <c r="J21" s="159"/>
      <c r="K21" s="160"/>
      <c r="L21" s="160"/>
      <c r="M21" s="160"/>
      <c r="N21" s="160"/>
      <c r="O21" s="160"/>
      <c r="P21" s="160"/>
      <c r="Q21" s="160"/>
      <c r="R21" s="160"/>
      <c r="S21" s="160"/>
      <c r="T21" s="162"/>
    </row>
    <row r="22" spans="1:20" ht="15.75" customHeight="1">
      <c r="A22" s="158"/>
      <c r="B22" s="158"/>
      <c r="C22" s="159"/>
      <c r="D22" s="160"/>
      <c r="E22" s="160"/>
      <c r="F22" s="160"/>
      <c r="G22" s="160"/>
      <c r="H22" s="162"/>
      <c r="I22" s="159"/>
      <c r="J22" s="159"/>
      <c r="K22" s="160"/>
      <c r="L22" s="160"/>
      <c r="M22" s="160"/>
      <c r="N22" s="160"/>
      <c r="O22" s="160"/>
      <c r="P22" s="160"/>
      <c r="Q22" s="160"/>
      <c r="R22" s="160"/>
      <c r="S22" s="160"/>
      <c r="T22" s="162"/>
    </row>
    <row r="23" spans="1:20" ht="15.75" customHeight="1">
      <c r="A23" s="158"/>
      <c r="B23" s="158"/>
      <c r="C23" s="159"/>
      <c r="D23" s="160"/>
      <c r="E23" s="160"/>
      <c r="F23" s="160"/>
      <c r="G23" s="160"/>
      <c r="H23" s="162"/>
      <c r="I23" s="159"/>
      <c r="J23" s="159"/>
      <c r="K23" s="160"/>
      <c r="L23" s="160"/>
      <c r="M23" s="160"/>
      <c r="N23" s="160"/>
      <c r="O23" s="160"/>
      <c r="P23" s="160"/>
      <c r="Q23" s="160"/>
      <c r="R23" s="160"/>
      <c r="S23" s="160"/>
      <c r="T23" s="162"/>
    </row>
    <row r="24" spans="1:20" ht="15.75" customHeight="1">
      <c r="A24" s="158"/>
      <c r="B24" s="158"/>
      <c r="C24" s="159"/>
      <c r="D24" s="160"/>
      <c r="E24" s="160"/>
      <c r="F24" s="160"/>
      <c r="G24" s="160"/>
      <c r="H24" s="162"/>
      <c r="I24" s="159"/>
      <c r="J24" s="159"/>
      <c r="K24" s="160"/>
      <c r="L24" s="160"/>
      <c r="M24" s="160"/>
      <c r="N24" s="160"/>
      <c r="O24" s="160"/>
      <c r="P24" s="160"/>
      <c r="Q24" s="160"/>
      <c r="R24" s="160"/>
      <c r="S24" s="160"/>
      <c r="T24" s="162"/>
    </row>
    <row r="25" spans="1:20" ht="15.75" customHeight="1">
      <c r="A25" s="158"/>
      <c r="B25" s="158"/>
      <c r="C25" s="159"/>
      <c r="D25" s="160"/>
      <c r="E25" s="160"/>
      <c r="F25" s="160"/>
      <c r="G25" s="160"/>
      <c r="H25" s="162"/>
      <c r="I25" s="159"/>
      <c r="J25" s="159"/>
      <c r="K25" s="160"/>
      <c r="L25" s="160"/>
      <c r="M25" s="160"/>
      <c r="N25" s="160"/>
      <c r="O25" s="160"/>
      <c r="P25" s="160"/>
      <c r="Q25" s="160"/>
      <c r="R25" s="160"/>
      <c r="S25" s="160"/>
      <c r="T25" s="162"/>
    </row>
    <row r="26" spans="1:20" ht="15.75" customHeight="1">
      <c r="A26" s="158"/>
      <c r="B26" s="158"/>
      <c r="C26" s="159"/>
      <c r="D26" s="160"/>
      <c r="E26" s="160"/>
      <c r="F26" s="160"/>
      <c r="G26" s="160"/>
      <c r="H26" s="162"/>
      <c r="I26" s="159"/>
      <c r="J26" s="159"/>
      <c r="K26" s="160"/>
      <c r="L26" s="160"/>
      <c r="M26" s="160"/>
      <c r="N26" s="160"/>
      <c r="O26" s="160"/>
      <c r="P26" s="160"/>
      <c r="Q26" s="160"/>
      <c r="R26" s="160"/>
      <c r="S26" s="160"/>
      <c r="T26" s="162"/>
    </row>
    <row r="27" spans="1:20" ht="15.75" customHeight="1">
      <c r="A27" s="158"/>
      <c r="B27" s="158"/>
      <c r="C27" s="159"/>
      <c r="D27" s="160"/>
      <c r="E27" s="160"/>
      <c r="F27" s="160"/>
      <c r="G27" s="160"/>
      <c r="H27" s="162"/>
      <c r="I27" s="159"/>
      <c r="J27" s="159"/>
      <c r="K27" s="160"/>
      <c r="L27" s="160"/>
      <c r="M27" s="160"/>
      <c r="N27" s="160"/>
      <c r="O27" s="160"/>
      <c r="P27" s="160"/>
      <c r="Q27" s="160"/>
      <c r="R27" s="160"/>
      <c r="S27" s="160"/>
      <c r="T27" s="162"/>
    </row>
    <row r="28" spans="1:20" ht="15.75" customHeight="1">
      <c r="A28" s="158"/>
      <c r="B28" s="158"/>
      <c r="C28" s="159"/>
      <c r="D28" s="160"/>
      <c r="E28" s="160"/>
      <c r="F28" s="160"/>
      <c r="G28" s="160"/>
      <c r="H28" s="162"/>
      <c r="I28" s="159"/>
      <c r="J28" s="159"/>
      <c r="K28" s="160"/>
      <c r="L28" s="160"/>
      <c r="M28" s="160"/>
      <c r="N28" s="160"/>
      <c r="O28" s="160"/>
      <c r="P28" s="160"/>
      <c r="Q28" s="160"/>
      <c r="R28" s="160"/>
      <c r="S28" s="160"/>
      <c r="T28" s="162"/>
    </row>
    <row r="29" spans="1:20" ht="15.75" customHeight="1">
      <c r="A29" s="158"/>
      <c r="B29" s="158"/>
      <c r="C29" s="159"/>
      <c r="D29" s="160"/>
      <c r="E29" s="160"/>
      <c r="F29" s="160"/>
      <c r="G29" s="160"/>
      <c r="H29" s="162"/>
      <c r="I29" s="159"/>
      <c r="J29" s="159"/>
      <c r="K29" s="160"/>
      <c r="L29" s="160"/>
      <c r="M29" s="160"/>
      <c r="N29" s="160"/>
      <c r="O29" s="160"/>
      <c r="P29" s="160"/>
      <c r="Q29" s="160"/>
      <c r="R29" s="160"/>
      <c r="S29" s="160"/>
      <c r="T29" s="162"/>
    </row>
    <row r="30" spans="1:20" ht="15.75" customHeight="1">
      <c r="A30" s="158"/>
      <c r="B30" s="158"/>
      <c r="C30" s="159"/>
      <c r="D30" s="160"/>
      <c r="E30" s="160"/>
      <c r="F30" s="160"/>
      <c r="G30" s="160"/>
      <c r="H30" s="162"/>
      <c r="I30" s="159"/>
      <c r="J30" s="159"/>
      <c r="K30" s="160"/>
      <c r="L30" s="160"/>
      <c r="M30" s="160"/>
      <c r="N30" s="160"/>
      <c r="O30" s="160"/>
      <c r="P30" s="160"/>
      <c r="Q30" s="160"/>
      <c r="R30" s="160"/>
      <c r="S30" s="160"/>
      <c r="T30" s="162"/>
    </row>
    <row r="31" spans="1:20" ht="15.75" customHeight="1">
      <c r="A31" s="158"/>
      <c r="B31" s="158"/>
      <c r="C31" s="159"/>
      <c r="D31" s="160"/>
      <c r="E31" s="160"/>
      <c r="F31" s="160"/>
      <c r="G31" s="160"/>
      <c r="H31" s="162"/>
      <c r="I31" s="159"/>
      <c r="J31" s="159"/>
      <c r="K31" s="160"/>
      <c r="L31" s="160"/>
      <c r="M31" s="160"/>
      <c r="N31" s="160"/>
      <c r="O31" s="160"/>
      <c r="P31" s="160"/>
      <c r="Q31" s="160"/>
      <c r="R31" s="160"/>
      <c r="S31" s="160"/>
      <c r="T31" s="162"/>
    </row>
    <row r="32" spans="1:20" ht="15.75" customHeight="1">
      <c r="A32" s="158"/>
      <c r="B32" s="158"/>
      <c r="C32" s="159"/>
      <c r="D32" s="160"/>
      <c r="E32" s="160"/>
      <c r="F32" s="160"/>
      <c r="G32" s="160"/>
      <c r="H32" s="162"/>
      <c r="I32" s="159"/>
      <c r="J32" s="159"/>
      <c r="K32" s="160"/>
      <c r="L32" s="160"/>
      <c r="M32" s="160"/>
      <c r="N32" s="160"/>
      <c r="O32" s="160"/>
      <c r="P32" s="160"/>
      <c r="Q32" s="160"/>
      <c r="R32" s="160"/>
      <c r="S32" s="160"/>
      <c r="T32" s="162"/>
    </row>
    <row r="33" spans="1:20" ht="15.75" customHeight="1">
      <c r="A33" s="158"/>
      <c r="B33" s="158"/>
      <c r="C33" s="159"/>
      <c r="D33" s="160"/>
      <c r="E33" s="160"/>
      <c r="F33" s="160"/>
      <c r="G33" s="160"/>
      <c r="H33" s="162"/>
      <c r="I33" s="159"/>
      <c r="J33" s="159"/>
      <c r="K33" s="160"/>
      <c r="L33" s="160"/>
      <c r="M33" s="160"/>
      <c r="N33" s="160"/>
      <c r="O33" s="160"/>
      <c r="P33" s="160"/>
      <c r="Q33" s="160"/>
      <c r="R33" s="160"/>
      <c r="S33" s="160"/>
      <c r="T33" s="162"/>
    </row>
    <row r="34" spans="1:20" ht="15.75" customHeight="1">
      <c r="A34" s="158"/>
      <c r="B34" s="158"/>
      <c r="C34" s="159"/>
      <c r="D34" s="160"/>
      <c r="E34" s="160"/>
      <c r="F34" s="160"/>
      <c r="G34" s="160"/>
      <c r="H34" s="162"/>
      <c r="I34" s="159"/>
      <c r="J34" s="159"/>
      <c r="K34" s="160"/>
      <c r="L34" s="160"/>
      <c r="M34" s="160"/>
      <c r="N34" s="160"/>
      <c r="O34" s="160"/>
      <c r="P34" s="160"/>
      <c r="Q34" s="160"/>
      <c r="R34" s="160"/>
      <c r="S34" s="160"/>
      <c r="T34" s="162"/>
    </row>
    <row r="35" spans="1:20" ht="15.75" customHeight="1">
      <c r="A35" s="167"/>
      <c r="B35" s="167"/>
      <c r="C35" s="168"/>
      <c r="D35" s="169"/>
      <c r="E35" s="169"/>
      <c r="F35" s="169"/>
      <c r="G35" s="169"/>
      <c r="H35" s="170"/>
      <c r="I35" s="168"/>
      <c r="J35" s="168"/>
      <c r="K35" s="169"/>
      <c r="L35" s="169"/>
      <c r="M35" s="169"/>
      <c r="N35" s="169"/>
      <c r="O35" s="169"/>
      <c r="P35" s="169"/>
      <c r="Q35" s="169"/>
      <c r="R35" s="169"/>
      <c r="S35" s="169"/>
      <c r="T35" s="170"/>
    </row>
    <row r="36" spans="1:20" ht="15.75" customHeight="1"/>
    <row r="37" spans="1:20" ht="15.75" customHeight="1"/>
    <row r="38" spans="1:20" ht="15.75" customHeight="1"/>
    <row r="39" spans="1:20" ht="15.75" customHeight="1"/>
    <row r="40" spans="1:20" ht="15.75" customHeight="1"/>
    <row r="41" spans="1:20" ht="15.75" customHeight="1"/>
    <row r="42" spans="1:20" ht="15.75" customHeight="1"/>
    <row r="43" spans="1:20" ht="15.75" customHeight="1"/>
    <row r="44" spans="1:20" ht="15.75" customHeight="1"/>
    <row r="45" spans="1:20" ht="15.75" customHeight="1"/>
    <row r="46" spans="1:20" ht="15.75" customHeight="1"/>
    <row r="47" spans="1:20" ht="15.75" customHeight="1"/>
    <row r="48" spans="1:2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3:T9"/>
  <mergeCells count="4">
    <mergeCell ref="C1:I1"/>
    <mergeCell ref="J1:T1"/>
    <mergeCell ref="C2:H2"/>
    <mergeCell ref="J2:T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I1000"/>
  <sheetViews>
    <sheetView workbookViewId="0">
      <selection activeCell="I2" sqref="I2"/>
    </sheetView>
  </sheetViews>
  <sheetFormatPr baseColWidth="10" defaultColWidth="14.42578125" defaultRowHeight="15" customHeight="1"/>
  <cols>
    <col min="1" max="1" width="7.42578125" customWidth="1"/>
    <col min="2" max="2" width="23" customWidth="1"/>
    <col min="3" max="3" width="10.42578125" customWidth="1"/>
    <col min="4" max="4" width="12.7109375" customWidth="1"/>
    <col min="5" max="5" width="12.140625" customWidth="1"/>
    <col min="6" max="6" width="17" customWidth="1"/>
    <col min="7" max="7" width="10.7109375" customWidth="1"/>
    <col min="8" max="8" width="15.42578125" customWidth="1"/>
    <col min="9" max="26" width="10.7109375" customWidth="1"/>
  </cols>
  <sheetData>
    <row r="1" spans="1:9">
      <c r="A1" s="171" t="s">
        <v>11</v>
      </c>
      <c r="B1" s="171" t="s">
        <v>12</v>
      </c>
      <c r="C1" s="172" t="s">
        <v>17</v>
      </c>
      <c r="D1" s="173" t="s">
        <v>18</v>
      </c>
      <c r="E1" s="173" t="s">
        <v>174</v>
      </c>
      <c r="F1" s="173" t="s">
        <v>175</v>
      </c>
      <c r="G1" s="174"/>
      <c r="H1" s="175" t="s">
        <v>30</v>
      </c>
      <c r="I1" s="176" t="s">
        <v>176</v>
      </c>
    </row>
    <row r="2" spans="1:9">
      <c r="A2" s="177">
        <f>IF(FRUTAS!A8=0,"",FRUTAS!A8)</f>
        <v>1</v>
      </c>
      <c r="B2" s="177" t="str">
        <f>IF(FRUTAS!B8=0,"",FRUTAS!B8)</f>
        <v>Matias Liever</v>
      </c>
      <c r="C2" s="178" t="str">
        <f>IF(FRUTAS!G8=0,"",FRUTAS!G8)</f>
        <v/>
      </c>
      <c r="D2" s="178" t="str">
        <f>IFERROR(IF(OR(IF(AND(MOD(FRUTAS!H8,FRUTAS!Y8)=0,FRUTAS!Y8=2.5),FRUTAS!H8,""),0),FRUTAS!H8,""),"")</f>
        <v/>
      </c>
      <c r="E2" s="179"/>
      <c r="F2" s="179">
        <f>IFERROR(IF(IF(AND(MOD(FRUTAS!H8,FRUTAS!Y8)=0,FRUTAS!Y8=1),FRUTAS!H8,"")=0,"",IF(AND(MOD(FRUTAS!H8,FRUTAS!Y8)=0,FRUTAS!Y8=1),FRUTAS!H8,"")),"")</f>
        <v>4</v>
      </c>
      <c r="G2" s="180"/>
      <c r="H2" s="181">
        <f>IF(FRUTAS!Y8=0,"",FRUTAS!Y8)</f>
        <v>1</v>
      </c>
      <c r="I2" s="10">
        <f t="shared" ref="I2:I47" si="0">+SUM(C2:G2)</f>
        <v>4</v>
      </c>
    </row>
    <row r="3" spans="1:9">
      <c r="A3" s="177">
        <f>IF(FRUTAS!A9=0,"",FRUTAS!A9)</f>
        <v>1</v>
      </c>
      <c r="B3" s="177" t="str">
        <f>IF(FRUTAS!B9=0,"",FRUTAS!B9)</f>
        <v>Natali Sierra</v>
      </c>
      <c r="C3" s="178" t="str">
        <f>IF(FRUTAS!G9=0,"",FRUTAS!G9)</f>
        <v/>
      </c>
      <c r="D3" s="178" t="str">
        <f>IFERROR(IF(OR(IF(AND(MOD(FRUTAS!H9,FRUTAS!Y9)=0,FRUTAS!Y9=2.5),FRUTAS!H9,""),0),FRUTAS!H9,""),"")</f>
        <v/>
      </c>
      <c r="E3" s="182"/>
      <c r="F3" s="179">
        <f>IFERROR(IF(IF(AND(MOD(FRUTAS!H9,FRUTAS!Y9)=0,FRUTAS!Y9=1),FRUTAS!H9,"")=0,"",IF(AND(MOD(FRUTAS!H9,FRUTAS!Y9)=0,FRUTAS!Y9=1),FRUTAS!H9,"")),"")</f>
        <v>1</v>
      </c>
      <c r="G3" s="180"/>
      <c r="H3" s="181">
        <f>IF(FRUTAS!Y9=0,"",FRUTAS!Y9)</f>
        <v>1</v>
      </c>
      <c r="I3" s="10">
        <f t="shared" si="0"/>
        <v>1</v>
      </c>
    </row>
    <row r="4" spans="1:9" hidden="1">
      <c r="A4" s="177">
        <f>IF(FRUTAS!A10=0,"",FRUTAS!A10)</f>
        <v>2</v>
      </c>
      <c r="B4" s="177" t="str">
        <f>IF(FRUTAS!B10=0,"",FRUTAS!B10)</f>
        <v>Alejandro Lorenzo</v>
      </c>
      <c r="C4" s="178" t="str">
        <f>IF(FRUTAS!G10=0,"",FRUTAS!G10)</f>
        <v/>
      </c>
      <c r="D4" s="178" t="str">
        <f>IFERROR(IF(OR(IF(AND(MOD(FRUTAS!H10,FRUTAS!Y10)=0,FRUTAS!Y10=2.5),FRUTAS!H10,""),0),FRUTAS!H10,""),"")</f>
        <v/>
      </c>
      <c r="E4" s="182"/>
      <c r="F4" s="179">
        <f>IFERROR(IF(IF(AND(MOD(FRUTAS!H10,FRUTAS!Y10)=0,FRUTAS!Y10=1),FRUTAS!H10,"")=0,"",IF(AND(MOD(FRUTAS!H10,FRUTAS!Y10)=0,FRUTAS!Y10=1),FRUTAS!H10,"")),"")</f>
        <v>2</v>
      </c>
      <c r="G4" s="180"/>
      <c r="H4" s="181">
        <f>IF(FRUTAS!Y10=0,"",FRUTAS!Y10)</f>
        <v>1</v>
      </c>
      <c r="I4" s="10">
        <f t="shared" si="0"/>
        <v>2</v>
      </c>
    </row>
    <row r="5" spans="1:9" hidden="1">
      <c r="A5" s="177">
        <f>IF(FRUTAS!A11=0,"",FRUTAS!A11)</f>
        <v>2</v>
      </c>
      <c r="B5" s="177" t="str">
        <f>IF(FRUTAS!B11=0,"",FRUTAS!B11)</f>
        <v>Mariela Dip</v>
      </c>
      <c r="C5" s="178" t="str">
        <f>IF(FRUTAS!G11=0,"",FRUTAS!G11)</f>
        <v/>
      </c>
      <c r="D5" s="178" t="str">
        <f>IFERROR(IF(OR(IF(AND(MOD(FRUTAS!H11,FRUTAS!Y11)=0,FRUTAS!Y11=2.5),FRUTAS!H11,""),0),FRUTAS!H11,""),"")</f>
        <v/>
      </c>
      <c r="E5" s="182"/>
      <c r="F5" s="179" t="str">
        <f>IFERROR(IF(IF(AND(MOD(FRUTAS!H11,FRUTAS!Y11)=0,FRUTAS!Y11=1),FRUTAS!H11,"")=0,"",IF(AND(MOD(FRUTAS!H11,FRUTAS!Y11)=0,FRUTAS!Y11=1),FRUTAS!H11,"")),"")</f>
        <v/>
      </c>
      <c r="G5" s="180"/>
      <c r="H5" s="181">
        <f>IF(FRUTAS!Y11=0,"",FRUTAS!Y11)</f>
        <v>1</v>
      </c>
      <c r="I5" s="10">
        <f t="shared" si="0"/>
        <v>0</v>
      </c>
    </row>
    <row r="6" spans="1:9" hidden="1">
      <c r="A6" s="177">
        <f>IF(FRUTAS!A12=0,"",FRUTAS!A12)</f>
        <v>3</v>
      </c>
      <c r="B6" s="177" t="str">
        <f>IF(FRUTAS!B12=0,"",FRUTAS!B12)</f>
        <v>Agustina Anchorena</v>
      </c>
      <c r="C6" s="178" t="str">
        <f>IF(FRUTAS!G12=0,"",FRUTAS!G12)</f>
        <v/>
      </c>
      <c r="D6" s="178" t="str">
        <f>IFERROR(IF(OR(IF(AND(MOD(FRUTAS!H12,FRUTAS!Y12)=0,FRUTAS!Y12=2.5),FRUTAS!H12,""),0),FRUTAS!H12,""),"")</f>
        <v/>
      </c>
      <c r="E6" s="182"/>
      <c r="F6" s="179" t="str">
        <f>IFERROR(IF(IF(AND(MOD(FRUTAS!H12,FRUTAS!Y12)=0,FRUTAS!Y12=1),FRUTAS!H12,"")=0,"",IF(AND(MOD(FRUTAS!H12,FRUTAS!Y12)=0,FRUTAS!Y12=1),FRUTAS!H12,"")),"")</f>
        <v/>
      </c>
      <c r="G6" s="180"/>
      <c r="H6" s="181">
        <f>IF(FRUTAS!Y12=0,"",FRUTAS!Y12)</f>
        <v>1</v>
      </c>
      <c r="I6" s="10">
        <f t="shared" si="0"/>
        <v>0</v>
      </c>
    </row>
    <row r="7" spans="1:9" hidden="1">
      <c r="A7" s="177">
        <f>IF(FRUTAS!A13=0,"",FRUTAS!A13)</f>
        <v>2</v>
      </c>
      <c r="B7" s="177" t="str">
        <f>IF(FRUTAS!B13=0,"",FRUTAS!B13)</f>
        <v>Tea Paunero</v>
      </c>
      <c r="C7" s="178" t="str">
        <f>IF(FRUTAS!G13=0,"",FRUTAS!G13)</f>
        <v/>
      </c>
      <c r="D7" s="178">
        <f>IFERROR(IF(OR(IF(AND(MOD(FRUTAS!H13,FRUTAS!Y13)=0,FRUTAS!Y13=2.5),FRUTAS!H13,""),0),FRUTAS!H13,""),"")</f>
        <v>2.5</v>
      </c>
      <c r="E7" s="182"/>
      <c r="F7" s="179" t="str">
        <f>IFERROR(IF(IF(AND(MOD(FRUTAS!H13,FRUTAS!Y13)=0,FRUTAS!Y13=1),FRUTAS!H13,"")=0,"",IF(AND(MOD(FRUTAS!H13,FRUTAS!Y13)=0,FRUTAS!Y13=1),FRUTAS!H13,"")),"")</f>
        <v/>
      </c>
      <c r="G7" s="180"/>
      <c r="H7" s="181">
        <f>IF(FRUTAS!Y13=0,"",FRUTAS!Y13)</f>
        <v>2.5</v>
      </c>
      <c r="I7" s="10">
        <f t="shared" si="0"/>
        <v>2.5</v>
      </c>
    </row>
    <row r="8" spans="1:9">
      <c r="A8" s="177">
        <f>IF(FRUTAS!A14=0,"",FRUTAS!A14)</f>
        <v>1</v>
      </c>
      <c r="B8" s="177" t="str">
        <f>IF(FRUTAS!B14=0,"",FRUTAS!B14)</f>
        <v>Alberto Marquiu</v>
      </c>
      <c r="C8" s="178" t="str">
        <f>IF(FRUTAS!G14=0,"",FRUTAS!G14)</f>
        <v/>
      </c>
      <c r="D8" s="178" t="str">
        <f>IFERROR(IF(OR(IF(AND(MOD(FRUTAS!H14,FRUTAS!Y14)=0,FRUTAS!Y14=2.5),FRUTAS!H14,""),0),FRUTAS!H14,""),"")</f>
        <v/>
      </c>
      <c r="E8" s="182"/>
      <c r="F8" s="179" t="str">
        <f>IFERROR(IF(IF(AND(MOD(FRUTAS!H14,FRUTAS!Y14)=0,FRUTAS!Y14=1),FRUTAS!H14,"")=0,"",IF(AND(MOD(FRUTAS!H14,FRUTAS!Y14)=0,FRUTAS!Y14=1),FRUTAS!H14,"")),"")</f>
        <v/>
      </c>
      <c r="G8" s="180"/>
      <c r="H8" s="181">
        <f>IF(FRUTAS!Y14=0,"",FRUTAS!Y14)</f>
        <v>2.5</v>
      </c>
      <c r="I8" s="10">
        <f t="shared" si="0"/>
        <v>0</v>
      </c>
    </row>
    <row r="9" spans="1:9">
      <c r="A9" s="177">
        <f>IF(FRUTAS!A15=0,"",FRUTAS!A15)</f>
        <v>1</v>
      </c>
      <c r="B9" s="177" t="str">
        <f>IF(FRUTAS!B15=0,"",FRUTAS!B15)</f>
        <v>Green Pueyrredon</v>
      </c>
      <c r="C9" s="178" t="str">
        <f>IF(FRUTAS!G15=0,"",FRUTAS!G15)</f>
        <v/>
      </c>
      <c r="D9" s="178" t="str">
        <f>IFERROR(IF(OR(IF(AND(MOD(FRUTAS!H15,FRUTAS!Y15)=0,FRUTAS!Y15=2.5),FRUTAS!H15,""),0),FRUTAS!H15,""),"")</f>
        <v/>
      </c>
      <c r="E9" s="182"/>
      <c r="F9" s="179" t="str">
        <f>IFERROR(IF(IF(AND(MOD(FRUTAS!H15,FRUTAS!Y15)=0,FRUTAS!Y15=1),FRUTAS!H15,"")=0,"",IF(AND(MOD(FRUTAS!H15,FRUTAS!Y15)=0,FRUTAS!Y15=1),FRUTAS!H15,"")),"")</f>
        <v/>
      </c>
      <c r="G9" s="180"/>
      <c r="H9" s="181">
        <f>IF(FRUTAS!Y15=0,"",FRUTAS!Y15)</f>
        <v>2.5</v>
      </c>
      <c r="I9" s="10">
        <f t="shared" si="0"/>
        <v>0</v>
      </c>
    </row>
    <row r="10" spans="1:9" hidden="1">
      <c r="A10" s="177">
        <f>IF(FRUTAS!A16=0,"",FRUTAS!A16)</f>
        <v>2</v>
      </c>
      <c r="B10" s="177" t="str">
        <f>IF(FRUTAS!B16=0,"",FRUTAS!B16)</f>
        <v>Helad Siroco</v>
      </c>
      <c r="C10" s="178" t="str">
        <f>IF(FRUTAS!G16=0,"",FRUTAS!G16)</f>
        <v/>
      </c>
      <c r="D10" s="178" t="str">
        <f>IFERROR(IF(OR(IF(AND(MOD(FRUTAS!H16,FRUTAS!Y16)=0,FRUTAS!Y16=2.5),FRUTAS!H16,""),0),FRUTAS!H16,""),"")</f>
        <v/>
      </c>
      <c r="E10" s="182"/>
      <c r="F10" s="179" t="str">
        <f>IFERROR(IF(IF(AND(MOD(FRUTAS!H16,FRUTAS!Y16)=0,FRUTAS!Y16=1),FRUTAS!H16,"")=0,"",IF(AND(MOD(FRUTAS!H16,FRUTAS!Y16)=0,FRUTAS!Y16=1),FRUTAS!H16,"")),"")</f>
        <v/>
      </c>
      <c r="G10" s="180"/>
      <c r="H10" s="181">
        <f>IF(FRUTAS!Y16=0,"",FRUTAS!Y16)</f>
        <v>2.5</v>
      </c>
      <c r="I10" s="10">
        <f t="shared" si="0"/>
        <v>0</v>
      </c>
    </row>
    <row r="11" spans="1:9" hidden="1">
      <c r="A11" s="177">
        <f>IF(FRUTAS!A17=0,"",FRUTAS!A17)</f>
        <v>3</v>
      </c>
      <c r="B11" s="177" t="str">
        <f>IF(FRUTAS!B17=0,"",FRUTAS!B17)</f>
        <v>Sabrina Veron</v>
      </c>
      <c r="C11" s="178" t="str">
        <f>IF(FRUTAS!G17=0,"",FRUTAS!G17)</f>
        <v/>
      </c>
      <c r="D11" s="178" t="str">
        <f>IFERROR(IF(OR(IF(AND(MOD(FRUTAS!H17,FRUTAS!Y17)=0,FRUTAS!Y17=2.5),FRUTAS!H17,""),0),FRUTAS!H17,""),"")</f>
        <v/>
      </c>
      <c r="E11" s="182"/>
      <c r="F11" s="179" t="str">
        <f>IFERROR(IF(IF(AND(MOD(FRUTAS!H17,FRUTAS!Y17)=0,FRUTAS!Y17=1),FRUTAS!H17,"")=0,"",IF(AND(MOD(FRUTAS!H17,FRUTAS!Y17)=0,FRUTAS!Y17=1),FRUTAS!H17,"")),"")</f>
        <v/>
      </c>
      <c r="G11" s="180"/>
      <c r="H11" s="181">
        <f>IF(FRUTAS!Y17=0,"",FRUTAS!Y17)</f>
        <v>1</v>
      </c>
      <c r="I11" s="10">
        <f t="shared" si="0"/>
        <v>0</v>
      </c>
    </row>
    <row r="12" spans="1:9" hidden="1">
      <c r="A12" s="177">
        <f>IF(FRUTAS!A18=0,"",FRUTAS!A18)</f>
        <v>3</v>
      </c>
      <c r="B12" s="177" t="str">
        <f>IF(FRUTAS!B18=0,"",FRUTAS!B18)</f>
        <v>Parque de la costa</v>
      </c>
      <c r="C12" s="178" t="str">
        <f>IF(FRUTAS!G18=0,"",FRUTAS!G18)</f>
        <v/>
      </c>
      <c r="D12" s="178" t="str">
        <f>IFERROR(IF(OR(IF(AND(MOD(FRUTAS!H18,FRUTAS!Y18)=0,FRUTAS!Y18=2.5),FRUTAS!H18,""),0),FRUTAS!H18,""),"")</f>
        <v/>
      </c>
      <c r="E12" s="182"/>
      <c r="F12" s="179" t="str">
        <f>IFERROR(IF(IF(AND(MOD(FRUTAS!H18,FRUTAS!Y18)=0,FRUTAS!Y18=1),FRUTAS!H18,"")=0,"",IF(AND(MOD(FRUTAS!H18,FRUTAS!Y18)=0,FRUTAS!Y18=1),FRUTAS!H18,"")),"")</f>
        <v/>
      </c>
      <c r="G12" s="180"/>
      <c r="H12" s="181" t="str">
        <f>IF(FRUTAS!Y18=0,"",FRUTAS!Y18)</f>
        <v/>
      </c>
      <c r="I12" s="10">
        <f t="shared" si="0"/>
        <v>0</v>
      </c>
    </row>
    <row r="13" spans="1:9" hidden="1">
      <c r="A13" s="177">
        <f>IF(FRUTAS!A19=0,"",FRUTAS!A19)</f>
        <v>2</v>
      </c>
      <c r="B13" s="177" t="str">
        <f>IF(FRUTAS!B19=0,"",FRUTAS!B19)</f>
        <v>Dalia Goldfarb</v>
      </c>
      <c r="C13" s="178" t="str">
        <f>IF(FRUTAS!G19=0,"",FRUTAS!G19)</f>
        <v/>
      </c>
      <c r="D13" s="178" t="str">
        <f>IFERROR(IF(OR(IF(AND(MOD(FRUTAS!H19,FRUTAS!Y19)=0,FRUTAS!Y19=2.5),FRUTAS!H19,""),0),FRUTAS!H19,""),"")</f>
        <v/>
      </c>
      <c r="E13" s="182"/>
      <c r="F13" s="179" t="str">
        <f>IFERROR(IF(IF(AND(MOD(FRUTAS!H19,FRUTAS!Y19)=0,FRUTAS!Y19=1),FRUTAS!H19,"")=0,"",IF(AND(MOD(FRUTAS!H19,FRUTAS!Y19)=0,FRUTAS!Y19=1),FRUTAS!H19,"")),"")</f>
        <v/>
      </c>
      <c r="G13" s="180"/>
      <c r="H13" s="181">
        <f>IF(FRUTAS!Y19=0,"",FRUTAS!Y19)</f>
        <v>1</v>
      </c>
      <c r="I13" s="10">
        <f t="shared" si="0"/>
        <v>0</v>
      </c>
    </row>
    <row r="14" spans="1:9" hidden="1">
      <c r="A14" s="177">
        <f>IF(FRUTAS!A20=0,"",FRUTAS!A20)</f>
        <v>2</v>
      </c>
      <c r="B14" s="177" t="str">
        <f>IF(FRUTAS!B20=0,"",FRUTAS!B20)</f>
        <v>Heladeria IL PECATTO</v>
      </c>
      <c r="C14" s="183">
        <f>IF(FRUTAS!G20=0,"",FRUTAS!G20)</f>
        <v>10</v>
      </c>
      <c r="D14" s="178" t="str">
        <f>IFERROR(IF(OR(IF(AND(MOD(FRUTAS!H20,FRUTAS!Y20)=0,FRUTAS!Y20=2.5),FRUTAS!H20,""),0),FRUTAS!H20,""),"")</f>
        <v/>
      </c>
      <c r="E14" s="182"/>
      <c r="F14" s="179" t="str">
        <f>IFERROR(IF(IF(AND(MOD(FRUTAS!H20,FRUTAS!Y20)=0,FRUTAS!Y20=1),FRUTAS!H20,"")=0,"",IF(AND(MOD(FRUTAS!H20,FRUTAS!Y20)=0,FRUTAS!Y20=1),FRUTAS!H20,"")),"")</f>
        <v/>
      </c>
      <c r="G14" s="180"/>
      <c r="H14" s="181">
        <f>IF(FRUTAS!Y20=0,"",FRUTAS!Y20)</f>
        <v>2.5</v>
      </c>
      <c r="I14" s="184">
        <f t="shared" si="0"/>
        <v>10</v>
      </c>
    </row>
    <row r="15" spans="1:9" hidden="1">
      <c r="A15" s="177">
        <f>IF(FRUTAS!A21=0,"",FRUTAS!A21)</f>
        <v>2</v>
      </c>
      <c r="B15" s="177" t="str">
        <f>IF(FRUTAS!B21=0,"",FRUTAS!B21)</f>
        <v>Sorgente Mariano</v>
      </c>
      <c r="C15" s="178" t="str">
        <f>IF(FRUTAS!G21=0,"",FRUTAS!G21)</f>
        <v/>
      </c>
      <c r="D15" s="178" t="str">
        <f>IFERROR(IF(OR(IF(AND(MOD(FRUTAS!H21,FRUTAS!Y21)=0,FRUTAS!Y21=2.5),FRUTAS!H21,""),0),FRUTAS!H21,""),"")</f>
        <v/>
      </c>
      <c r="E15" s="182"/>
      <c r="F15" s="179" t="str">
        <f>IFERROR(IF(IF(AND(MOD(FRUTAS!H21,FRUTAS!Y21)=0,FRUTAS!Y21=1),FRUTAS!H21,"")=0,"",IF(AND(MOD(FRUTAS!H21,FRUTAS!Y21)=0,FRUTAS!Y21=1),FRUTAS!H21,"")),"")</f>
        <v/>
      </c>
      <c r="G15" s="180"/>
      <c r="H15" s="181" t="str">
        <f>IF(FRUTAS!Y21=0,"",FRUTAS!Y21)</f>
        <v/>
      </c>
      <c r="I15" s="10">
        <f t="shared" si="0"/>
        <v>0</v>
      </c>
    </row>
    <row r="16" spans="1:9" hidden="1">
      <c r="A16" s="177">
        <f>IF(FRUTAS!A22=0,"",FRUTAS!A22)</f>
        <v>2</v>
      </c>
      <c r="B16" s="177" t="str">
        <f>IF(FRUTAS!B22=0,"",FRUTAS!B22)</f>
        <v>Rosa Valeiras</v>
      </c>
      <c r="C16" s="178" t="str">
        <f>IF(FRUTAS!G22=0,"",FRUTAS!G22)</f>
        <v/>
      </c>
      <c r="D16" s="178" t="str">
        <f>IFERROR(IF(OR(IF(AND(MOD(FRUTAS!H22,FRUTAS!Y22)=0,FRUTAS!Y22=2.5),FRUTAS!H22,""),0),FRUTAS!H22,""),"")</f>
        <v/>
      </c>
      <c r="E16" s="182"/>
      <c r="F16" s="179" t="str">
        <f>IFERROR(IF(IF(AND(MOD(FRUTAS!H22,FRUTAS!Y22)=0,FRUTAS!Y22=1),FRUTAS!H22,"")=0,"",IF(AND(MOD(FRUTAS!H22,FRUTAS!Y22)=0,FRUTAS!Y22=1),FRUTAS!H22,"")),"")</f>
        <v/>
      </c>
      <c r="G16" s="180"/>
      <c r="H16" s="181">
        <f>IF(FRUTAS!Y22=0,"",FRUTAS!Y22)</f>
        <v>1</v>
      </c>
      <c r="I16" s="10">
        <f t="shared" si="0"/>
        <v>0</v>
      </c>
    </row>
    <row r="17" spans="1:9" hidden="1">
      <c r="A17" s="177">
        <f>IF(FRUTAS!A23=0,"",FRUTAS!A23)</f>
        <v>2</v>
      </c>
      <c r="B17" s="177" t="str">
        <f>IF(FRUTAS!B23=0,"",FRUTAS!B23)</f>
        <v>Tostado Olivos</v>
      </c>
      <c r="C17" s="178" t="str">
        <f>IF(FRUTAS!G23=0,"",FRUTAS!G23)</f>
        <v/>
      </c>
      <c r="D17" s="178">
        <f>IFERROR(IF(OR(IF(AND(MOD(FRUTAS!H23,FRUTAS!Y23)=0,FRUTAS!Y23=2.5),FRUTAS!H23,""),0),FRUTAS!H23,""),"")</f>
        <v>10</v>
      </c>
      <c r="E17" s="182"/>
      <c r="F17" s="179" t="str">
        <f>IFERROR(IF(IF(AND(MOD(FRUTAS!H23,FRUTAS!Y23)=0,FRUTAS!Y23=1),FRUTAS!H23,"")=0,"",IF(AND(MOD(FRUTAS!H23,FRUTAS!Y23)=0,FRUTAS!Y23=1),FRUTAS!H23,"")),"")</f>
        <v/>
      </c>
      <c r="G17" s="180"/>
      <c r="H17" s="181">
        <f>IF(FRUTAS!Y23=0,"",FRUTAS!Y23)</f>
        <v>2.5</v>
      </c>
      <c r="I17" s="10">
        <f t="shared" si="0"/>
        <v>10</v>
      </c>
    </row>
    <row r="18" spans="1:9">
      <c r="A18" s="177">
        <f>IF(FRUTAS!A24=0,"",FRUTAS!A24)</f>
        <v>1</v>
      </c>
      <c r="B18" s="177" t="str">
        <f>IF(FRUTAS!B24=0,"",FRUTAS!B24)</f>
        <v>Tea conde</v>
      </c>
      <c r="C18" s="178" t="str">
        <f>IF(FRUTAS!G24=0,"",FRUTAS!G24)</f>
        <v/>
      </c>
      <c r="D18" s="178">
        <f>IFERROR(IF(OR(IF(AND(MOD(FRUTAS!H24,FRUTAS!Y24)=0,FRUTAS!Y24=2.5),FRUTAS!H24,""),0),FRUTAS!H24,""),"")</f>
        <v>5</v>
      </c>
      <c r="E18" s="182"/>
      <c r="F18" s="179" t="str">
        <f>IFERROR(IF(IF(AND(MOD(FRUTAS!H24,FRUTAS!Y24)=0,FRUTAS!Y24=1),FRUTAS!H24,"")=0,"",IF(AND(MOD(FRUTAS!H24,FRUTAS!Y24)=0,FRUTAS!Y24=1),FRUTAS!H24,"")),"")</f>
        <v/>
      </c>
      <c r="G18" s="180"/>
      <c r="H18" s="181">
        <f>IF(FRUTAS!Y24=0,"",FRUTAS!Y24)</f>
        <v>2.5</v>
      </c>
      <c r="I18" s="10">
        <f t="shared" si="0"/>
        <v>5</v>
      </c>
    </row>
    <row r="19" spans="1:9" hidden="1">
      <c r="A19" s="177">
        <f>IF(FRUTAS!A25=0,"",FRUTAS!A25)</f>
        <v>7</v>
      </c>
      <c r="B19" s="177" t="str">
        <f>IF(FRUTAS!B25=0,"",FRUTAS!B25)</f>
        <v>LAB 83 ROSARIO</v>
      </c>
      <c r="C19" s="183">
        <f>IF(FRUTAS!G25=0,"",FRUTAS!G25)</f>
        <v>30</v>
      </c>
      <c r="D19" s="178" t="str">
        <f>IFERROR(IF(OR(IF(AND(MOD(FRUTAS!H25,FRUTAS!Y25)=0,FRUTAS!Y25=2.5),FRUTAS!H25,""),0),FRUTAS!H25,""),"")</f>
        <v/>
      </c>
      <c r="E19" s="182"/>
      <c r="F19" s="179" t="str">
        <f>IFERROR(IF(IF(AND(MOD(FRUTAS!H25,FRUTAS!Y25)=0,FRUTAS!Y25=1),FRUTAS!H25,"")=0,"",IF(AND(MOD(FRUTAS!H25,FRUTAS!Y25)=0,FRUTAS!Y25=1),FRUTAS!H25,"")),"")</f>
        <v/>
      </c>
      <c r="G19" s="180"/>
      <c r="H19" s="181">
        <f>IF(FRUTAS!Y25=0,"",FRUTAS!Y25)</f>
        <v>2.5</v>
      </c>
      <c r="I19" s="184">
        <f t="shared" si="0"/>
        <v>30</v>
      </c>
    </row>
    <row r="20" spans="1:9">
      <c r="A20" s="177">
        <f>IF(FRUTAS!A26=0,"",FRUTAS!A26)</f>
        <v>1</v>
      </c>
      <c r="B20" s="177" t="str">
        <f>IF(FRUTAS!B26=0,"",FRUTAS!B26)</f>
        <v>Gofriz</v>
      </c>
      <c r="C20" s="178" t="str">
        <f>IF(FRUTAS!G26=0,"",FRUTAS!G26)</f>
        <v/>
      </c>
      <c r="D20" s="178" t="str">
        <f>IFERROR(IF(OR(IF(AND(MOD(FRUTAS!H26,FRUTAS!Y26)=0,FRUTAS!Y26=2.5),FRUTAS!H26,""),0),FRUTAS!H26,""),"")</f>
        <v/>
      </c>
      <c r="E20" s="182"/>
      <c r="F20" s="179" t="str">
        <f>IFERROR(IF(IF(AND(MOD(FRUTAS!H26,FRUTAS!Y26)=0,FRUTAS!Y26=1),FRUTAS!H26,"")=0,"",IF(AND(MOD(FRUTAS!H26,FRUTAS!Y26)=0,FRUTAS!Y26=1),FRUTAS!H26,"")),"")</f>
        <v/>
      </c>
      <c r="G20" s="180"/>
      <c r="H20" s="181" t="str">
        <f>IF(FRUTAS!Y26=0,"",FRUTAS!Y26)</f>
        <v/>
      </c>
      <c r="I20" s="10">
        <f t="shared" si="0"/>
        <v>0</v>
      </c>
    </row>
    <row r="21" spans="1:9" ht="15.75" customHeight="1">
      <c r="A21" s="177">
        <f>IF(FRUTAS!A27=0,"",FRUTAS!A27)</f>
        <v>10</v>
      </c>
      <c r="B21" s="177" t="str">
        <f>IF(FRUTAS!B27=0,"",FRUTAS!B27)</f>
        <v>JUMBO</v>
      </c>
      <c r="C21" s="178" t="str">
        <f>IF(FRUTAS!G27=0,"",FRUTAS!G27)</f>
        <v/>
      </c>
      <c r="D21" s="178" t="str">
        <f>IFERROR(IF(OR(IF(AND(MOD(FRUTAS!H27,FRUTAS!Y27)=0,FRUTAS!Y27=2.5),FRUTAS!H27,""),0),FRUTAS!H27,""),"")</f>
        <v/>
      </c>
      <c r="E21" s="182"/>
      <c r="F21" s="179" t="str">
        <f>IFERROR(IF(IF(AND(MOD(FRUTAS!H27,FRUTAS!Y27)=0,FRUTAS!Y27=1),FRUTAS!H27,"")=0,"",IF(AND(MOD(FRUTAS!H27,FRUTAS!Y27)=0,FRUTAS!Y27=1),FRUTAS!H27,"")),"")</f>
        <v/>
      </c>
      <c r="G21" s="180"/>
      <c r="H21" s="181" t="str">
        <f>IF(FRUTAS!Y27=0,"",FRUTAS!Y27)</f>
        <v/>
      </c>
      <c r="I21" s="10">
        <f t="shared" si="0"/>
        <v>0</v>
      </c>
    </row>
    <row r="22" spans="1:9" ht="15.75" hidden="1" customHeight="1">
      <c r="A22" s="177">
        <f>IF(FRUTAS!A28=0,"",FRUTAS!A28)</f>
        <v>2</v>
      </c>
      <c r="B22" s="177" t="str">
        <f>IF(FRUTAS!B28=0,"",FRUTAS!B28)</f>
        <v>Tea unicenter</v>
      </c>
      <c r="C22" s="178" t="str">
        <f>IF(FRUTAS!G28=0,"",FRUTAS!G28)</f>
        <v/>
      </c>
      <c r="D22" s="178">
        <f>IFERROR(IF(OR(IF(AND(MOD(FRUTAS!H28,FRUTAS!Y28)=0,FRUTAS!Y28=2.5),FRUTAS!H28,""),0),FRUTAS!H28,""),"")</f>
        <v>2.5</v>
      </c>
      <c r="E22" s="182"/>
      <c r="F22" s="179" t="str">
        <f>IFERROR(IF(IF(AND(MOD(FRUTAS!H28,FRUTAS!Y28)=0,FRUTAS!Y28=1),FRUTAS!H28,"")=0,"",IF(AND(MOD(FRUTAS!H28,FRUTAS!Y28)=0,FRUTAS!Y28=1),FRUTAS!H28,"")),"")</f>
        <v/>
      </c>
      <c r="G22" s="180"/>
      <c r="H22" s="181">
        <f>IF(FRUTAS!Y28=0,"",FRUTAS!Y28)</f>
        <v>2.5</v>
      </c>
      <c r="I22" s="10">
        <f t="shared" si="0"/>
        <v>2.5</v>
      </c>
    </row>
    <row r="23" spans="1:9" ht="15.75" customHeight="1">
      <c r="A23" s="177">
        <f>IF(FRUTAS!A29=0,"",FRUTAS!A29)</f>
        <v>1</v>
      </c>
      <c r="B23" s="177" t="str">
        <f>IF(FRUTAS!B29=0,"",FRUTAS!B29)</f>
        <v>MS Cabrera</v>
      </c>
      <c r="C23" s="178" t="str">
        <f>IF(FRUTAS!G29=0,"",FRUTAS!G29)</f>
        <v/>
      </c>
      <c r="D23" s="178" t="str">
        <f>IFERROR(IF(OR(IF(AND(MOD(FRUTAS!H29,FRUTAS!Y29)=0,FRUTAS!Y29=2.5),FRUTAS!H29,""),0),FRUTAS!H29,""),"")</f>
        <v/>
      </c>
      <c r="E23" s="182"/>
      <c r="F23" s="179">
        <f>IFERROR(IF(IF(AND(MOD(FRUTAS!H29,FRUTAS!Y29)=0,FRUTAS!Y29=1),FRUTAS!H29,"")=0,"",IF(AND(MOD(FRUTAS!H29,FRUTAS!Y29)=0,FRUTAS!Y29=1),FRUTAS!H29,"")),"")</f>
        <v>4</v>
      </c>
      <c r="G23" s="180"/>
      <c r="H23" s="181">
        <f>IF(FRUTAS!Y29=0,"",FRUTAS!Y29)</f>
        <v>1</v>
      </c>
      <c r="I23" s="10">
        <f t="shared" si="0"/>
        <v>4</v>
      </c>
    </row>
    <row r="24" spans="1:9" ht="15.75" customHeight="1">
      <c r="A24" s="177">
        <f>IF(FRUTAS!A30=0,"",FRUTAS!A30)</f>
        <v>1</v>
      </c>
      <c r="B24" s="177" t="str">
        <f>IF(FRUTAS!B30=0,"",FRUTAS!B30)</f>
        <v>Menale junin 1230</v>
      </c>
      <c r="C24" s="183">
        <f>IF(FRUTAS!G30=0,"",FRUTAS!G30)</f>
        <v>10</v>
      </c>
      <c r="D24" s="178" t="str">
        <f>IFERROR(IF(OR(IF(AND(MOD(FRUTAS!H30,FRUTAS!Y30)=0,FRUTAS!Y30=2.5),FRUTAS!H30,""),0),FRUTAS!H30,""),"")</f>
        <v/>
      </c>
      <c r="E24" s="182"/>
      <c r="F24" s="179" t="str">
        <f>IFERROR(IF(IF(AND(MOD(FRUTAS!H30,FRUTAS!Y30)=0,FRUTAS!Y30=1),FRUTAS!H30,"")=0,"",IF(AND(MOD(FRUTAS!H30,FRUTAS!Y30)=0,FRUTAS!Y30=1),FRUTAS!H30,"")),"")</f>
        <v/>
      </c>
      <c r="G24" s="180"/>
      <c r="H24" s="181">
        <f>IF(FRUTAS!Y30=0,"",FRUTAS!Y30)</f>
        <v>2.5</v>
      </c>
      <c r="I24" s="184">
        <f t="shared" si="0"/>
        <v>10</v>
      </c>
    </row>
    <row r="25" spans="1:9" ht="15.75" customHeight="1">
      <c r="A25" s="177">
        <f>IF(FRUTAS!A31=0,"",FRUTAS!A31)</f>
        <v>1</v>
      </c>
      <c r="B25" s="177" t="str">
        <f>IF(FRUTAS!B31=0,"",FRUTAS!B31)</f>
        <v>Franx6 humboldt</v>
      </c>
      <c r="C25" s="183">
        <f>IF(FRUTAS!G31=0,"",FRUTAS!G31)</f>
        <v>120</v>
      </c>
      <c r="D25" s="178" t="str">
        <f>IFERROR(IF(OR(IF(AND(MOD(FRUTAS!H31,FRUTAS!Y31)=0,FRUTAS!Y31=2.5),FRUTAS!H31,""),0),FRUTAS!H31,""),"")</f>
        <v/>
      </c>
      <c r="E25" s="182"/>
      <c r="F25" s="179" t="str">
        <f>IFERROR(IF(IF(AND(MOD(FRUTAS!H31,FRUTAS!Y31)=0,FRUTAS!Y31=1),FRUTAS!H31,"")=0,"",IF(AND(MOD(FRUTAS!H31,FRUTAS!Y31)=0,FRUTAS!Y31=1),FRUTAS!H31,"")),"")</f>
        <v/>
      </c>
      <c r="G25" s="180"/>
      <c r="H25" s="181">
        <f>IF(FRUTAS!Y31=0,"",FRUTAS!Y31)</f>
        <v>2.5</v>
      </c>
      <c r="I25" s="184">
        <f t="shared" si="0"/>
        <v>120</v>
      </c>
    </row>
    <row r="26" spans="1:9" ht="15.75" customHeight="1">
      <c r="A26" s="177">
        <f>IF(FRUTAS!A32=0,"",FRUTAS!A32)</f>
        <v>1</v>
      </c>
      <c r="B26" s="177" t="str">
        <f>IF(FRUTAS!B32=0,"",FRUTAS!B32)</f>
        <v>Tea gorostiaga</v>
      </c>
      <c r="C26" s="178" t="str">
        <f>IF(FRUTAS!G32=0,"",FRUTAS!G32)</f>
        <v/>
      </c>
      <c r="D26" s="178">
        <f>IFERROR(IF(OR(IF(AND(MOD(FRUTAS!H32,FRUTAS!Y32)=0,FRUTAS!Y32=2.5),FRUTAS!H32,""),0),FRUTAS!H32,""),"")</f>
        <v>2.5</v>
      </c>
      <c r="E26" s="182"/>
      <c r="F26" s="179" t="str">
        <f>IFERROR(IF(IF(AND(MOD(FRUTAS!H32,FRUTAS!Y32)=0,FRUTAS!Y32=1),FRUTAS!H32,"")=0,"",IF(AND(MOD(FRUTAS!H32,FRUTAS!Y32)=0,FRUTAS!Y32=1),FRUTAS!H32,"")),"")</f>
        <v/>
      </c>
      <c r="G26" s="180"/>
      <c r="H26" s="181">
        <f>IF(FRUTAS!Y32=0,"",FRUTAS!Y32)</f>
        <v>2.5</v>
      </c>
      <c r="I26" s="10">
        <f t="shared" si="0"/>
        <v>2.5</v>
      </c>
    </row>
    <row r="27" spans="1:9" ht="15.75" customHeight="1">
      <c r="A27" s="177">
        <f>IF(FRUTAS!A33=0,"",FRUTAS!A33)</f>
        <v>1</v>
      </c>
      <c r="B27" s="177" t="str">
        <f>IF(FRUTAS!B33=0,"",FRUTAS!B33)</f>
        <v>Tea avalos</v>
      </c>
      <c r="C27" s="178" t="str">
        <f>IF(FRUTAS!G33=0,"",FRUTAS!G33)</f>
        <v/>
      </c>
      <c r="D27" s="178">
        <f>IFERROR(IF(OR(IF(AND(MOD(FRUTAS!H33,FRUTAS!Y33)=0,FRUTAS!Y33=2.5),FRUTAS!H33,""),0),FRUTAS!H33,""),"")</f>
        <v>2.5</v>
      </c>
      <c r="E27" s="182"/>
      <c r="F27" s="179" t="str">
        <f>IFERROR(IF(IF(AND(MOD(FRUTAS!H33,FRUTAS!Y33)=0,FRUTAS!Y33=1),FRUTAS!H33,"")=0,"",IF(AND(MOD(FRUTAS!H33,FRUTAS!Y33)=0,FRUTAS!Y33=1),FRUTAS!H33,"")),"")</f>
        <v/>
      </c>
      <c r="G27" s="180"/>
      <c r="H27" s="181">
        <f>IF(FRUTAS!Y33=0,"",FRUTAS!Y33)</f>
        <v>2.5</v>
      </c>
      <c r="I27" s="10">
        <f t="shared" si="0"/>
        <v>2.5</v>
      </c>
    </row>
    <row r="28" spans="1:9" ht="15.75" hidden="1" customHeight="1">
      <c r="A28" s="177">
        <f>IF(FRUTAS!A34=0,"",FRUTAS!A34)</f>
        <v>2</v>
      </c>
      <c r="B28" s="177" t="str">
        <f>IF(FRUTAS!B34=0,"",FRUTAS!B34)</f>
        <v>Green unicenter</v>
      </c>
      <c r="C28" s="178" t="str">
        <f>IF(FRUTAS!G34=0,"",FRUTAS!G34)</f>
        <v/>
      </c>
      <c r="D28" s="178" t="str">
        <f>IFERROR(IF(OR(IF(AND(MOD(FRUTAS!H34,FRUTAS!Y34)=0,FRUTAS!Y34=2.5),FRUTAS!H34,""),0),FRUTAS!H34,""),"")</f>
        <v/>
      </c>
      <c r="E28" s="182"/>
      <c r="F28" s="179" t="str">
        <f>IFERROR(IF(IF(AND(MOD(FRUTAS!H34,FRUTAS!Y34)=0,FRUTAS!Y34=1),FRUTAS!H34,"")=0,"",IF(AND(MOD(FRUTAS!H34,FRUTAS!Y34)=0,FRUTAS!Y34=1),FRUTAS!H34,"")),"")</f>
        <v/>
      </c>
      <c r="G28" s="180"/>
      <c r="H28" s="181">
        <f>IF(FRUTAS!Y34=0,"",FRUTAS!Y34)</f>
        <v>2.5</v>
      </c>
      <c r="I28" s="10">
        <f t="shared" si="0"/>
        <v>0</v>
      </c>
    </row>
    <row r="29" spans="1:9" ht="15.75" hidden="1" customHeight="1">
      <c r="A29" s="177">
        <f>IF(FRUTAS!A35=0,"",FRUTAS!A35)</f>
        <v>2</v>
      </c>
      <c r="B29" s="177" t="str">
        <f>IF(FRUTAS!B35=0,"",FRUTAS!B35)</f>
        <v>Carrefour</v>
      </c>
      <c r="C29" s="178" t="str">
        <f>IF(FRUTAS!G35=0,"",FRUTAS!G35)</f>
        <v/>
      </c>
      <c r="D29" s="178" t="str">
        <f>IFERROR(IF(OR(IF(AND(MOD(FRUTAS!H35,FRUTAS!Y35)=0,FRUTAS!Y35=2.5),FRUTAS!H35,""),0),FRUTAS!H35,""),"")</f>
        <v/>
      </c>
      <c r="E29" s="182"/>
      <c r="F29" s="179" t="str">
        <f>IFERROR(IF(IF(AND(MOD(FRUTAS!H35,FRUTAS!Y35)=0,FRUTAS!Y35=1),FRUTAS!H35,"")=0,"",IF(AND(MOD(FRUTAS!H35,FRUTAS!Y35)=0,FRUTAS!Y35=1),FRUTAS!H35,"")),"")</f>
        <v/>
      </c>
      <c r="G29" s="180"/>
      <c r="H29" s="181" t="str">
        <f>IF(FRUTAS!Y35=0,"",FRUTAS!Y35)</f>
        <v/>
      </c>
      <c r="I29" s="10">
        <f t="shared" si="0"/>
        <v>0</v>
      </c>
    </row>
    <row r="30" spans="1:9" ht="15.75" hidden="1" customHeight="1">
      <c r="A30" s="177">
        <f>IF(FRUTAS!A36=0,"",FRUTAS!A36)</f>
        <v>3</v>
      </c>
      <c r="B30" s="177" t="str">
        <f>IF(FRUTAS!B36=0,"",FRUTAS!B36)</f>
        <v>Paz Jordan</v>
      </c>
      <c r="C30" s="183">
        <f>IF(FRUTAS!G36=0,"",FRUTAS!G36)</f>
        <v>35</v>
      </c>
      <c r="D30" s="178" t="str">
        <f>IFERROR(IF(OR(IF(AND(MOD(FRUTAS!H36,FRUTAS!Y36)=0,FRUTAS!Y36=2.5),FRUTAS!H36,""),0),FRUTAS!H36,""),"")</f>
        <v/>
      </c>
      <c r="E30" s="182"/>
      <c r="F30" s="179" t="str">
        <f>IFERROR(IF(IF(AND(MOD(FRUTAS!H36,FRUTAS!Y36)=0,FRUTAS!Y36=1),FRUTAS!H36,"")=0,"",IF(AND(MOD(FRUTAS!H36,FRUTAS!Y36)=0,FRUTAS!Y36=1),FRUTAS!H36,"")),"")</f>
        <v/>
      </c>
      <c r="G30" s="180"/>
      <c r="H30" s="181">
        <f>IF(FRUTAS!Y36=0,"",FRUTAS!Y36)</f>
        <v>2.5</v>
      </c>
      <c r="I30" s="184">
        <f t="shared" si="0"/>
        <v>35</v>
      </c>
    </row>
    <row r="31" spans="1:9" ht="15.75" customHeight="1">
      <c r="A31" s="177">
        <f>IF(FRUTAS!A37=0,"",FRUTAS!A37)</f>
        <v>1</v>
      </c>
      <c r="B31" s="177" t="str">
        <f>IF(FRUTAS!B37=0,"",FRUTAS!B37)</f>
        <v>Tostado houssay</v>
      </c>
      <c r="C31" s="178" t="str">
        <f>IF(FRUTAS!G37=0,"",FRUTAS!G37)</f>
        <v/>
      </c>
      <c r="D31" s="178" t="str">
        <f>IFERROR(IF(OR(IF(AND(MOD(FRUTAS!H37,FRUTAS!Y37)=0,FRUTAS!Y37=2.5),FRUTAS!H37,""),0),FRUTAS!H37,""),"")</f>
        <v/>
      </c>
      <c r="E31" s="182"/>
      <c r="F31" s="179" t="str">
        <f>IFERROR(IF(IF(AND(MOD(FRUTAS!H37,FRUTAS!Y37)=0,FRUTAS!Y37=1),FRUTAS!H37,"")=0,"",IF(AND(MOD(FRUTAS!H37,FRUTAS!Y37)=0,FRUTAS!Y37=1),FRUTAS!H37,"")),"")</f>
        <v/>
      </c>
      <c r="G31" s="180"/>
      <c r="H31" s="181">
        <f>IF(FRUTAS!Y37=0,"",FRUTAS!Y37)</f>
        <v>2.5</v>
      </c>
      <c r="I31" s="10">
        <f t="shared" si="0"/>
        <v>0</v>
      </c>
    </row>
    <row r="32" spans="1:9" ht="15.75" customHeight="1">
      <c r="A32" s="177">
        <f>IF(FRUTAS!A38=0,"",FRUTAS!A38)</f>
        <v>1</v>
      </c>
      <c r="B32" s="177" t="str">
        <f>IF(FRUTAS!B38=0,"",FRUTAS!B38)</f>
        <v>Tostado aeroparque</v>
      </c>
      <c r="C32" s="178" t="str">
        <f>IF(FRUTAS!G38=0,"",FRUTAS!G38)</f>
        <v/>
      </c>
      <c r="D32" s="178">
        <f>IFERROR(IF(OR(IF(AND(MOD(FRUTAS!H38,FRUTAS!Y38)=0,FRUTAS!Y38=2.5),FRUTAS!H38,""),0),FRUTAS!H38,""),"")</f>
        <v>15</v>
      </c>
      <c r="E32" s="182"/>
      <c r="F32" s="179" t="str">
        <f>IFERROR(IF(IF(AND(MOD(FRUTAS!H38,FRUTAS!Y38)=0,FRUTAS!Y38=1),FRUTAS!H38,"")=0,"",IF(AND(MOD(FRUTAS!H38,FRUTAS!Y38)=0,FRUTAS!Y38=1),FRUTAS!H38,"")),"")</f>
        <v/>
      </c>
      <c r="G32" s="180"/>
      <c r="H32" s="181">
        <f>IF(FRUTAS!Y38=0,"",FRUTAS!Y38)</f>
        <v>2.5</v>
      </c>
      <c r="I32" s="10">
        <f t="shared" si="0"/>
        <v>15</v>
      </c>
    </row>
    <row r="33" spans="1:9" ht="15.75" hidden="1" customHeight="1">
      <c r="A33" s="177">
        <f>IF(FRUTAS!A39=0,"",FRUTAS!A39)</f>
        <v>3</v>
      </c>
      <c r="B33" s="177" t="str">
        <f>IF(FRUTAS!B39=0,"",FRUTAS!B39)</f>
        <v>Tostado Machwitz</v>
      </c>
      <c r="C33" s="178" t="str">
        <f>IF(FRUTAS!G39=0,"",FRUTAS!G39)</f>
        <v/>
      </c>
      <c r="D33" s="178">
        <f>IFERROR(IF(OR(IF(AND(MOD(FRUTAS!H39,FRUTAS!Y39)=0,FRUTAS!Y39=2.5),FRUTAS!H39,""),0),FRUTAS!H39,""),"")</f>
        <v>10</v>
      </c>
      <c r="E33" s="182"/>
      <c r="F33" s="179" t="str">
        <f>IFERROR(IF(IF(AND(MOD(FRUTAS!H39,FRUTAS!Y39)=0,FRUTAS!Y39=1),FRUTAS!H39,"")=0,"",IF(AND(MOD(FRUTAS!H39,FRUTAS!Y39)=0,FRUTAS!Y39=1),FRUTAS!H39,"")),"")</f>
        <v/>
      </c>
      <c r="G33" s="180"/>
      <c r="H33" s="181">
        <f>IF(FRUTAS!Y39=0,"",FRUTAS!Y39)</f>
        <v>2.5</v>
      </c>
      <c r="I33" s="10">
        <f t="shared" si="0"/>
        <v>10</v>
      </c>
    </row>
    <row r="34" spans="1:9" ht="15.75" customHeight="1">
      <c r="A34" s="177">
        <f>IF(FRUTAS!A40=0,"",FRUTAS!A40)</f>
        <v>1</v>
      </c>
      <c r="B34" s="177" t="str">
        <f>IF(FRUTAS!B40=0,"",FRUTAS!B40)</f>
        <v>Festival</v>
      </c>
      <c r="C34" s="183">
        <f>IF(FRUTAS!G40=0,"",FRUTAS!G40)</f>
        <v>6</v>
      </c>
      <c r="D34" s="178" t="str">
        <f>IFERROR(IF(OR(IF(AND(MOD(FRUTAS!H40,FRUTAS!Y40)=0,FRUTAS!Y40=2.5),FRUTAS!H40,""),0),FRUTAS!H40,""),"")</f>
        <v/>
      </c>
      <c r="E34" s="182"/>
      <c r="F34" s="179" t="str">
        <f>IFERROR(IF(IF(AND(MOD(FRUTAS!H40,FRUTAS!Y40)=0,FRUTAS!Y40=1),FRUTAS!H40,"")=0,"",IF(AND(MOD(FRUTAS!H40,FRUTAS!Y40)=0,FRUTAS!Y40=1),FRUTAS!H40,"")),"")</f>
        <v/>
      </c>
      <c r="G34" s="180"/>
      <c r="H34" s="181">
        <f>IF(FRUTAS!Y40=0,"",FRUTAS!Y40)</f>
        <v>1</v>
      </c>
      <c r="I34" s="184">
        <f t="shared" si="0"/>
        <v>6</v>
      </c>
    </row>
    <row r="35" spans="1:9" ht="15.75" customHeight="1">
      <c r="A35" s="177">
        <f>IF(FRUTAS!A41=0,"",FRUTAS!A41)</f>
        <v>1</v>
      </c>
      <c r="B35" s="177" t="str">
        <f>IF(FRUTAS!B41=0,"",FRUTAS!B41)</f>
        <v>Nasif</v>
      </c>
      <c r="C35" s="178" t="str">
        <f>IF(FRUTAS!G41=0,"",FRUTAS!G41)</f>
        <v/>
      </c>
      <c r="D35" s="178" t="str">
        <f>IFERROR(IF(OR(IF(AND(MOD(FRUTAS!H41,FRUTAS!Y41)=0,FRUTAS!Y41=2.5),FRUTAS!H41,""),0),FRUTAS!H41,""),"")</f>
        <v/>
      </c>
      <c r="E35" s="182"/>
      <c r="F35" s="179" t="str">
        <f>IFERROR(IF(IF(AND(MOD(FRUTAS!H41,FRUTAS!Y41)=0,FRUTAS!Y41=1),FRUTAS!H41,"")=0,"",IF(AND(MOD(FRUTAS!H41,FRUTAS!Y41)=0,FRUTAS!Y41=1),FRUTAS!H41,"")),"")</f>
        <v/>
      </c>
      <c r="G35" s="180"/>
      <c r="H35" s="181">
        <f>IF(FRUTAS!Y41=0,"",FRUTAS!Y41)</f>
        <v>2.5</v>
      </c>
      <c r="I35" s="10">
        <f t="shared" si="0"/>
        <v>0</v>
      </c>
    </row>
    <row r="36" spans="1:9" ht="15.75" hidden="1" customHeight="1">
      <c r="A36" s="177">
        <f>IF(FRUTAS!A42=0,"",FRUTAS!A42)</f>
        <v>7</v>
      </c>
      <c r="B36" s="177" t="str">
        <f>IF(FRUTAS!B42=0,"",FRUTAS!B42)</f>
        <v>Gurme</v>
      </c>
      <c r="C36" s="183">
        <f>IF(FRUTAS!G42=0,"",FRUTAS!G42)</f>
        <v>10</v>
      </c>
      <c r="D36" s="178">
        <f>IFERROR(IF(OR(IF(AND(MOD(FRUTAS!H42,FRUTAS!Y42)=0,FRUTAS!Y42=2.5),FRUTAS!H42,""),0),FRUTAS!H42,""),"")</f>
        <v>12.5</v>
      </c>
      <c r="E36" s="182"/>
      <c r="F36" s="179" t="str">
        <f>IFERROR(IF(IF(AND(MOD(FRUTAS!H42,FRUTAS!Y42)=0,FRUTAS!Y42=1),FRUTAS!H42,"")=0,"",IF(AND(MOD(FRUTAS!H42,FRUTAS!Y42)=0,FRUTAS!Y42=1),FRUTAS!H42,"")),"")</f>
        <v/>
      </c>
      <c r="G36" s="180"/>
      <c r="H36" s="181">
        <f>IF(FRUTAS!Y42=0,"",FRUTAS!Y42)</f>
        <v>2.5</v>
      </c>
      <c r="I36" s="184">
        <f t="shared" si="0"/>
        <v>22.5</v>
      </c>
    </row>
    <row r="37" spans="1:9" ht="15.75" customHeight="1">
      <c r="A37" s="177">
        <f>IF(FRUTAS!A43=0,"",FRUTAS!A43)</f>
        <v>1</v>
      </c>
      <c r="B37" s="177" t="str">
        <f>IF(FRUTAS!B43=0,"",FRUTAS!B43)</f>
        <v>Gelato</v>
      </c>
      <c r="C37" s="178" t="str">
        <f>IF(FRUTAS!G43=0,"",FRUTAS!G43)</f>
        <v/>
      </c>
      <c r="D37" s="178">
        <f>IFERROR(IF(OR(IF(AND(MOD(FRUTAS!H43,FRUTAS!Y43)=0,FRUTAS!Y43=2.5),FRUTAS!H43,""),0),FRUTAS!H43,""),"")</f>
        <v>30</v>
      </c>
      <c r="E37" s="182"/>
      <c r="F37" s="179" t="str">
        <f>IFERROR(IF(IF(AND(MOD(FRUTAS!H43,FRUTAS!Y43)=0,FRUTAS!Y43=1),FRUTAS!H43,"")=0,"",IF(AND(MOD(FRUTAS!H43,FRUTAS!Y43)=0,FRUTAS!Y43=1),FRUTAS!H43,"")),"")</f>
        <v/>
      </c>
      <c r="G37" s="180"/>
      <c r="H37" s="181">
        <f>IF(FRUTAS!Y43=0,"",FRUTAS!Y43)</f>
        <v>2.5</v>
      </c>
      <c r="I37" s="10">
        <f t="shared" si="0"/>
        <v>30</v>
      </c>
    </row>
    <row r="38" spans="1:9" ht="15.75" customHeight="1">
      <c r="A38" s="177">
        <f>IF(FRUTAS!A44=0,"",FRUTAS!A44)</f>
        <v>1</v>
      </c>
      <c r="B38" s="177" t="str">
        <f>IF(FRUTAS!B44=0,"",FRUTAS!B44)</f>
        <v>Tostado Devoto</v>
      </c>
      <c r="C38" s="178" t="str">
        <f>IF(FRUTAS!G44=0,"",FRUTAS!G44)</f>
        <v/>
      </c>
      <c r="D38" s="178">
        <f>IFERROR(IF(OR(IF(AND(MOD(FRUTAS!H44,FRUTAS!Y44)=0,FRUTAS!Y44=2.5),FRUTAS!H44,""),0),FRUTAS!H44,""),"")</f>
        <v>10</v>
      </c>
      <c r="E38" s="182"/>
      <c r="F38" s="179" t="str">
        <f>IFERROR(IF(IF(AND(MOD(FRUTAS!H44,FRUTAS!Y44)=0,FRUTAS!Y44=1),FRUTAS!H44,"")=0,"",IF(AND(MOD(FRUTAS!H44,FRUTAS!Y44)=0,FRUTAS!Y44=1),FRUTAS!H44,"")),"")</f>
        <v/>
      </c>
      <c r="G38" s="180"/>
      <c r="H38" s="185">
        <f>IF(FRUTAS!Y44=0,"",FRUTAS!Y44)</f>
        <v>2.5</v>
      </c>
      <c r="I38" s="10">
        <f t="shared" si="0"/>
        <v>10</v>
      </c>
    </row>
    <row r="39" spans="1:9" ht="15.75" customHeight="1">
      <c r="A39" s="177">
        <f>IF(FRUTAS!A45=0,"",FRUTAS!A45)</f>
        <v>1</v>
      </c>
      <c r="B39" s="177" t="str">
        <f>IF(FRUTAS!B45=0,"",FRUTAS!B45)</f>
        <v>Ramiro Laco</v>
      </c>
      <c r="C39" s="183">
        <f>IF(FRUTAS!G45=0,"",FRUTAS!G45)</f>
        <v>5</v>
      </c>
      <c r="D39" s="178" t="str">
        <f>IFERROR(IF(OR(IF(AND(MOD(FRUTAS!H45,FRUTAS!Y45)=0,FRUTAS!Y45=2.5),FRUTAS!H45,""),0),FRUTAS!H45,""),"")</f>
        <v/>
      </c>
      <c r="E39" s="182"/>
      <c r="F39" s="179" t="str">
        <f>IFERROR(IF(IF(AND(MOD(FRUTAS!H45,FRUTAS!Y45)=0,FRUTAS!Y45=1),FRUTAS!H45,"")=0,"",IF(AND(MOD(FRUTAS!H45,FRUTAS!Y45)=0,FRUTAS!Y45=1),FRUTAS!H45,"")),"")</f>
        <v/>
      </c>
      <c r="G39" s="180"/>
      <c r="H39" s="185">
        <f>IF(FRUTAS!Y45=0,"",FRUTAS!Y45)</f>
        <v>2.5</v>
      </c>
      <c r="I39" s="184">
        <f t="shared" si="0"/>
        <v>5</v>
      </c>
    </row>
    <row r="40" spans="1:9" ht="15.75" hidden="1" customHeight="1">
      <c r="A40" s="177" t="str">
        <f>IF(FRUTAS!A46=0,"",FRUTAS!A46)</f>
        <v>ret</v>
      </c>
      <c r="B40" s="177" t="str">
        <f>IF(FRUTAS!B46=0,"",FRUTAS!B46)</f>
        <v>Regojo</v>
      </c>
      <c r="C40" s="178" t="str">
        <f>IF(FRUTAS!G46=0,"",FRUTAS!G46)</f>
        <v/>
      </c>
      <c r="D40" s="178" t="str">
        <f>IFERROR(IF(OR(IF(AND(MOD(FRUTAS!H46,FRUTAS!Y46)=0,FRUTAS!Y46=2.5),FRUTAS!H46,""),0),FRUTAS!H46,""),"")</f>
        <v/>
      </c>
      <c r="E40" s="182"/>
      <c r="F40" s="179" t="str">
        <f>IFERROR(IF(IF(AND(MOD(FRUTAS!H46,FRUTAS!Y46)=0,FRUTAS!Y46=1),FRUTAS!H46,"")=0,"",IF(AND(MOD(FRUTAS!H46,FRUTAS!Y46)=0,FRUTAS!Y46=1),FRUTAS!H46,"")),"")</f>
        <v/>
      </c>
      <c r="G40" s="180"/>
      <c r="H40" s="185">
        <f>IF(FRUTAS!Y46=0,"",FRUTAS!Y46)</f>
        <v>2.5</v>
      </c>
      <c r="I40" s="10">
        <f t="shared" si="0"/>
        <v>0</v>
      </c>
    </row>
    <row r="41" spans="1:9" ht="15.75" hidden="1" customHeight="1">
      <c r="A41" s="177">
        <f>IF(FRUTAS!A47=0,"",FRUTAS!A47)</f>
        <v>2</v>
      </c>
      <c r="B41" s="177" t="str">
        <f>IF(FRUTAS!B47=0,"",FRUTAS!B47)</f>
        <v>Rodrigo Vidal</v>
      </c>
      <c r="C41" s="178" t="str">
        <f>IF(FRUTAS!G47=0,"",FRUTAS!G47)</f>
        <v/>
      </c>
      <c r="D41" s="178" t="str">
        <f>IFERROR(IF(OR(IF(AND(MOD(FRUTAS!H47,FRUTAS!Y47)=0,FRUTAS!Y47=2.5),FRUTAS!H47,""),0),FRUTAS!H47,""),"")</f>
        <v/>
      </c>
      <c r="E41" s="182"/>
      <c r="F41" s="179" t="str">
        <f>IFERROR(IF(IF(AND(MOD(FRUTAS!H47,FRUTAS!Y47)=0,FRUTAS!Y47=1),FRUTAS!H47,"")=0,"",IF(AND(MOD(FRUTAS!H47,FRUTAS!Y47)=0,FRUTAS!Y47=1),FRUTAS!H47,"")),"")</f>
        <v/>
      </c>
      <c r="G41" s="180"/>
      <c r="H41" s="181" t="str">
        <f>IF(FRUTAS!Y47=0,"",FRUTAS!Y47)</f>
        <v/>
      </c>
      <c r="I41" s="10">
        <f t="shared" si="0"/>
        <v>0</v>
      </c>
    </row>
    <row r="42" spans="1:9" ht="15.75" hidden="1" customHeight="1">
      <c r="A42" s="177">
        <f>IF(FRUTAS!A48=0,"",FRUTAS!A48)</f>
        <v>7</v>
      </c>
      <c r="B42" s="177" t="str">
        <f>IF(FRUTAS!B48=0,"",FRUTAS!B48)</f>
        <v>FP INSUMOS</v>
      </c>
      <c r="C42" s="183">
        <f>IF(FRUTAS!G48=0,"",FRUTAS!G48)</f>
        <v>100</v>
      </c>
      <c r="D42" s="178" t="str">
        <f>IFERROR(IF(OR(IF(AND(MOD(FRUTAS!H48,FRUTAS!Y48)=0,FRUTAS!Y48=2.5),FRUTAS!H48,""),0),FRUTAS!H48,""),"")</f>
        <v/>
      </c>
      <c r="E42" s="182"/>
      <c r="F42" s="179" t="str">
        <f>IFERROR(IF(IF(AND(MOD(FRUTAS!H48,FRUTAS!Y48)=0,FRUTAS!Y48=1),FRUTAS!H48,"")=0,"",IF(AND(MOD(FRUTAS!H48,FRUTAS!Y48)=0,FRUTAS!Y48=1),FRUTAS!H48,"")),"")</f>
        <v/>
      </c>
      <c r="G42" s="180"/>
      <c r="H42" s="185">
        <f>IF(FRUTAS!Y48=0,"",FRUTAS!Y48)</f>
        <v>1</v>
      </c>
      <c r="I42" s="184">
        <f t="shared" si="0"/>
        <v>100</v>
      </c>
    </row>
    <row r="43" spans="1:9" ht="15.75" hidden="1" customHeight="1">
      <c r="A43" s="177">
        <f>IF(FRUTAS!A49=0,"",FRUTAS!A49)</f>
        <v>2</v>
      </c>
      <c r="B43" s="177" t="str">
        <f>IF(FRUTAS!B49=0,"",FRUTAS!B49)</f>
        <v>Lalas cake</v>
      </c>
      <c r="C43" s="183">
        <f>IF(FRUTAS!G49=0,"",FRUTAS!G49)</f>
        <v>15</v>
      </c>
      <c r="D43" s="178" t="str">
        <f>IFERROR(IF(OR(IF(AND(MOD(FRUTAS!H49,FRUTAS!Y49)=0,FRUTAS!Y49=2.5),FRUTAS!H49,""),0),FRUTAS!H49,""),"")</f>
        <v/>
      </c>
      <c r="E43" s="182"/>
      <c r="F43" s="179" t="str">
        <f>IFERROR(IF(IF(AND(MOD(FRUTAS!H49,FRUTAS!Y49)=0,FRUTAS!Y49=1),FRUTAS!H49,"")=0,"",IF(AND(MOD(FRUTAS!H49,FRUTAS!Y49)=0,FRUTAS!Y49=1),FRUTAS!H49,"")),"")</f>
        <v/>
      </c>
      <c r="G43" s="180"/>
      <c r="H43" s="185">
        <f>IF(FRUTAS!Y49=0,"",FRUTAS!Y49)</f>
        <v>2.5</v>
      </c>
      <c r="I43" s="184">
        <f t="shared" si="0"/>
        <v>15</v>
      </c>
    </row>
    <row r="44" spans="1:9" ht="15.75" customHeight="1">
      <c r="A44" s="177">
        <f>IF(FRUTAS!A50=0,"",FRUTAS!A50)</f>
        <v>1</v>
      </c>
      <c r="B44" s="177" t="str">
        <f>IF(FRUTAS!B50=0,"",FRUTAS!B50)</f>
        <v>Mooi Barrio norte</v>
      </c>
      <c r="C44" s="183">
        <f>IF(FRUTAS!G50=0,"",FRUTAS!G50)</f>
        <v>10</v>
      </c>
      <c r="D44" s="178" t="str">
        <f>IFERROR(IF(OR(IF(AND(MOD(FRUTAS!H50,FRUTAS!Y50)=0,FRUTAS!Y50=2.5),FRUTAS!H50,""),0),FRUTAS!H50,""),"")</f>
        <v/>
      </c>
      <c r="E44" s="182"/>
      <c r="F44" s="179" t="str">
        <f>IFERROR(IF(IF(AND(MOD(FRUTAS!H50,FRUTAS!Y50)=0,FRUTAS!Y50=1),FRUTAS!H50,"")=0,"",IF(AND(MOD(FRUTAS!H50,FRUTAS!Y50)=0,FRUTAS!Y50=1),FRUTAS!H50,"")),"")</f>
        <v/>
      </c>
      <c r="G44" s="180"/>
      <c r="H44" s="185">
        <f>IF(FRUTAS!Y50=0,"",FRUTAS!Y50)</f>
        <v>2.5</v>
      </c>
      <c r="I44" s="184">
        <f t="shared" si="0"/>
        <v>10</v>
      </c>
    </row>
    <row r="45" spans="1:9" ht="15.75" customHeight="1">
      <c r="A45" s="177">
        <f>IF(FRUTAS!A51=0,"",FRUTAS!A51)</f>
        <v>1</v>
      </c>
      <c r="B45" s="177" t="str">
        <f>IF(FRUTAS!B51=0,"",FRUTAS!B51)</f>
        <v>Tea obligado</v>
      </c>
      <c r="C45" s="178" t="str">
        <f>IF(FRUTAS!G51=0,"",FRUTAS!G51)</f>
        <v/>
      </c>
      <c r="D45" s="178" t="str">
        <f>IFERROR(IF(OR(IF(AND(MOD(FRUTAS!H51,FRUTAS!Y51)=0,FRUTAS!Y51=2.5),FRUTAS!H51,""),0),FRUTAS!H51,""),"")</f>
        <v/>
      </c>
      <c r="E45" s="182"/>
      <c r="F45" s="179" t="str">
        <f>IFERROR(IF(IF(AND(MOD(FRUTAS!H51,FRUTAS!Y51)=0,FRUTAS!Y51=1),FRUTAS!H51,"")=0,"",IF(AND(MOD(FRUTAS!H51,FRUTAS!Y51)=0,FRUTAS!Y51=1),FRUTAS!H51,"")),"")</f>
        <v/>
      </c>
      <c r="G45" s="180"/>
      <c r="H45" s="181" t="str">
        <f>IF(FRUTAS!Y51=0,"",FRUTAS!Y51)</f>
        <v/>
      </c>
      <c r="I45" s="10">
        <f t="shared" si="0"/>
        <v>0</v>
      </c>
    </row>
    <row r="46" spans="1:9" ht="15.75" customHeight="1">
      <c r="A46" s="177">
        <f>IF(FRUTAS!A52=0,"",FRUTAS!A52)</f>
        <v>1</v>
      </c>
      <c r="B46" s="177" t="str">
        <f>IF(FRUTAS!B52=0,"",FRUTAS!B52)</f>
        <v>Tea uriburu</v>
      </c>
      <c r="C46" s="178" t="str">
        <f>IF(FRUTAS!G52=0,"",FRUTAS!G52)</f>
        <v/>
      </c>
      <c r="D46" s="178" t="str">
        <f>IFERROR(IF(OR(IF(AND(MOD(FRUTAS!H52,FRUTAS!Y52)=0,FRUTAS!Y52=2.5),FRUTAS!H52,""),0),FRUTAS!H52,""),"")</f>
        <v/>
      </c>
      <c r="E46" s="182"/>
      <c r="F46" s="179" t="str">
        <f>IFERROR(IF(IF(AND(MOD(FRUTAS!H52,FRUTAS!Y52)=0,FRUTAS!Y52=1),FRUTAS!H52,"")=0,"",IF(AND(MOD(FRUTAS!H52,FRUTAS!Y52)=0,FRUTAS!Y52=1),FRUTAS!H52,"")),"")</f>
        <v/>
      </c>
      <c r="G46" s="180"/>
      <c r="H46" s="181" t="str">
        <f>IF(FRUTAS!Y52=0,"",FRUTAS!Y52)</f>
        <v/>
      </c>
      <c r="I46" s="10">
        <f t="shared" si="0"/>
        <v>0</v>
      </c>
    </row>
    <row r="47" spans="1:9" ht="15.75" hidden="1" customHeight="1">
      <c r="A47" s="177">
        <f>IF(FRUTAS!A53=0,"",FRUTAS!A53)</f>
        <v>3</v>
      </c>
      <c r="B47" s="177" t="str">
        <f>IF(FRUTAS!B53=0,"",FRUTAS!B53)</f>
        <v>Tea Nordelta</v>
      </c>
      <c r="C47" s="178" t="str">
        <f>IF(FRUTAS!G53=0,"",FRUTAS!G53)</f>
        <v/>
      </c>
      <c r="D47" s="178" t="str">
        <f>IFERROR(IF(OR(IF(AND(MOD(FRUTAS!H53,FRUTAS!Y53)=0,FRUTAS!Y53=2.5),FRUTAS!H53,""),0),FRUTAS!H53,""),"")</f>
        <v/>
      </c>
      <c r="E47" s="182"/>
      <c r="F47" s="179" t="str">
        <f>IFERROR(IF(IF(AND(MOD(FRUTAS!H53,FRUTAS!Y53)=0,FRUTAS!Y53=1),FRUTAS!H53,"")=0,"",IF(AND(MOD(FRUTAS!H53,FRUTAS!Y53)=0,FRUTAS!Y53=1),FRUTAS!H53,"")),"")</f>
        <v/>
      </c>
      <c r="G47" s="180"/>
      <c r="H47" s="181" t="str">
        <f>IF(FRUTAS!Y53=0,"",FRUTAS!Y53)</f>
        <v/>
      </c>
      <c r="I47" s="10">
        <f t="shared" si="0"/>
        <v>0</v>
      </c>
    </row>
    <row r="48" spans="1:9" ht="15.75" hidden="1" customHeight="1">
      <c r="A48" s="177">
        <f>IF(FRUTAS!A54=0,"",FRUTAS!A54)</f>
        <v>3</v>
      </c>
      <c r="B48" s="177" t="str">
        <f>IF(FRUTAS!B54=0,"",FRUTAS!B54)</f>
        <v>Rosen gourmet</v>
      </c>
      <c r="C48" s="178" t="str">
        <f>IF(FRUTAS!G54=0,"",FRUTAS!G54)</f>
        <v/>
      </c>
      <c r="D48" s="178" t="str">
        <f>IFERROR(IF(OR(IF(AND(MOD(FRUTAS!H54,FRUTAS!Y54)=0,FRUTAS!Y54=2.5),FRUTAS!H54,""),0),FRUTAS!H54,""),"")</f>
        <v/>
      </c>
      <c r="E48" s="182"/>
      <c r="F48" s="179" t="str">
        <f>IFERROR(IF(IF(AND(MOD(FRUTAS!H54,FRUTAS!Y54)=0,FRUTAS!Y54=1),FRUTAS!H54,"")=0,"",IF(AND(MOD(FRUTAS!H54,FRUTAS!Y54)=0,FRUTAS!Y54=1),FRUTAS!H54,"")),"")</f>
        <v/>
      </c>
      <c r="G48" s="180"/>
      <c r="H48" s="185" t="str">
        <f>IF(FRUTAS!Y54=0,"",FRUTAS!Y54)</f>
        <v>1,0</v>
      </c>
    </row>
    <row r="49" spans="1:8" ht="15.75" hidden="1" customHeight="1">
      <c r="A49" s="177" t="str">
        <f>IF(FRUTAS!A57=0,"",FRUTAS!A57)</f>
        <v/>
      </c>
      <c r="B49" s="186" t="str">
        <f>IF(FRUTAS!B57=0,"",FRUTAS!B57)</f>
        <v/>
      </c>
      <c r="C49" s="187" t="str">
        <f>IF(FRUTAS!G57=0,"",FRUTAS!G57)</f>
        <v/>
      </c>
      <c r="D49" s="188" t="str">
        <f>IFERROR(IF(OR(IF(AND(MOD(FRUTAS!H54,FRUTAS!Y54)=0,FRUTAS!Y54=2.5),FRUTAS!H54,""),0),FRUTAS!H54,""),"")</f>
        <v/>
      </c>
      <c r="E49" s="188"/>
      <c r="F49" s="188" t="str">
        <f>IFERROR(IF(IF(AND(MOD(FRUTAS!H54,FRUTAS!Y54)=0,FRUTAS!Y54=1),FRUTAS!H54,"")=0,"",IF(AND(MOD(FRUTAS!H54,FRUTAS!Y54)=0,FRUTAS!Y54=1),FRUTAS!H54,"")),"")</f>
        <v/>
      </c>
      <c r="G49" s="189"/>
      <c r="H49" s="190" t="str">
        <f>IF(FRUTAS!Y57=0,"",FRUTAS!Y57)</f>
        <v/>
      </c>
    </row>
    <row r="50" spans="1:8" ht="15.75" hidden="1" customHeight="1">
      <c r="A50" s="195" t="s">
        <v>105</v>
      </c>
      <c r="B50" s="196"/>
      <c r="C50" s="68" t="str">
        <f t="shared" ref="C50:G50" ca="1" si="1">IF(SUMIF($A$2:$B$49,"ret",C2:C49)=0,"",SUMIF($A$2:$B$49,"ret",C2:C49))</f>
        <v/>
      </c>
      <c r="D50" s="68" t="str">
        <f t="shared" ca="1" si="1"/>
        <v/>
      </c>
      <c r="E50" s="68" t="str">
        <f t="shared" ca="1" si="1"/>
        <v/>
      </c>
      <c r="F50" s="68" t="str">
        <f t="shared" ca="1" si="1"/>
        <v/>
      </c>
      <c r="G50" s="68" t="str">
        <f t="shared" ca="1" si="1"/>
        <v/>
      </c>
      <c r="H50" s="71"/>
    </row>
    <row r="51" spans="1:8" ht="15.75" hidden="1" customHeight="1">
      <c r="A51" s="219" t="s">
        <v>106</v>
      </c>
      <c r="B51" s="207"/>
      <c r="C51" s="68">
        <f t="shared" ref="C51:G51" ca="1" si="2">IF(SUMIF($A$2:$B$49,"&lt;&gt;ret",C3:C50)=0,"",SUMIF($A$2:$B$49,"ret",C3:C50))</f>
        <v>0</v>
      </c>
      <c r="D51" s="68">
        <f t="shared" ca="1" si="2"/>
        <v>0</v>
      </c>
      <c r="E51" s="68">
        <f t="shared" ca="1" si="2"/>
        <v>0</v>
      </c>
      <c r="F51" s="68">
        <f t="shared" ca="1" si="2"/>
        <v>0</v>
      </c>
      <c r="G51" s="68">
        <f t="shared" ca="1" si="2"/>
        <v>0</v>
      </c>
      <c r="H51" s="73"/>
    </row>
    <row r="52" spans="1:8" ht="15.75" customHeight="1"/>
    <row r="53" spans="1:8" ht="15.75" customHeight="1">
      <c r="A53" s="195" t="s">
        <v>107</v>
      </c>
      <c r="B53" s="196"/>
      <c r="C53" s="68" t="str">
        <f t="shared" ref="C53:G53" ca="1" si="3">IF(SUM(C50:C51)=0,"",SUM(C50:C51))</f>
        <v/>
      </c>
      <c r="D53" s="68" t="str">
        <f t="shared" ca="1" si="3"/>
        <v/>
      </c>
      <c r="E53" s="68" t="str">
        <f t="shared" ca="1" si="3"/>
        <v/>
      </c>
      <c r="F53" s="68" t="str">
        <f t="shared" ca="1" si="3"/>
        <v/>
      </c>
      <c r="G53" s="68" t="str">
        <f t="shared" ca="1" si="3"/>
        <v/>
      </c>
      <c r="H53" s="71"/>
    </row>
    <row r="54" spans="1:8" ht="15.75" customHeight="1"/>
    <row r="55" spans="1:8" ht="15.75" customHeight="1"/>
    <row r="56" spans="1:8" ht="15.75" customHeight="1"/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I51">
    <filterColumn colId="0">
      <filters>
        <filter val="1"/>
        <filter val="10"/>
      </filters>
    </filterColumn>
  </autoFilter>
  <mergeCells count="3">
    <mergeCell ref="A50:B50"/>
    <mergeCell ref="A51:B51"/>
    <mergeCell ref="A53:B53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4"/>
  <sheetViews>
    <sheetView workbookViewId="0">
      <selection sqref="A1:B2"/>
    </sheetView>
  </sheetViews>
  <sheetFormatPr baseColWidth="10" defaultColWidth="14.42578125" defaultRowHeight="15" customHeight="1"/>
  <cols>
    <col min="2" max="2" width="8" customWidth="1"/>
    <col min="4" max="4" width="9.85546875" customWidth="1"/>
    <col min="8" max="8" width="9.7109375" customWidth="1"/>
    <col min="10" max="10" width="4.5703125" customWidth="1"/>
  </cols>
  <sheetData>
    <row r="1" spans="1:13">
      <c r="A1" s="257" t="s">
        <v>177</v>
      </c>
      <c r="B1" s="204"/>
      <c r="C1" s="248" t="s">
        <v>178</v>
      </c>
      <c r="D1" s="204"/>
      <c r="E1" s="248" t="s">
        <v>179</v>
      </c>
      <c r="F1" s="204"/>
      <c r="G1" s="248" t="s">
        <v>180</v>
      </c>
      <c r="H1" s="204"/>
      <c r="I1" s="248" t="s">
        <v>181</v>
      </c>
      <c r="J1" s="204"/>
      <c r="K1" s="248" t="s">
        <v>182</v>
      </c>
      <c r="L1" s="204"/>
      <c r="M1" s="249" t="s">
        <v>183</v>
      </c>
    </row>
    <row r="2" spans="1:13">
      <c r="A2" s="205"/>
      <c r="B2" s="207"/>
      <c r="C2" s="206"/>
      <c r="D2" s="207"/>
      <c r="E2" s="206"/>
      <c r="F2" s="207"/>
      <c r="G2" s="206"/>
      <c r="H2" s="207"/>
      <c r="I2" s="206"/>
      <c r="J2" s="207"/>
      <c r="K2" s="206"/>
      <c r="L2" s="207"/>
      <c r="M2" s="238"/>
    </row>
    <row r="3" spans="1:13">
      <c r="A3" s="250">
        <v>1</v>
      </c>
      <c r="B3" s="251"/>
      <c r="C3" s="252" t="s">
        <v>184</v>
      </c>
      <c r="D3" s="251"/>
      <c r="E3" s="252">
        <v>4</v>
      </c>
      <c r="F3" s="251"/>
      <c r="G3" s="253">
        <v>0.29166666666666669</v>
      </c>
      <c r="H3" s="251"/>
      <c r="I3" s="252">
        <v>21</v>
      </c>
      <c r="J3" s="251"/>
      <c r="K3" s="254"/>
      <c r="L3" s="255"/>
      <c r="M3" s="256"/>
    </row>
    <row r="4" spans="1:13">
      <c r="A4" s="245"/>
      <c r="B4" s="236"/>
      <c r="C4" s="232"/>
      <c r="D4" s="236"/>
      <c r="E4" s="232"/>
      <c r="F4" s="236"/>
      <c r="G4" s="232"/>
      <c r="H4" s="236"/>
      <c r="I4" s="232"/>
      <c r="J4" s="236"/>
      <c r="K4" s="232"/>
      <c r="L4" s="232"/>
      <c r="M4" s="234"/>
    </row>
    <row r="5" spans="1:13">
      <c r="A5" s="246">
        <v>2</v>
      </c>
      <c r="B5" s="236"/>
      <c r="C5" s="239" t="s">
        <v>185</v>
      </c>
      <c r="D5" s="236"/>
      <c r="E5" s="239">
        <v>5</v>
      </c>
      <c r="F5" s="236"/>
      <c r="G5" s="241">
        <v>0.3125</v>
      </c>
      <c r="H5" s="236"/>
      <c r="I5" s="247">
        <v>14</v>
      </c>
      <c r="J5" s="236"/>
      <c r="K5" s="232"/>
      <c r="L5" s="232"/>
      <c r="M5" s="233"/>
    </row>
    <row r="6" spans="1:13">
      <c r="A6" s="245"/>
      <c r="B6" s="236"/>
      <c r="C6" s="232"/>
      <c r="D6" s="236"/>
      <c r="E6" s="232"/>
      <c r="F6" s="236"/>
      <c r="G6" s="232"/>
      <c r="H6" s="236"/>
      <c r="I6" s="232"/>
      <c r="J6" s="236"/>
      <c r="K6" s="232"/>
      <c r="L6" s="232"/>
      <c r="M6" s="234"/>
    </row>
    <row r="7" spans="1:13">
      <c r="A7" s="246">
        <v>3</v>
      </c>
      <c r="B7" s="236"/>
      <c r="C7" s="239" t="s">
        <v>186</v>
      </c>
      <c r="D7" s="236"/>
      <c r="E7" s="239">
        <v>2</v>
      </c>
      <c r="F7" s="236"/>
      <c r="G7" s="241">
        <v>0.33333333333333331</v>
      </c>
      <c r="H7" s="236"/>
      <c r="I7" s="247"/>
      <c r="J7" s="236"/>
      <c r="K7" s="232"/>
      <c r="L7" s="232"/>
      <c r="M7" s="233"/>
    </row>
    <row r="8" spans="1:13">
      <c r="A8" s="245"/>
      <c r="B8" s="236"/>
      <c r="C8" s="232"/>
      <c r="D8" s="236"/>
      <c r="E8" s="232"/>
      <c r="F8" s="236"/>
      <c r="G8" s="232"/>
      <c r="H8" s="236"/>
      <c r="I8" s="232"/>
      <c r="J8" s="236"/>
      <c r="K8" s="232"/>
      <c r="L8" s="232"/>
      <c r="M8" s="234"/>
    </row>
    <row r="9" spans="1:13">
      <c r="A9" s="235">
        <v>7</v>
      </c>
      <c r="B9" s="236"/>
      <c r="C9" s="239" t="s">
        <v>186</v>
      </c>
      <c r="D9" s="236"/>
      <c r="E9" s="239">
        <v>2</v>
      </c>
      <c r="F9" s="236"/>
      <c r="G9" s="241">
        <v>0.25</v>
      </c>
      <c r="H9" s="236"/>
      <c r="I9" s="235"/>
      <c r="J9" s="236"/>
      <c r="K9" s="232"/>
      <c r="L9" s="232"/>
      <c r="M9" s="233"/>
    </row>
    <row r="10" spans="1:13">
      <c r="A10" s="245"/>
      <c r="B10" s="236"/>
      <c r="C10" s="232"/>
      <c r="D10" s="236"/>
      <c r="E10" s="232"/>
      <c r="F10" s="236"/>
      <c r="G10" s="232"/>
      <c r="H10" s="236"/>
      <c r="I10" s="245"/>
      <c r="J10" s="236"/>
      <c r="K10" s="232"/>
      <c r="L10" s="232"/>
      <c r="M10" s="234"/>
    </row>
    <row r="11" spans="1:13">
      <c r="A11" s="235"/>
      <c r="B11" s="236"/>
      <c r="C11" s="239"/>
      <c r="D11" s="236"/>
      <c r="E11" s="239"/>
      <c r="F11" s="236"/>
      <c r="G11" s="241"/>
      <c r="H11" s="236"/>
      <c r="I11" s="239"/>
      <c r="J11" s="236"/>
      <c r="K11" s="242"/>
      <c r="L11" s="232"/>
      <c r="M11" s="243"/>
    </row>
    <row r="12" spans="1:13">
      <c r="A12" s="237"/>
      <c r="B12" s="238"/>
      <c r="C12" s="240"/>
      <c r="D12" s="238"/>
      <c r="E12" s="240"/>
      <c r="F12" s="238"/>
      <c r="G12" s="240"/>
      <c r="H12" s="238"/>
      <c r="I12" s="240"/>
      <c r="J12" s="238"/>
      <c r="K12" s="240"/>
      <c r="L12" s="240"/>
      <c r="M12" s="244"/>
    </row>
    <row r="13" spans="1:13">
      <c r="A13" s="232"/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191"/>
    </row>
    <row r="14" spans="1:13">
      <c r="A14" s="232"/>
      <c r="B14" s="232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191"/>
    </row>
  </sheetData>
  <mergeCells count="48">
    <mergeCell ref="K1:L2"/>
    <mergeCell ref="M1:M2"/>
    <mergeCell ref="A3:B4"/>
    <mergeCell ref="C3:D4"/>
    <mergeCell ref="E3:F4"/>
    <mergeCell ref="G3:H4"/>
    <mergeCell ref="I3:J4"/>
    <mergeCell ref="K3:L4"/>
    <mergeCell ref="M3:M4"/>
    <mergeCell ref="A1:B2"/>
    <mergeCell ref="C1:D2"/>
    <mergeCell ref="E1:F2"/>
    <mergeCell ref="G1:H2"/>
    <mergeCell ref="I1:J2"/>
    <mergeCell ref="M5:M6"/>
    <mergeCell ref="A7:B8"/>
    <mergeCell ref="C7:D8"/>
    <mergeCell ref="E7:F8"/>
    <mergeCell ref="G7:H8"/>
    <mergeCell ref="I7:J8"/>
    <mergeCell ref="K7:L8"/>
    <mergeCell ref="M7:M8"/>
    <mergeCell ref="A5:B6"/>
    <mergeCell ref="C5:D6"/>
    <mergeCell ref="E5:F6"/>
    <mergeCell ref="G5:H6"/>
    <mergeCell ref="I5:J6"/>
    <mergeCell ref="C9:D10"/>
    <mergeCell ref="E9:F10"/>
    <mergeCell ref="G9:H10"/>
    <mergeCell ref="I9:J10"/>
    <mergeCell ref="K5:L6"/>
    <mergeCell ref="K9:L10"/>
    <mergeCell ref="M9:M10"/>
    <mergeCell ref="A13:B14"/>
    <mergeCell ref="C13:D14"/>
    <mergeCell ref="E13:F14"/>
    <mergeCell ref="G13:H14"/>
    <mergeCell ref="I13:J14"/>
    <mergeCell ref="K13:L14"/>
    <mergeCell ref="A11:B12"/>
    <mergeCell ref="C11:D12"/>
    <mergeCell ref="E11:F12"/>
    <mergeCell ref="G11:H12"/>
    <mergeCell ref="I11:J12"/>
    <mergeCell ref="K11:L12"/>
    <mergeCell ref="M11:M12"/>
    <mergeCell ref="A9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FRUTAS</vt:lpstr>
      <vt:lpstr>VERDURAS</vt:lpstr>
      <vt:lpstr>DIETETICA</vt:lpstr>
      <vt:lpstr>JUGOS</vt:lpstr>
      <vt:lpstr>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2023-10-18T10:11:50Z</dcterms:created>
  <dcterms:modified xsi:type="dcterms:W3CDTF">2023-10-20T11:42:36Z</dcterms:modified>
</cp:coreProperties>
</file>