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FRUTAS" sheetId="1" r:id="rId1"/>
    <sheet name="VERDURAS" sheetId="2" r:id="rId2"/>
    <sheet name="DIETETICA" sheetId="3" r:id="rId3"/>
    <sheet name="JUGOS" sheetId="4" r:id="rId4"/>
    <sheet name="CARROS" sheetId="5" r:id="rId5"/>
    <sheet name="MIXES" sheetId="6" r:id="rId6"/>
  </sheets>
  <definedNames>
    <definedName name="_xlnm._FilterDatabase" localSheetId="2" hidden="1">DIETETICA!$A$7:$W$56</definedName>
    <definedName name="_xlnm._FilterDatabase" localSheetId="0" hidden="1">FRUTAS!$A$7:$AC$56</definedName>
    <definedName name="_xlnm._FilterDatabase" localSheetId="3" hidden="1">JUGOS!$A$3:$W$9</definedName>
    <definedName name="_xlnm._FilterDatabase" localSheetId="5" hidden="1">MIXES!$A$1:$I$50</definedName>
    <definedName name="_xlnm._FilterDatabase" localSheetId="1" hidden="1">VERDURAS!$A$7:$AC$56</definedName>
  </definedNames>
  <calcPr calcId="162913"/>
</workbook>
</file>

<file path=xl/calcChain.xml><?xml version="1.0" encoding="utf-8"?>
<calcChain xmlns="http://schemas.openxmlformats.org/spreadsheetml/2006/main">
  <c r="H48" i="6" l="1"/>
  <c r="F48" i="6"/>
  <c r="D48" i="6"/>
  <c r="C48" i="6"/>
  <c r="B48" i="6"/>
  <c r="A48" i="6"/>
  <c r="H47" i="6"/>
  <c r="F47" i="6"/>
  <c r="D47" i="6"/>
  <c r="C47" i="6"/>
  <c r="B47" i="6"/>
  <c r="A47" i="6"/>
  <c r="H46" i="6"/>
  <c r="F46" i="6"/>
  <c r="D46" i="6"/>
  <c r="C46" i="6"/>
  <c r="B46" i="6"/>
  <c r="A46" i="6"/>
  <c r="H45" i="6"/>
  <c r="F45" i="6"/>
  <c r="D45" i="6"/>
  <c r="I45" i="6" s="1"/>
  <c r="C45" i="6"/>
  <c r="B45" i="6"/>
  <c r="A45" i="6"/>
  <c r="H44" i="6"/>
  <c r="F44" i="6"/>
  <c r="D44" i="6"/>
  <c r="C44" i="6"/>
  <c r="B44" i="6"/>
  <c r="A44" i="6"/>
  <c r="H43" i="6"/>
  <c r="F43" i="6"/>
  <c r="D43" i="6"/>
  <c r="C43" i="6"/>
  <c r="B43" i="6"/>
  <c r="A43" i="6"/>
  <c r="H42" i="6"/>
  <c r="F42" i="6"/>
  <c r="D42" i="6"/>
  <c r="C42" i="6"/>
  <c r="I42" i="6" s="1"/>
  <c r="B42" i="6"/>
  <c r="A42" i="6"/>
  <c r="H41" i="6"/>
  <c r="F41" i="6"/>
  <c r="D41" i="6"/>
  <c r="C41" i="6"/>
  <c r="B41" i="6"/>
  <c r="A41" i="6"/>
  <c r="H40" i="6"/>
  <c r="F40" i="6"/>
  <c r="D40" i="6"/>
  <c r="C40" i="6"/>
  <c r="B40" i="6"/>
  <c r="A40" i="6"/>
  <c r="H39" i="6"/>
  <c r="F39" i="6"/>
  <c r="D39" i="6"/>
  <c r="C39" i="6"/>
  <c r="B39" i="6"/>
  <c r="A39" i="6"/>
  <c r="H38" i="6"/>
  <c r="F38" i="6"/>
  <c r="D38" i="6"/>
  <c r="C38" i="6"/>
  <c r="B38" i="6"/>
  <c r="A38" i="6"/>
  <c r="H37" i="6"/>
  <c r="F37" i="6"/>
  <c r="D37" i="6"/>
  <c r="I37" i="6" s="1"/>
  <c r="C37" i="6"/>
  <c r="B37" i="6"/>
  <c r="A37" i="6"/>
  <c r="H36" i="6"/>
  <c r="F36" i="6"/>
  <c r="D36" i="6"/>
  <c r="C36" i="6"/>
  <c r="B36" i="6"/>
  <c r="A36" i="6"/>
  <c r="H35" i="6"/>
  <c r="F35" i="6"/>
  <c r="D35" i="6"/>
  <c r="C35" i="6"/>
  <c r="B35" i="6"/>
  <c r="A35" i="6"/>
  <c r="H34" i="6"/>
  <c r="F34" i="6"/>
  <c r="D34" i="6"/>
  <c r="C34" i="6"/>
  <c r="B34" i="6"/>
  <c r="A34" i="6"/>
  <c r="H33" i="6"/>
  <c r="F33" i="6"/>
  <c r="D33" i="6"/>
  <c r="I33" i="6" s="1"/>
  <c r="C33" i="6"/>
  <c r="B33" i="6"/>
  <c r="A33" i="6"/>
  <c r="H32" i="6"/>
  <c r="F32" i="6"/>
  <c r="D32" i="6"/>
  <c r="C32" i="6"/>
  <c r="B32" i="6"/>
  <c r="A32" i="6"/>
  <c r="H31" i="6"/>
  <c r="F31" i="6"/>
  <c r="D31" i="6"/>
  <c r="C31" i="6"/>
  <c r="B31" i="6"/>
  <c r="A31" i="6"/>
  <c r="H30" i="6"/>
  <c r="F30" i="6"/>
  <c r="D30" i="6"/>
  <c r="C30" i="6"/>
  <c r="B30" i="6"/>
  <c r="A30" i="6"/>
  <c r="H29" i="6"/>
  <c r="F29" i="6"/>
  <c r="D29" i="6"/>
  <c r="C29" i="6"/>
  <c r="B29" i="6"/>
  <c r="A29" i="6"/>
  <c r="H28" i="6"/>
  <c r="F28" i="6"/>
  <c r="D28" i="6"/>
  <c r="C28" i="6"/>
  <c r="B28" i="6"/>
  <c r="A28" i="6"/>
  <c r="H27" i="6"/>
  <c r="F27" i="6"/>
  <c r="D27" i="6"/>
  <c r="C27" i="6"/>
  <c r="B27" i="6"/>
  <c r="A27" i="6"/>
  <c r="H26" i="6"/>
  <c r="F26" i="6"/>
  <c r="D26" i="6"/>
  <c r="C26" i="6"/>
  <c r="B26" i="6"/>
  <c r="A26" i="6"/>
  <c r="H25" i="6"/>
  <c r="F25" i="6"/>
  <c r="D25" i="6"/>
  <c r="C25" i="6"/>
  <c r="I25" i="6" s="1"/>
  <c r="B25" i="6"/>
  <c r="A25" i="6"/>
  <c r="H24" i="6"/>
  <c r="F24" i="6"/>
  <c r="D24" i="6"/>
  <c r="C24" i="6"/>
  <c r="B24" i="6"/>
  <c r="A24" i="6"/>
  <c r="H23" i="6"/>
  <c r="F23" i="6"/>
  <c r="D23" i="6"/>
  <c r="C23" i="6"/>
  <c r="B23" i="6"/>
  <c r="A23" i="6"/>
  <c r="H22" i="6"/>
  <c r="F22" i="6"/>
  <c r="D22" i="6"/>
  <c r="C22" i="6"/>
  <c r="B22" i="6"/>
  <c r="A22" i="6"/>
  <c r="H21" i="6"/>
  <c r="F21" i="6"/>
  <c r="D21" i="6"/>
  <c r="C21" i="6"/>
  <c r="B21" i="6"/>
  <c r="A21" i="6"/>
  <c r="H20" i="6"/>
  <c r="F20" i="6"/>
  <c r="D20" i="6"/>
  <c r="C20" i="6"/>
  <c r="B20" i="6"/>
  <c r="A20" i="6"/>
  <c r="H19" i="6"/>
  <c r="F19" i="6"/>
  <c r="D19" i="6"/>
  <c r="C19" i="6"/>
  <c r="B19" i="6"/>
  <c r="A19" i="6"/>
  <c r="H18" i="6"/>
  <c r="F18" i="6"/>
  <c r="D18" i="6"/>
  <c r="C18" i="6"/>
  <c r="B18" i="6"/>
  <c r="A18" i="6"/>
  <c r="H17" i="6"/>
  <c r="F17" i="6"/>
  <c r="D17" i="6"/>
  <c r="C17" i="6"/>
  <c r="B17" i="6"/>
  <c r="A17" i="6"/>
  <c r="H16" i="6"/>
  <c r="F16" i="6"/>
  <c r="D16" i="6"/>
  <c r="C16" i="6"/>
  <c r="B16" i="6"/>
  <c r="A16" i="6"/>
  <c r="H15" i="6"/>
  <c r="F15" i="6"/>
  <c r="D15" i="6"/>
  <c r="C15" i="6"/>
  <c r="B15" i="6"/>
  <c r="A15" i="6"/>
  <c r="H14" i="6"/>
  <c r="F14" i="6"/>
  <c r="D14" i="6"/>
  <c r="C14" i="6"/>
  <c r="B14" i="6"/>
  <c r="A14" i="6"/>
  <c r="H13" i="6"/>
  <c r="F13" i="6"/>
  <c r="D13" i="6"/>
  <c r="C13" i="6"/>
  <c r="I13" i="6" s="1"/>
  <c r="B13" i="6"/>
  <c r="A13" i="6"/>
  <c r="H12" i="6"/>
  <c r="F12" i="6"/>
  <c r="D12" i="6"/>
  <c r="C12" i="6"/>
  <c r="B12" i="6"/>
  <c r="A12" i="6"/>
  <c r="H11" i="6"/>
  <c r="F11" i="6"/>
  <c r="D11" i="6"/>
  <c r="C11" i="6"/>
  <c r="B11" i="6"/>
  <c r="A11" i="6"/>
  <c r="H10" i="6"/>
  <c r="F10" i="6"/>
  <c r="D10" i="6"/>
  <c r="C10" i="6"/>
  <c r="B10" i="6"/>
  <c r="A10" i="6"/>
  <c r="H9" i="6"/>
  <c r="F9" i="6"/>
  <c r="D9" i="6"/>
  <c r="C9" i="6"/>
  <c r="B9" i="6"/>
  <c r="A9" i="6"/>
  <c r="H8" i="6"/>
  <c r="F8" i="6"/>
  <c r="D8" i="6"/>
  <c r="C8" i="6"/>
  <c r="B8" i="6"/>
  <c r="A8" i="6"/>
  <c r="H7" i="6"/>
  <c r="F7" i="6"/>
  <c r="D7" i="6"/>
  <c r="C7" i="6"/>
  <c r="B7" i="6"/>
  <c r="A7" i="6"/>
  <c r="I6" i="6"/>
  <c r="H6" i="6"/>
  <c r="F6" i="6"/>
  <c r="D6" i="6"/>
  <c r="C6" i="6"/>
  <c r="B6" i="6"/>
  <c r="A6" i="6"/>
  <c r="H5" i="6"/>
  <c r="F5" i="6"/>
  <c r="D5" i="6"/>
  <c r="C5" i="6"/>
  <c r="B5" i="6"/>
  <c r="A5" i="6"/>
  <c r="H4" i="6"/>
  <c r="F4" i="6"/>
  <c r="D4" i="6"/>
  <c r="C4" i="6"/>
  <c r="B4" i="6"/>
  <c r="A4" i="6"/>
  <c r="H3" i="6"/>
  <c r="F3" i="6"/>
  <c r="D3" i="6"/>
  <c r="C3" i="6"/>
  <c r="B3" i="6"/>
  <c r="A3" i="6"/>
  <c r="H2" i="6"/>
  <c r="F2" i="6"/>
  <c r="D2" i="6"/>
  <c r="C2" i="6"/>
  <c r="B2" i="6"/>
  <c r="A2" i="6"/>
  <c r="F10" i="5"/>
  <c r="E10" i="5"/>
  <c r="F9" i="5"/>
  <c r="E9" i="5"/>
  <c r="F8" i="5"/>
  <c r="E8" i="5"/>
  <c r="F7" i="5"/>
  <c r="E7" i="5"/>
  <c r="E6" i="5"/>
  <c r="E5" i="5"/>
  <c r="E4" i="5"/>
  <c r="E3" i="5"/>
  <c r="E2" i="5"/>
  <c r="P54" i="4"/>
  <c r="W52" i="4"/>
  <c r="V52" i="4"/>
  <c r="U52" i="4"/>
  <c r="T52" i="4"/>
  <c r="S52" i="4"/>
  <c r="R52" i="4"/>
  <c r="Q52" i="4"/>
  <c r="P52" i="4"/>
  <c r="O52" i="4"/>
  <c r="N52" i="4"/>
  <c r="N54" i="4" s="1"/>
  <c r="M52" i="4"/>
  <c r="L52" i="4"/>
  <c r="K52" i="4"/>
  <c r="H52" i="4"/>
  <c r="G52" i="4"/>
  <c r="F52" i="4"/>
  <c r="C52" i="4"/>
  <c r="W51" i="4"/>
  <c r="W54" i="4" s="1"/>
  <c r="V51" i="4"/>
  <c r="V54" i="4" s="1"/>
  <c r="U51" i="4"/>
  <c r="U54" i="4" s="1"/>
  <c r="T51" i="4"/>
  <c r="T54" i="4" s="1"/>
  <c r="S51" i="4"/>
  <c r="S54" i="4" s="1"/>
  <c r="R51" i="4"/>
  <c r="R54" i="4" s="1"/>
  <c r="Q51" i="4"/>
  <c r="Q54" i="4" s="1"/>
  <c r="P51" i="4"/>
  <c r="O51" i="4"/>
  <c r="O54" i="4" s="1"/>
  <c r="N51" i="4"/>
  <c r="M51" i="4"/>
  <c r="M54" i="4" s="1"/>
  <c r="L51" i="4"/>
  <c r="L54" i="4" s="1"/>
  <c r="K51" i="4"/>
  <c r="K54" i="4" s="1"/>
  <c r="J51" i="4"/>
  <c r="I51" i="4"/>
  <c r="I54" i="4" s="1"/>
  <c r="H51" i="4"/>
  <c r="H54" i="4" s="1"/>
  <c r="G51" i="4"/>
  <c r="G54" i="4" s="1"/>
  <c r="F51" i="4"/>
  <c r="F54" i="4" s="1"/>
  <c r="E51" i="4"/>
  <c r="D51" i="4"/>
  <c r="C51" i="4"/>
  <c r="C54" i="4" s="1"/>
  <c r="H7" i="4"/>
  <c r="G7" i="4"/>
  <c r="D7" i="4"/>
  <c r="J5" i="4"/>
  <c r="J52" i="4" s="1"/>
  <c r="I5" i="4"/>
  <c r="I52" i="4" s="1"/>
  <c r="E5" i="4"/>
  <c r="E52" i="4" s="1"/>
  <c r="D5" i="4"/>
  <c r="D52" i="4" s="1"/>
  <c r="D54" i="4" s="1"/>
  <c r="C5" i="4"/>
  <c r="W54" i="3"/>
  <c r="B54" i="3"/>
  <c r="A54" i="3"/>
  <c r="W53" i="3"/>
  <c r="B53" i="3"/>
  <c r="A53" i="3"/>
  <c r="W52" i="3"/>
  <c r="B52" i="3"/>
  <c r="A52" i="3"/>
  <c r="W51" i="3"/>
  <c r="B51" i="3"/>
  <c r="A51" i="3"/>
  <c r="W50" i="3"/>
  <c r="B50" i="3"/>
  <c r="A50" i="3"/>
  <c r="W49" i="3"/>
  <c r="B49" i="3"/>
  <c r="A49" i="3"/>
  <c r="W48" i="3"/>
  <c r="B48" i="3"/>
  <c r="A48" i="3"/>
  <c r="W47" i="3"/>
  <c r="B47" i="3"/>
  <c r="A47" i="3"/>
  <c r="W46" i="3"/>
  <c r="B46" i="3"/>
  <c r="A46" i="3"/>
  <c r="W45" i="3"/>
  <c r="B45" i="3"/>
  <c r="A45" i="3"/>
  <c r="W44" i="3"/>
  <c r="B44" i="3"/>
  <c r="A44" i="3"/>
  <c r="W43" i="3"/>
  <c r="B43" i="3"/>
  <c r="A43" i="3"/>
  <c r="W42" i="3"/>
  <c r="B42" i="3"/>
  <c r="A42" i="3"/>
  <c r="W41" i="3"/>
  <c r="B41" i="3"/>
  <c r="A41" i="3"/>
  <c r="W40" i="3"/>
  <c r="B40" i="3"/>
  <c r="A40" i="3"/>
  <c r="W39" i="3"/>
  <c r="B39" i="3"/>
  <c r="A39" i="3"/>
  <c r="W38" i="3"/>
  <c r="B38" i="3"/>
  <c r="A38" i="3"/>
  <c r="W37" i="3"/>
  <c r="B37" i="3"/>
  <c r="A37" i="3"/>
  <c r="W36" i="3"/>
  <c r="B36" i="3"/>
  <c r="A36" i="3"/>
  <c r="W35" i="3"/>
  <c r="B35" i="3"/>
  <c r="A35" i="3"/>
  <c r="W34" i="3"/>
  <c r="B34" i="3"/>
  <c r="A34" i="3"/>
  <c r="W33" i="3"/>
  <c r="B33" i="3"/>
  <c r="A33" i="3"/>
  <c r="W32" i="3"/>
  <c r="B32" i="3"/>
  <c r="A32" i="3"/>
  <c r="W31" i="3"/>
  <c r="B31" i="3"/>
  <c r="A31" i="3"/>
  <c r="W30" i="3"/>
  <c r="B30" i="3"/>
  <c r="A30" i="3"/>
  <c r="W29" i="3"/>
  <c r="B29" i="3"/>
  <c r="A29" i="3"/>
  <c r="W28" i="3"/>
  <c r="B28" i="3"/>
  <c r="A28" i="3"/>
  <c r="W27" i="3"/>
  <c r="B27" i="3"/>
  <c r="A27" i="3"/>
  <c r="W26" i="3"/>
  <c r="B26" i="3"/>
  <c r="A26" i="3"/>
  <c r="W25" i="3"/>
  <c r="B25" i="3"/>
  <c r="A25" i="3"/>
  <c r="W24" i="3"/>
  <c r="B24" i="3"/>
  <c r="A24" i="3"/>
  <c r="W23" i="3"/>
  <c r="B23" i="3"/>
  <c r="A23" i="3"/>
  <c r="W22" i="3"/>
  <c r="B22" i="3"/>
  <c r="A22" i="3"/>
  <c r="W21" i="3"/>
  <c r="B21" i="3"/>
  <c r="A21" i="3"/>
  <c r="W20" i="3"/>
  <c r="B20" i="3"/>
  <c r="A20" i="3"/>
  <c r="W19" i="3"/>
  <c r="B19" i="3"/>
  <c r="A19" i="3"/>
  <c r="W18" i="3"/>
  <c r="B18" i="3"/>
  <c r="A18" i="3"/>
  <c r="W17" i="3"/>
  <c r="B17" i="3"/>
  <c r="A17" i="3"/>
  <c r="W16" i="3"/>
  <c r="B16" i="3"/>
  <c r="A16" i="3"/>
  <c r="W15" i="3"/>
  <c r="B15" i="3"/>
  <c r="A15" i="3"/>
  <c r="W14" i="3"/>
  <c r="B14" i="3"/>
  <c r="A14" i="3"/>
  <c r="W13" i="3"/>
  <c r="B13" i="3"/>
  <c r="A13" i="3"/>
  <c r="W12" i="3"/>
  <c r="B12" i="3"/>
  <c r="A12" i="3"/>
  <c r="W11" i="3"/>
  <c r="B11" i="3"/>
  <c r="A11" i="3"/>
  <c r="W10" i="3"/>
  <c r="W9" i="3"/>
  <c r="B9" i="3"/>
  <c r="A9" i="3"/>
  <c r="W8" i="3"/>
  <c r="B8" i="3"/>
  <c r="A8" i="3"/>
  <c r="C5" i="3"/>
  <c r="AC54" i="2"/>
  <c r="AB54" i="2"/>
  <c r="B54" i="2"/>
  <c r="A54" i="2"/>
  <c r="AC53" i="2"/>
  <c r="AB53" i="2"/>
  <c r="B53" i="2"/>
  <c r="A53" i="2"/>
  <c r="AC52" i="2"/>
  <c r="AB52" i="2"/>
  <c r="B52" i="2"/>
  <c r="A52" i="2"/>
  <c r="AC51" i="2"/>
  <c r="AB51" i="2"/>
  <c r="B51" i="2"/>
  <c r="A51" i="2"/>
  <c r="AC50" i="2"/>
  <c r="AB50" i="2"/>
  <c r="B50" i="2"/>
  <c r="A50" i="2"/>
  <c r="AC49" i="2"/>
  <c r="AB49" i="2"/>
  <c r="B49" i="2"/>
  <c r="A49" i="2"/>
  <c r="AC48" i="2"/>
  <c r="AB48" i="2"/>
  <c r="B48" i="2"/>
  <c r="A48" i="2"/>
  <c r="AC47" i="2"/>
  <c r="AB47" i="2"/>
  <c r="B47" i="2"/>
  <c r="A47" i="2"/>
  <c r="AC46" i="2"/>
  <c r="AB46" i="2"/>
  <c r="B46" i="2"/>
  <c r="A46" i="2"/>
  <c r="AC45" i="2"/>
  <c r="AB45" i="2"/>
  <c r="B45" i="2"/>
  <c r="A45" i="2"/>
  <c r="AC44" i="2"/>
  <c r="AB44" i="2"/>
  <c r="B44" i="2"/>
  <c r="A44" i="2"/>
  <c r="AC43" i="2"/>
  <c r="AB43" i="2"/>
  <c r="B43" i="2"/>
  <c r="A43" i="2"/>
  <c r="AB42" i="2"/>
  <c r="B42" i="2"/>
  <c r="A42" i="2"/>
  <c r="AC41" i="2"/>
  <c r="AB41" i="2"/>
  <c r="B41" i="2"/>
  <c r="A41" i="2"/>
  <c r="AC40" i="2"/>
  <c r="AB40" i="2"/>
  <c r="B40" i="2"/>
  <c r="A40" i="2"/>
  <c r="AC39" i="2"/>
  <c r="AB39" i="2"/>
  <c r="AC38" i="2"/>
  <c r="AB38" i="2"/>
  <c r="B38" i="2"/>
  <c r="A38" i="2"/>
  <c r="AC37" i="2"/>
  <c r="AB37" i="2"/>
  <c r="B37" i="2"/>
  <c r="A37" i="2"/>
  <c r="AC36" i="2"/>
  <c r="AB36" i="2"/>
  <c r="B36" i="2"/>
  <c r="A36" i="2"/>
  <c r="AB35" i="2"/>
  <c r="B35" i="2"/>
  <c r="A35" i="2"/>
  <c r="AC34" i="2"/>
  <c r="AB34" i="2"/>
  <c r="AC33" i="2"/>
  <c r="AB33" i="2"/>
  <c r="B33" i="2"/>
  <c r="A33" i="2"/>
  <c r="AC32" i="2"/>
  <c r="AB32" i="2"/>
  <c r="B32" i="2"/>
  <c r="A32" i="2"/>
  <c r="AC31" i="2"/>
  <c r="AB31" i="2"/>
  <c r="B31" i="2"/>
  <c r="A31" i="2"/>
  <c r="AC30" i="2"/>
  <c r="AB30" i="2"/>
  <c r="B30" i="2"/>
  <c r="A30" i="2"/>
  <c r="AC29" i="2"/>
  <c r="AB29" i="2"/>
  <c r="B29" i="2"/>
  <c r="A29" i="2"/>
  <c r="AC28" i="2"/>
  <c r="AB28" i="2"/>
  <c r="B28" i="2"/>
  <c r="A28" i="2"/>
  <c r="AC27" i="2"/>
  <c r="AB27" i="2"/>
  <c r="B27" i="2"/>
  <c r="A27" i="2"/>
  <c r="AC26" i="2"/>
  <c r="AB26" i="2"/>
  <c r="B26" i="2"/>
  <c r="A26" i="2"/>
  <c r="AC25" i="2"/>
  <c r="AB25" i="2"/>
  <c r="B25" i="2"/>
  <c r="A25" i="2"/>
  <c r="AC24" i="2"/>
  <c r="AB24" i="2"/>
  <c r="B24" i="2"/>
  <c r="A24" i="2"/>
  <c r="AC23" i="2"/>
  <c r="AB23" i="2"/>
  <c r="B23" i="2"/>
  <c r="A23" i="2"/>
  <c r="AC22" i="2"/>
  <c r="AB22" i="2"/>
  <c r="B22" i="2"/>
  <c r="A22" i="2"/>
  <c r="AC21" i="2"/>
  <c r="AB21" i="2"/>
  <c r="B21" i="2"/>
  <c r="A21" i="2"/>
  <c r="AC20" i="2"/>
  <c r="AB20" i="2"/>
  <c r="B20" i="2"/>
  <c r="A20" i="2"/>
  <c r="AC19" i="2"/>
  <c r="AB19" i="2"/>
  <c r="B19" i="2"/>
  <c r="A19" i="2"/>
  <c r="AC18" i="2"/>
  <c r="AB18" i="2"/>
  <c r="B18" i="2"/>
  <c r="A18" i="2"/>
  <c r="AC17" i="2"/>
  <c r="AB17" i="2"/>
  <c r="B17" i="2"/>
  <c r="A17" i="2"/>
  <c r="AC16" i="2"/>
  <c r="AB16" i="2"/>
  <c r="B16" i="2"/>
  <c r="A16" i="2"/>
  <c r="AC15" i="2"/>
  <c r="AB15" i="2"/>
  <c r="B15" i="2"/>
  <c r="A15" i="2"/>
  <c r="AC14" i="2"/>
  <c r="AB14" i="2"/>
  <c r="B14" i="2"/>
  <c r="A14" i="2"/>
  <c r="AC13" i="2"/>
  <c r="AB13" i="2"/>
  <c r="AC12" i="2"/>
  <c r="AB12" i="2"/>
  <c r="B12" i="2"/>
  <c r="A12" i="2"/>
  <c r="AC11" i="2"/>
  <c r="AB11" i="2"/>
  <c r="B11" i="2"/>
  <c r="A11" i="2"/>
  <c r="AC10" i="2"/>
  <c r="AB10" i="2"/>
  <c r="B10" i="2"/>
  <c r="A10" i="2"/>
  <c r="AC9" i="2"/>
  <c r="AB9" i="2"/>
  <c r="B9" i="2"/>
  <c r="A9" i="2"/>
  <c r="AC8" i="2"/>
  <c r="AB8" i="2"/>
  <c r="B8" i="2"/>
  <c r="A8" i="2"/>
  <c r="C5" i="2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D70" i="1"/>
  <c r="C70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D56" i="1"/>
  <c r="C56" i="1"/>
  <c r="X55" i="1"/>
  <c r="W55" i="1"/>
  <c r="W58" i="1" s="1"/>
  <c r="V55" i="1"/>
  <c r="V58" i="1" s="1"/>
  <c r="U55" i="1"/>
  <c r="U58" i="1" s="1"/>
  <c r="T55" i="1"/>
  <c r="S55" i="1"/>
  <c r="R55" i="1"/>
  <c r="R58" i="1" s="1"/>
  <c r="Q55" i="1"/>
  <c r="Q58" i="1" s="1"/>
  <c r="P55" i="1"/>
  <c r="O55" i="1"/>
  <c r="N55" i="1"/>
  <c r="M55" i="1"/>
  <c r="L55" i="1"/>
  <c r="K55" i="1"/>
  <c r="K58" i="1" s="1"/>
  <c r="J55" i="1"/>
  <c r="J58" i="1" s="1"/>
  <c r="I55" i="1"/>
  <c r="I58" i="1" s="1"/>
  <c r="H55" i="1"/>
  <c r="G55" i="1"/>
  <c r="F55" i="1"/>
  <c r="F58" i="1" s="1"/>
  <c r="E55" i="1"/>
  <c r="D55" i="1"/>
  <c r="D58" i="1" s="1"/>
  <c r="C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E23" i="1"/>
  <c r="E56" i="1" s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I19" i="6" l="1"/>
  <c r="I15" i="6"/>
  <c r="I21" i="6"/>
  <c r="I27" i="6"/>
  <c r="I29" i="6"/>
  <c r="I31" i="6"/>
  <c r="I39" i="6"/>
  <c r="I41" i="6"/>
  <c r="I43" i="6"/>
  <c r="M58" i="1"/>
  <c r="N58" i="1"/>
  <c r="C58" i="1"/>
  <c r="O58" i="1"/>
  <c r="P58" i="1"/>
  <c r="I18" i="6"/>
  <c r="I30" i="6"/>
  <c r="K56" i="3"/>
  <c r="Y65" i="1"/>
  <c r="Y66" i="1"/>
  <c r="I40" i="6"/>
  <c r="T58" i="1"/>
  <c r="I3" i="6"/>
  <c r="I5" i="6"/>
  <c r="I7" i="6"/>
  <c r="Y71" i="1"/>
  <c r="I8" i="6"/>
  <c r="I16" i="6"/>
  <c r="E58" i="1"/>
  <c r="I14" i="6"/>
  <c r="I20" i="6"/>
  <c r="I22" i="6"/>
  <c r="I24" i="6"/>
  <c r="I47" i="6"/>
  <c r="L58" i="1"/>
  <c r="X58" i="1"/>
  <c r="I28" i="6"/>
  <c r="I11" i="6"/>
  <c r="I26" i="6"/>
  <c r="I32" i="6"/>
  <c r="I34" i="6"/>
  <c r="I36" i="6"/>
  <c r="Y69" i="1"/>
  <c r="I9" i="6"/>
  <c r="I17" i="6"/>
  <c r="Y64" i="1"/>
  <c r="Y74" i="1"/>
  <c r="Y75" i="1"/>
  <c r="Y76" i="1"/>
  <c r="E49" i="6"/>
  <c r="Y68" i="1"/>
  <c r="I23" i="6"/>
  <c r="I38" i="6"/>
  <c r="I44" i="6"/>
  <c r="I46" i="6"/>
  <c r="I48" i="6"/>
  <c r="Y73" i="1"/>
  <c r="W76" i="2"/>
  <c r="G58" i="1"/>
  <c r="S58" i="1"/>
  <c r="Y67" i="1"/>
  <c r="V78" i="2"/>
  <c r="Y56" i="2"/>
  <c r="F55" i="3"/>
  <c r="I4" i="6"/>
  <c r="H58" i="1"/>
  <c r="Y72" i="1"/>
  <c r="Y77" i="1"/>
  <c r="Y78" i="1"/>
  <c r="I2" i="6"/>
  <c r="I10" i="6"/>
  <c r="I12" i="6"/>
  <c r="I35" i="6"/>
  <c r="E54" i="4"/>
  <c r="J54" i="4"/>
  <c r="C68" i="2"/>
  <c r="L55" i="2"/>
  <c r="X55" i="2"/>
  <c r="K56" i="2"/>
  <c r="W56" i="2"/>
  <c r="I64" i="2"/>
  <c r="U64" i="2"/>
  <c r="J65" i="2"/>
  <c r="V65" i="2"/>
  <c r="K66" i="2"/>
  <c r="W66" i="2"/>
  <c r="L67" i="2"/>
  <c r="X67" i="2"/>
  <c r="M68" i="2"/>
  <c r="N69" i="2"/>
  <c r="C70" i="2"/>
  <c r="O70" i="2"/>
  <c r="D71" i="2"/>
  <c r="P71" i="2"/>
  <c r="E72" i="2"/>
  <c r="Q72" i="2"/>
  <c r="F73" i="2"/>
  <c r="R73" i="2"/>
  <c r="G74" i="2"/>
  <c r="S74" i="2"/>
  <c r="H75" i="2"/>
  <c r="T75" i="2"/>
  <c r="I76" i="2"/>
  <c r="U76" i="2"/>
  <c r="J77" i="2"/>
  <c r="V77" i="2"/>
  <c r="K78" i="2"/>
  <c r="W78" i="2"/>
  <c r="D55" i="3"/>
  <c r="P55" i="3"/>
  <c r="L56" i="3"/>
  <c r="F49" i="6"/>
  <c r="O68" i="2"/>
  <c r="T73" i="2"/>
  <c r="E70" i="1"/>
  <c r="Y70" i="1" s="1"/>
  <c r="M55" i="2"/>
  <c r="Y55" i="2"/>
  <c r="L56" i="2"/>
  <c r="X56" i="2"/>
  <c r="J64" i="2"/>
  <c r="V64" i="2"/>
  <c r="K65" i="2"/>
  <c r="W65" i="2"/>
  <c r="L66" i="2"/>
  <c r="X66" i="2"/>
  <c r="M67" i="2"/>
  <c r="N68" i="2"/>
  <c r="C69" i="2"/>
  <c r="O69" i="2"/>
  <c r="D70" i="2"/>
  <c r="P70" i="2"/>
  <c r="E71" i="2"/>
  <c r="Q71" i="2"/>
  <c r="F72" i="2"/>
  <c r="R72" i="2"/>
  <c r="G73" i="2"/>
  <c r="S73" i="2"/>
  <c r="H74" i="2"/>
  <c r="T74" i="2"/>
  <c r="I75" i="2"/>
  <c r="U75" i="2"/>
  <c r="J76" i="2"/>
  <c r="V76" i="2"/>
  <c r="K77" i="2"/>
  <c r="W77" i="2"/>
  <c r="L78" i="2"/>
  <c r="X78" i="2"/>
  <c r="E55" i="3"/>
  <c r="Q55" i="3"/>
  <c r="M56" i="3"/>
  <c r="G49" i="6"/>
  <c r="K64" i="2"/>
  <c r="Q70" i="2"/>
  <c r="V75" i="2"/>
  <c r="C55" i="2"/>
  <c r="O55" i="2"/>
  <c r="AA55" i="2"/>
  <c r="N56" i="2"/>
  <c r="Z56" i="2"/>
  <c r="L64" i="2"/>
  <c r="X64" i="2"/>
  <c r="M65" i="2"/>
  <c r="N66" i="2"/>
  <c r="C67" i="2"/>
  <c r="O67" i="2"/>
  <c r="D68" i="2"/>
  <c r="P68" i="2"/>
  <c r="E69" i="2"/>
  <c r="Q69" i="2"/>
  <c r="F70" i="2"/>
  <c r="R70" i="2"/>
  <c r="G71" i="2"/>
  <c r="S71" i="2"/>
  <c r="H72" i="2"/>
  <c r="T72" i="2"/>
  <c r="I73" i="2"/>
  <c r="U73" i="2"/>
  <c r="J74" i="2"/>
  <c r="V74" i="2"/>
  <c r="K75" i="2"/>
  <c r="W75" i="2"/>
  <c r="L76" i="2"/>
  <c r="X76" i="2"/>
  <c r="M77" i="2"/>
  <c r="N78" i="2"/>
  <c r="G55" i="3"/>
  <c r="C56" i="3"/>
  <c r="O56" i="3"/>
  <c r="D50" i="6"/>
  <c r="M66" i="2"/>
  <c r="S72" i="2"/>
  <c r="L77" i="2"/>
  <c r="V55" i="3"/>
  <c r="D55" i="2"/>
  <c r="P55" i="2"/>
  <c r="C56" i="2"/>
  <c r="O56" i="2"/>
  <c r="AA56" i="2"/>
  <c r="M64" i="2"/>
  <c r="N65" i="2"/>
  <c r="C66" i="2"/>
  <c r="O66" i="2"/>
  <c r="D67" i="2"/>
  <c r="P67" i="2"/>
  <c r="E68" i="2"/>
  <c r="Q68" i="2"/>
  <c r="F69" i="2"/>
  <c r="R69" i="2"/>
  <c r="G70" i="2"/>
  <c r="S70" i="2"/>
  <c r="H71" i="2"/>
  <c r="T71" i="2"/>
  <c r="I72" i="2"/>
  <c r="U72" i="2"/>
  <c r="J73" i="2"/>
  <c r="V73" i="2"/>
  <c r="K74" i="2"/>
  <c r="W74" i="2"/>
  <c r="L75" i="2"/>
  <c r="X75" i="2"/>
  <c r="M76" i="2"/>
  <c r="N77" i="2"/>
  <c r="C78" i="2"/>
  <c r="O78" i="2"/>
  <c r="H55" i="3"/>
  <c r="D56" i="3"/>
  <c r="P56" i="3"/>
  <c r="E50" i="6"/>
  <c r="E52" i="6" s="1"/>
  <c r="N55" i="2"/>
  <c r="N58" i="2" s="1"/>
  <c r="N67" i="2"/>
  <c r="H73" i="2"/>
  <c r="M78" i="2"/>
  <c r="N56" i="3"/>
  <c r="E55" i="2"/>
  <c r="Q55" i="2"/>
  <c r="D56" i="2"/>
  <c r="P56" i="2"/>
  <c r="N64" i="2"/>
  <c r="C65" i="2"/>
  <c r="O65" i="2"/>
  <c r="D66" i="2"/>
  <c r="P66" i="2"/>
  <c r="E67" i="2"/>
  <c r="Q67" i="2"/>
  <c r="F68" i="2"/>
  <c r="R68" i="2"/>
  <c r="G69" i="2"/>
  <c r="S69" i="2"/>
  <c r="H70" i="2"/>
  <c r="T70" i="2"/>
  <c r="I71" i="2"/>
  <c r="U71" i="2"/>
  <c r="J72" i="2"/>
  <c r="V72" i="2"/>
  <c r="K73" i="2"/>
  <c r="W73" i="2"/>
  <c r="L74" i="2"/>
  <c r="X74" i="2"/>
  <c r="M75" i="2"/>
  <c r="N76" i="2"/>
  <c r="C77" i="2"/>
  <c r="O77" i="2"/>
  <c r="D78" i="2"/>
  <c r="P78" i="2"/>
  <c r="I55" i="3"/>
  <c r="E56" i="3"/>
  <c r="Q56" i="3"/>
  <c r="F50" i="6"/>
  <c r="M56" i="2"/>
  <c r="P69" i="2"/>
  <c r="U74" i="2"/>
  <c r="C50" i="6"/>
  <c r="F55" i="2"/>
  <c r="R55" i="2"/>
  <c r="E56" i="2"/>
  <c r="Q56" i="2"/>
  <c r="C64" i="2"/>
  <c r="O64" i="2"/>
  <c r="D65" i="2"/>
  <c r="P65" i="2"/>
  <c r="E66" i="2"/>
  <c r="Q66" i="2"/>
  <c r="F67" i="2"/>
  <c r="R67" i="2"/>
  <c r="G68" i="2"/>
  <c r="S68" i="2"/>
  <c r="H69" i="2"/>
  <c r="T69" i="2"/>
  <c r="I70" i="2"/>
  <c r="U70" i="2"/>
  <c r="J71" i="2"/>
  <c r="V71" i="2"/>
  <c r="K72" i="2"/>
  <c r="W72" i="2"/>
  <c r="L73" i="2"/>
  <c r="X73" i="2"/>
  <c r="M74" i="2"/>
  <c r="N75" i="2"/>
  <c r="C76" i="2"/>
  <c r="O76" i="2"/>
  <c r="D77" i="2"/>
  <c r="P77" i="2"/>
  <c r="E78" i="2"/>
  <c r="Q78" i="2"/>
  <c r="J55" i="3"/>
  <c r="F56" i="3"/>
  <c r="F58" i="3" s="1"/>
  <c r="V56" i="3"/>
  <c r="G50" i="6"/>
  <c r="D69" i="2"/>
  <c r="I74" i="2"/>
  <c r="G55" i="2"/>
  <c r="S55" i="2"/>
  <c r="F56" i="2"/>
  <c r="R56" i="2"/>
  <c r="D64" i="2"/>
  <c r="P64" i="2"/>
  <c r="E65" i="2"/>
  <c r="Q65" i="2"/>
  <c r="F66" i="2"/>
  <c r="R66" i="2"/>
  <c r="G67" i="2"/>
  <c r="S67" i="2"/>
  <c r="H68" i="2"/>
  <c r="T68" i="2"/>
  <c r="I69" i="2"/>
  <c r="U69" i="2"/>
  <c r="J70" i="2"/>
  <c r="V70" i="2"/>
  <c r="K71" i="2"/>
  <c r="W71" i="2"/>
  <c r="L72" i="2"/>
  <c r="X72" i="2"/>
  <c r="M73" i="2"/>
  <c r="N74" i="2"/>
  <c r="C75" i="2"/>
  <c r="O75" i="2"/>
  <c r="D76" i="2"/>
  <c r="P76" i="2"/>
  <c r="E77" i="2"/>
  <c r="Q77" i="2"/>
  <c r="F78" i="2"/>
  <c r="R78" i="2"/>
  <c r="K55" i="3"/>
  <c r="K58" i="3" s="1"/>
  <c r="G56" i="3"/>
  <c r="W64" i="2"/>
  <c r="F71" i="2"/>
  <c r="X77" i="2"/>
  <c r="H55" i="2"/>
  <c r="T55" i="2"/>
  <c r="G56" i="2"/>
  <c r="S56" i="2"/>
  <c r="E64" i="2"/>
  <c r="Q64" i="2"/>
  <c r="F65" i="2"/>
  <c r="R65" i="2"/>
  <c r="G66" i="2"/>
  <c r="S66" i="2"/>
  <c r="H67" i="2"/>
  <c r="T67" i="2"/>
  <c r="I68" i="2"/>
  <c r="U68" i="2"/>
  <c r="J69" i="2"/>
  <c r="V69" i="2"/>
  <c r="K70" i="2"/>
  <c r="W70" i="2"/>
  <c r="L71" i="2"/>
  <c r="X71" i="2"/>
  <c r="M72" i="2"/>
  <c r="N73" i="2"/>
  <c r="C74" i="2"/>
  <c r="O74" i="2"/>
  <c r="D75" i="2"/>
  <c r="P75" i="2"/>
  <c r="E76" i="2"/>
  <c r="Q76" i="2"/>
  <c r="F77" i="2"/>
  <c r="R77" i="2"/>
  <c r="G78" i="2"/>
  <c r="S78" i="2"/>
  <c r="L55" i="3"/>
  <c r="L58" i="3" s="1"/>
  <c r="H56" i="3"/>
  <c r="X65" i="2"/>
  <c r="R71" i="2"/>
  <c r="J75" i="2"/>
  <c r="I55" i="2"/>
  <c r="U55" i="2"/>
  <c r="H56" i="2"/>
  <c r="T56" i="2"/>
  <c r="F64" i="2"/>
  <c r="R64" i="2"/>
  <c r="G65" i="2"/>
  <c r="S65" i="2"/>
  <c r="H66" i="2"/>
  <c r="T66" i="2"/>
  <c r="I67" i="2"/>
  <c r="U67" i="2"/>
  <c r="J68" i="2"/>
  <c r="V68" i="2"/>
  <c r="K69" i="2"/>
  <c r="W69" i="2"/>
  <c r="L70" i="2"/>
  <c r="X70" i="2"/>
  <c r="M71" i="2"/>
  <c r="N72" i="2"/>
  <c r="C73" i="2"/>
  <c r="O73" i="2"/>
  <c r="D74" i="2"/>
  <c r="P74" i="2"/>
  <c r="E75" i="2"/>
  <c r="Q75" i="2"/>
  <c r="F76" i="2"/>
  <c r="R76" i="2"/>
  <c r="G77" i="2"/>
  <c r="S77" i="2"/>
  <c r="H78" i="2"/>
  <c r="T78" i="2"/>
  <c r="M55" i="3"/>
  <c r="M58" i="3" s="1"/>
  <c r="I56" i="3"/>
  <c r="C49" i="6"/>
  <c r="C52" i="6" s="1"/>
  <c r="L65" i="2"/>
  <c r="G72" i="2"/>
  <c r="K76" i="2"/>
  <c r="J55" i="2"/>
  <c r="V55" i="2"/>
  <c r="I56" i="2"/>
  <c r="U56" i="2"/>
  <c r="G64" i="2"/>
  <c r="S64" i="2"/>
  <c r="H65" i="2"/>
  <c r="T65" i="2"/>
  <c r="I66" i="2"/>
  <c r="U66" i="2"/>
  <c r="J67" i="2"/>
  <c r="V67" i="2"/>
  <c r="K68" i="2"/>
  <c r="W68" i="2"/>
  <c r="L69" i="2"/>
  <c r="X69" i="2"/>
  <c r="M70" i="2"/>
  <c r="N71" i="2"/>
  <c r="C72" i="2"/>
  <c r="O72" i="2"/>
  <c r="D73" i="2"/>
  <c r="P73" i="2"/>
  <c r="E74" i="2"/>
  <c r="Q74" i="2"/>
  <c r="F75" i="2"/>
  <c r="R75" i="2"/>
  <c r="G76" i="2"/>
  <c r="S76" i="2"/>
  <c r="H77" i="2"/>
  <c r="T77" i="2"/>
  <c r="I78" i="2"/>
  <c r="U78" i="2"/>
  <c r="N55" i="3"/>
  <c r="N58" i="3" s="1"/>
  <c r="J56" i="3"/>
  <c r="D49" i="6"/>
  <c r="D52" i="6" s="1"/>
  <c r="Z55" i="2"/>
  <c r="Z58" i="2" s="1"/>
  <c r="E70" i="2"/>
  <c r="K55" i="2"/>
  <c r="K58" i="2" s="1"/>
  <c r="W55" i="2"/>
  <c r="W58" i="2" s="1"/>
  <c r="J56" i="2"/>
  <c r="V56" i="2"/>
  <c r="H64" i="2"/>
  <c r="T64" i="2"/>
  <c r="I65" i="2"/>
  <c r="U65" i="2"/>
  <c r="J66" i="2"/>
  <c r="V66" i="2"/>
  <c r="K67" i="2"/>
  <c r="W67" i="2"/>
  <c r="L68" i="2"/>
  <c r="X68" i="2"/>
  <c r="M69" i="2"/>
  <c r="N70" i="2"/>
  <c r="C71" i="2"/>
  <c r="O71" i="2"/>
  <c r="D72" i="2"/>
  <c r="P72" i="2"/>
  <c r="E73" i="2"/>
  <c r="Q73" i="2"/>
  <c r="F74" i="2"/>
  <c r="R74" i="2"/>
  <c r="G75" i="2"/>
  <c r="S75" i="2"/>
  <c r="H76" i="2"/>
  <c r="T76" i="2"/>
  <c r="I77" i="2"/>
  <c r="U77" i="2"/>
  <c r="J78" i="2"/>
  <c r="C55" i="3"/>
  <c r="C58" i="3" s="1"/>
  <c r="O55" i="3"/>
  <c r="O58" i="3" s="1"/>
  <c r="Y58" i="2" l="1"/>
  <c r="Y71" i="2"/>
  <c r="F5" i="5" s="1"/>
  <c r="E58" i="2"/>
  <c r="X58" i="2"/>
  <c r="G58" i="3"/>
  <c r="J58" i="3"/>
  <c r="Q58" i="3"/>
  <c r="L58" i="2"/>
  <c r="V58" i="2"/>
  <c r="E58" i="3"/>
  <c r="F52" i="6"/>
  <c r="Y68" i="2"/>
  <c r="J58" i="2"/>
  <c r="P58" i="2"/>
  <c r="U58" i="2"/>
  <c r="D58" i="2"/>
  <c r="P58" i="3"/>
  <c r="I58" i="2"/>
  <c r="T58" i="2"/>
  <c r="Y64" i="2"/>
  <c r="F2" i="5" s="1"/>
  <c r="I58" i="3"/>
  <c r="V58" i="3"/>
  <c r="AA58" i="2"/>
  <c r="D58" i="3"/>
  <c r="H58" i="2"/>
  <c r="S58" i="2"/>
  <c r="O58" i="2"/>
  <c r="Y75" i="2"/>
  <c r="G58" i="2"/>
  <c r="Y76" i="2"/>
  <c r="Y65" i="2"/>
  <c r="F3" i="5" s="1"/>
  <c r="C58" i="2"/>
  <c r="Y74" i="2"/>
  <c r="R58" i="2"/>
  <c r="Y72" i="2"/>
  <c r="Y73" i="2"/>
  <c r="F6" i="5" s="1"/>
  <c r="F58" i="2"/>
  <c r="Y77" i="2"/>
  <c r="H58" i="3"/>
  <c r="Y66" i="2"/>
  <c r="Y67" i="2"/>
  <c r="Y69" i="2"/>
  <c r="M58" i="2"/>
  <c r="Q58" i="2"/>
  <c r="Y78" i="2"/>
  <c r="G52" i="6"/>
  <c r="Y70" i="2"/>
  <c r="F4" i="5" s="1"/>
</calcChain>
</file>

<file path=xl/sharedStrings.xml><?xml version="1.0" encoding="utf-8"?>
<sst xmlns="http://schemas.openxmlformats.org/spreadsheetml/2006/main" count="283" uniqueCount="190">
  <si>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</si>
  <si>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</si>
  <si>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</si>
  <si>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</si>
  <si>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</si>
  <si>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</si>
  <si>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</si>
  <si>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</si>
  <si>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</si>
  <si>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</si>
  <si>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</si>
  <si>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</si>
  <si>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</si>
  <si>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</si>
  <si>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</si>
  <si>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</si>
  <si>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</si>
  <si>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</si>
  <si>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</si>
  <si>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</si>
  <si>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</si>
  <si>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</si>
  <si>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</si>
  <si>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</si>
  <si>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</si>
  <si>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</si>
  <si>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</si>
  <si>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</si>
  <si>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</si>
  <si>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</si>
  <si>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MIX S FSA</t>
  </si>
  <si>
    <t>SMOOTHIE  MIX</t>
  </si>
  <si>
    <t>PRESENTACION</t>
  </si>
  <si>
    <t>FACTURA</t>
  </si>
  <si>
    <t>VERDURAS</t>
  </si>
  <si>
    <t>DIETETICA</t>
  </si>
  <si>
    <t>jugos</t>
  </si>
  <si>
    <t>Fabio Massaglia</t>
  </si>
  <si>
    <t>maria rauddi</t>
  </si>
  <si>
    <t>Graciela Bauza</t>
  </si>
  <si>
    <t>Felicitas Milevcic</t>
  </si>
  <si>
    <t>rosana haydee mariani</t>
  </si>
  <si>
    <t>Luján Arias Usandivaras</t>
  </si>
  <si>
    <t>Laura Frei</t>
  </si>
  <si>
    <t>Julián Macías</t>
  </si>
  <si>
    <t>MIRTA BEATRIZ SANCHEZ</t>
  </si>
  <si>
    <t>Marcela Donadio</t>
  </si>
  <si>
    <t>Viviana Pedemonte</t>
  </si>
  <si>
    <t>Green abasto</t>
  </si>
  <si>
    <t>26825/50116</t>
  </si>
  <si>
    <t>GAMA</t>
  </si>
  <si>
    <t>TTE: KAESREN</t>
  </si>
  <si>
    <t>Tea Rosario</t>
  </si>
  <si>
    <t>TTE CRUZ DEL VALLE</t>
  </si>
  <si>
    <t>Green Rosario</t>
  </si>
  <si>
    <t>Coppella</t>
  </si>
  <si>
    <t>granel</t>
  </si>
  <si>
    <t>sin cargo</t>
  </si>
  <si>
    <t>Green dot</t>
  </si>
  <si>
    <t>green santa fe</t>
  </si>
  <si>
    <t/>
  </si>
  <si>
    <t>Green Billin</t>
  </si>
  <si>
    <t>Casa china</t>
  </si>
  <si>
    <t>ver</t>
  </si>
  <si>
    <t>Amoedo</t>
  </si>
  <si>
    <t>Tea conde</t>
  </si>
  <si>
    <t>Tea unicenter</t>
  </si>
  <si>
    <t>Chango mas</t>
  </si>
  <si>
    <t>Yacht pto madero</t>
  </si>
  <si>
    <t>Tea avalos</t>
  </si>
  <si>
    <t>Tienda nova salguero</t>
  </si>
  <si>
    <t>ret</t>
  </si>
  <si>
    <t>Mariano</t>
  </si>
  <si>
    <t>retira Marina</t>
  </si>
  <si>
    <t>Mattina</t>
  </si>
  <si>
    <t>Tea gorostiaga</t>
  </si>
  <si>
    <t xml:space="preserve">VER </t>
  </si>
  <si>
    <t>Susana Redondo</t>
  </si>
  <si>
    <t>Tostado obelisco</t>
  </si>
  <si>
    <t>Tostado casino</t>
  </si>
  <si>
    <t>Makalu</t>
  </si>
  <si>
    <t>Nahuen</t>
  </si>
  <si>
    <t>Mariana Gianyuame</t>
  </si>
  <si>
    <t>Renatto spadetto</t>
  </si>
  <si>
    <t>Mauricio Werbach</t>
  </si>
  <si>
    <t xml:space="preserve">Gelato </t>
  </si>
  <si>
    <t>Café specialita</t>
  </si>
  <si>
    <t>50134/35</t>
  </si>
  <si>
    <t>Aromitalia</t>
  </si>
  <si>
    <t>cambiar bolsa</t>
  </si>
  <si>
    <t>Grupo free</t>
  </si>
  <si>
    <t>Tostado Nordelta</t>
  </si>
  <si>
    <t xml:space="preserve">Farmfoods Rivadavia </t>
  </si>
  <si>
    <t xml:space="preserve">ver </t>
  </si>
  <si>
    <t>Sol pasteleria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</si>
  <si>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</si>
  <si>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</si>
  <si>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</si>
  <si>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</si>
  <si>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</si>
  <si>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</si>
  <si>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</si>
  <si>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</si>
  <si>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</si>
  <si>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</si>
  <si>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</si>
  <si>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</si>
  <si>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</si>
  <si>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</si>
  <si>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</si>
  <si>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</si>
  <si>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</si>
  <si>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</si>
  <si>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</si>
  <si>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</si>
  <si>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</si>
  <si>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</si>
  <si>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</si>
  <si>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</si>
  <si>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>ESP PORCI</t>
  </si>
  <si>
    <t>Redondo Susana</t>
  </si>
  <si>
    <t>CONGELADOS</t>
  </si>
  <si>
    <t>MERMELADAS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</si>
  <si>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</si>
  <si>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</si>
  <si>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</si>
  <si>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</si>
  <si>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</si>
  <si>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</si>
  <si>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</si>
  <si>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FSA x 450G</t>
  </si>
  <si>
    <t>FSA x 5K</t>
  </si>
  <si>
    <t>MIX x 450G</t>
  </si>
  <si>
    <t>MIX x 5K</t>
  </si>
  <si>
    <t>ARA x 450G</t>
  </si>
  <si>
    <t>ARA x 5K</t>
  </si>
  <si>
    <t>FRU x 450G</t>
  </si>
  <si>
    <t>FRU x 5K</t>
  </si>
  <si>
    <t>1 framchup</t>
  </si>
  <si>
    <t>1 famchup</t>
  </si>
  <si>
    <t>1 manteca de maní x 400gr</t>
  </si>
  <si>
    <t>PLÁSTICO</t>
  </si>
  <si>
    <t>VIDRIO</t>
  </si>
  <si>
    <t>PLASTICO</t>
  </si>
  <si>
    <t>C/AZUCAR</t>
  </si>
  <si>
    <t>S/AZUCAR</t>
  </si>
  <si>
    <t>NMQ</t>
  </si>
  <si>
    <t>BIDONES</t>
  </si>
  <si>
    <t>ARA</t>
  </si>
  <si>
    <t>FSA/FR</t>
  </si>
  <si>
    <t>MIX</t>
  </si>
  <si>
    <t>MANZ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</si>
  <si>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</si>
  <si>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</si>
  <si>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</si>
  <si>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</si>
  <si>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</si>
  <si>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</si>
  <si>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</si>
  <si>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</si>
  <si>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MANZ/NA/AN/TÉ</t>
  </si>
  <si>
    <t>MANZ/FRU/LIM</t>
  </si>
  <si>
    <t>NAR/MAN</t>
  </si>
  <si>
    <t>NAR/DUR/ZAN/CAL/TÉ</t>
  </si>
  <si>
    <t>PACK SURTIDO X 9</t>
  </si>
  <si>
    <t>NARANJA X 5</t>
  </si>
  <si>
    <t>ARÁNDANO X 2</t>
  </si>
  <si>
    <t>Casa China</t>
  </si>
  <si>
    <t>Farmfoods Rivadavia</t>
  </si>
  <si>
    <t>ZONAS</t>
  </si>
  <si>
    <t>FLETES</t>
  </si>
  <si>
    <t>CARROS N° GECOM</t>
  </si>
  <si>
    <t>HORA</t>
  </si>
  <si>
    <t>CLIENTES</t>
  </si>
  <si>
    <t>KILOS (frutas y verduras)</t>
  </si>
  <si>
    <t>OBSERVACION</t>
  </si>
  <si>
    <t>Andres chica</t>
  </si>
  <si>
    <t>7/00</t>
  </si>
  <si>
    <t>Andres grande</t>
  </si>
  <si>
    <t>6/30</t>
  </si>
  <si>
    <t>Ismael</t>
  </si>
  <si>
    <t>8/00</t>
  </si>
  <si>
    <t>Jorge</t>
  </si>
  <si>
    <t>7/30</t>
  </si>
  <si>
    <t xml:space="preserve">mas 25 packs </t>
  </si>
  <si>
    <t>CEA</t>
  </si>
  <si>
    <t>CHANGO MAS</t>
  </si>
  <si>
    <t>MIX S/FRAM</t>
  </si>
  <si>
    <t>MIX PARTICULAR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</si>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</sst>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theme="1"/>
      <name val="Calibri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EA9999"/>
        <bgColor rgb="FFEA9999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165" fontId="7" fillId="3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0" xfId="0" applyFont="1"/>
    <xf numFmtId="165" fontId="9" fillId="0" borderId="26" xfId="0" applyNumberFormat="1" applyFont="1" applyBorder="1" applyAlignment="1">
      <alignment horizontal="center"/>
    </xf>
    <xf numFmtId="165" fontId="9" fillId="4" borderId="27" xfId="0" applyNumberFormat="1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2" fontId="9" fillId="0" borderId="33" xfId="0" applyNumberFormat="1" applyFont="1" applyBorder="1"/>
    <xf numFmtId="0" fontId="9" fillId="0" borderId="26" xfId="0" applyFont="1" applyBorder="1" applyAlignment="1">
      <alignment horizontal="center"/>
    </xf>
    <xf numFmtId="165" fontId="9" fillId="5" borderId="26" xfId="0" applyNumberFormat="1" applyFont="1" applyFill="1" applyBorder="1" applyAlignment="1">
      <alignment horizontal="center"/>
    </xf>
    <xf numFmtId="0" fontId="10" fillId="0" borderId="31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wrapText="1"/>
    </xf>
    <xf numFmtId="165" fontId="9" fillId="0" borderId="3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7" fillId="0" borderId="33" xfId="0" applyNumberFormat="1" applyFont="1" applyBorder="1" applyAlignment="1">
      <alignment horizontal="center"/>
    </xf>
    <xf numFmtId="165" fontId="9" fillId="4" borderId="33" xfId="0" applyNumberFormat="1" applyFont="1" applyFill="1" applyBorder="1" applyAlignment="1">
      <alignment horizontal="center"/>
    </xf>
    <xf numFmtId="0" fontId="9" fillId="0" borderId="34" xfId="0" applyFont="1" applyBorder="1" applyAlignment="1">
      <alignment horizontal="center"/>
    </xf>
    <xf numFmtId="165" fontId="9" fillId="2" borderId="33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11" fillId="0" borderId="33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2" borderId="33" xfId="0" applyNumberFormat="1" applyFont="1" applyFill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65" fontId="12" fillId="0" borderId="33" xfId="0" applyNumberFormat="1" applyFont="1" applyBorder="1" applyAlignment="1">
      <alignment horizontal="center" vertical="center"/>
    </xf>
    <xf numFmtId="165" fontId="13" fillId="4" borderId="33" xfId="0" applyNumberFormat="1" applyFont="1" applyFill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5" fontId="13" fillId="2" borderId="33" xfId="0" applyNumberFormat="1" applyFont="1" applyFill="1" applyBorder="1" applyAlignment="1">
      <alignment horizontal="center"/>
    </xf>
    <xf numFmtId="165" fontId="1" fillId="0" borderId="33" xfId="0" applyNumberFormat="1" applyFont="1" applyBorder="1" applyAlignment="1">
      <alignment horizontal="center"/>
    </xf>
    <xf numFmtId="165" fontId="13" fillId="4" borderId="33" xfId="0" applyNumberFormat="1" applyFont="1" applyFill="1" applyBorder="1" applyAlignment="1">
      <alignment horizontal="center"/>
    </xf>
    <xf numFmtId="0" fontId="8" fillId="0" borderId="0" xfId="0" applyFont="1" applyAlignment="1"/>
    <xf numFmtId="0" fontId="1" fillId="0" borderId="33" xfId="0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65" fontId="13" fillId="0" borderId="37" xfId="0" applyNumberFormat="1" applyFont="1" applyBorder="1" applyAlignment="1">
      <alignment horizontal="center"/>
    </xf>
    <xf numFmtId="165" fontId="13" fillId="2" borderId="37" xfId="0" applyNumberFormat="1" applyFont="1" applyFill="1" applyBorder="1" applyAlignment="1">
      <alignment horizontal="center"/>
    </xf>
    <xf numFmtId="165" fontId="13" fillId="0" borderId="38" xfId="0" applyNumberFormat="1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5" fontId="13" fillId="0" borderId="39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 vertical="center"/>
    </xf>
    <xf numFmtId="165" fontId="13" fillId="4" borderId="37" xfId="0" applyNumberFormat="1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165" fontId="1" fillId="0" borderId="42" xfId="0" applyNumberFormat="1" applyFont="1" applyBorder="1"/>
    <xf numFmtId="165" fontId="1" fillId="0" borderId="43" xfId="0" applyNumberFormat="1" applyFont="1" applyBorder="1"/>
    <xf numFmtId="0" fontId="1" fillId="0" borderId="0" xfId="0" applyFont="1"/>
    <xf numFmtId="165" fontId="1" fillId="0" borderId="18" xfId="0" applyNumberFormat="1" applyFont="1" applyBorder="1"/>
    <xf numFmtId="165" fontId="1" fillId="0" borderId="44" xfId="0" applyNumberFormat="1" applyFont="1" applyBorder="1"/>
    <xf numFmtId="165" fontId="1" fillId="0" borderId="7" xfId="0" applyNumberFormat="1" applyFont="1" applyBorder="1"/>
    <xf numFmtId="0" fontId="1" fillId="0" borderId="4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65" fontId="1" fillId="0" borderId="45" xfId="0" applyNumberFormat="1" applyFont="1" applyBorder="1" applyAlignment="1">
      <alignment horizontal="center"/>
    </xf>
    <xf numFmtId="165" fontId="7" fillId="3" borderId="47" xfId="0" applyNumberFormat="1" applyFont="1" applyFill="1" applyBorder="1" applyAlignment="1">
      <alignment horizontal="center"/>
    </xf>
    <xf numFmtId="165" fontId="7" fillId="3" borderId="48" xfId="0" applyNumberFormat="1" applyFont="1" applyFill="1" applyBorder="1" applyAlignment="1">
      <alignment horizontal="center"/>
    </xf>
    <xf numFmtId="165" fontId="7" fillId="3" borderId="49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9" fillId="0" borderId="34" xfId="0" applyNumberFormat="1" applyFont="1" applyBorder="1" applyAlignment="1">
      <alignment horizontal="center"/>
    </xf>
    <xf numFmtId="165" fontId="1" fillId="0" borderId="34" xfId="0" applyNumberFormat="1" applyFont="1" applyBorder="1" applyAlignment="1">
      <alignment horizontal="center"/>
    </xf>
    <xf numFmtId="165" fontId="1" fillId="4" borderId="50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2" fontId="9" fillId="0" borderId="33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7" fillId="3" borderId="52" xfId="0" applyFont="1" applyFill="1" applyBorder="1" applyAlignment="1">
      <alignment horizontal="center"/>
    </xf>
    <xf numFmtId="0" fontId="7" fillId="3" borderId="52" xfId="0" applyFont="1" applyFill="1" applyBorder="1"/>
    <xf numFmtId="0" fontId="7" fillId="3" borderId="53" xfId="0" applyFont="1" applyFill="1" applyBorder="1"/>
    <xf numFmtId="165" fontId="7" fillId="0" borderId="34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" fontId="9" fillId="0" borderId="32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165" fontId="1" fillId="0" borderId="5" xfId="0" applyNumberFormat="1" applyFont="1" applyBorder="1"/>
    <xf numFmtId="165" fontId="1" fillId="0" borderId="45" xfId="0" applyNumberFormat="1" applyFont="1" applyBorder="1"/>
    <xf numFmtId="165" fontId="1" fillId="0" borderId="11" xfId="0" applyNumberFormat="1" applyFont="1" applyBorder="1"/>
    <xf numFmtId="165" fontId="1" fillId="0" borderId="6" xfId="0" applyNumberFormat="1" applyFont="1" applyBorder="1"/>
    <xf numFmtId="0" fontId="15" fillId="3" borderId="17" xfId="0" applyFont="1" applyFill="1" applyBorder="1" applyAlignment="1">
      <alignment vertical="center"/>
    </xf>
    <xf numFmtId="0" fontId="15" fillId="3" borderId="54" xfId="0" applyFont="1" applyFill="1" applyBorder="1" applyAlignment="1">
      <alignment vertical="center"/>
    </xf>
    <xf numFmtId="0" fontId="6" fillId="3" borderId="55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/>
    </xf>
    <xf numFmtId="0" fontId="15" fillId="3" borderId="45" xfId="0" applyFont="1" applyFill="1" applyBorder="1" applyAlignment="1">
      <alignment horizontal="center"/>
    </xf>
    <xf numFmtId="0" fontId="5" fillId="0" borderId="56" xfId="0" applyFont="1" applyBorder="1"/>
    <xf numFmtId="0" fontId="5" fillId="0" borderId="57" xfId="0" applyFont="1" applyBorder="1" applyAlignment="1"/>
    <xf numFmtId="0" fontId="5" fillId="0" borderId="58" xfId="0" applyFont="1" applyBorder="1"/>
    <xf numFmtId="0" fontId="5" fillId="0" borderId="59" xfId="0" applyFont="1" applyBorder="1"/>
    <xf numFmtId="0" fontId="5" fillId="0" borderId="57" xfId="0" applyFont="1" applyBorder="1"/>
    <xf numFmtId="0" fontId="5" fillId="0" borderId="26" xfId="0" applyFont="1" applyBorder="1"/>
    <xf numFmtId="0" fontId="5" fillId="0" borderId="60" xfId="0" applyFont="1" applyBorder="1"/>
    <xf numFmtId="0" fontId="5" fillId="0" borderId="25" xfId="0" applyFont="1" applyBorder="1"/>
    <xf numFmtId="0" fontId="5" fillId="0" borderId="35" xfId="0" applyFont="1" applyBorder="1"/>
    <xf numFmtId="0" fontId="5" fillId="0" borderId="61" xfId="0" applyFont="1" applyBorder="1"/>
    <xf numFmtId="0" fontId="5" fillId="0" borderId="33" xfId="0" applyFont="1" applyBorder="1"/>
    <xf numFmtId="0" fontId="5" fillId="0" borderId="60" xfId="0" applyFont="1" applyBorder="1" applyAlignment="1"/>
    <xf numFmtId="0" fontId="5" fillId="0" borderId="25" xfId="0" applyFont="1" applyBorder="1" applyAlignment="1"/>
    <xf numFmtId="0" fontId="5" fillId="0" borderId="35" xfId="0" applyFont="1" applyBorder="1" applyAlignment="1"/>
    <xf numFmtId="0" fontId="5" fillId="0" borderId="62" xfId="0" applyFont="1" applyBorder="1"/>
    <xf numFmtId="0" fontId="5" fillId="0" borderId="36" xfId="0" applyFont="1" applyBorder="1"/>
    <xf numFmtId="0" fontId="5" fillId="0" borderId="39" xfId="0" applyFont="1" applyBorder="1"/>
    <xf numFmtId="0" fontId="5" fillId="0" borderId="63" xfId="0" applyFont="1" applyBorder="1"/>
    <xf numFmtId="0" fontId="5" fillId="0" borderId="37" xfId="0" applyFont="1" applyBorder="1"/>
    <xf numFmtId="0" fontId="1" fillId="0" borderId="18" xfId="0" applyFont="1" applyBorder="1"/>
    <xf numFmtId="0" fontId="1" fillId="0" borderId="45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3" fillId="0" borderId="4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4" borderId="65" xfId="0" applyFont="1" applyFill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65" xfId="0" applyFont="1" applyFill="1" applyBorder="1" applyAlignment="1">
      <alignment horizontal="center"/>
    </xf>
    <xf numFmtId="0" fontId="1" fillId="4" borderId="68" xfId="0" applyFont="1" applyFill="1" applyBorder="1" applyAlignment="1">
      <alignment horizontal="center"/>
    </xf>
    <xf numFmtId="0" fontId="1" fillId="4" borderId="6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4" borderId="70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165" fontId="5" fillId="0" borderId="58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8" xfId="0" applyNumberFormat="1" applyFont="1" applyBorder="1" applyAlignment="1">
      <alignment horizontal="center"/>
    </xf>
    <xf numFmtId="165" fontId="5" fillId="4" borderId="71" xfId="0" applyNumberFormat="1" applyFont="1" applyFill="1" applyBorder="1" applyAlignment="1">
      <alignment horizontal="center"/>
    </xf>
    <xf numFmtId="165" fontId="1" fillId="0" borderId="72" xfId="0" applyNumberFormat="1" applyFont="1" applyBorder="1" applyAlignment="1">
      <alignment horizontal="center"/>
    </xf>
    <xf numFmtId="165" fontId="5" fillId="0" borderId="33" xfId="0" applyNumberFormat="1" applyFont="1" applyBorder="1" applyAlignment="1">
      <alignment horizontal="center"/>
    </xf>
    <xf numFmtId="165" fontId="1" fillId="0" borderId="60" xfId="0" applyNumberFormat="1" applyFont="1" applyBorder="1" applyAlignment="1">
      <alignment horizontal="center"/>
    </xf>
    <xf numFmtId="2" fontId="5" fillId="0" borderId="56" xfId="0" applyNumberFormat="1" applyFont="1" applyBorder="1" applyAlignment="1">
      <alignment horizontal="center"/>
    </xf>
    <xf numFmtId="0" fontId="5" fillId="4" borderId="71" xfId="0" applyFont="1" applyFill="1" applyBorder="1" applyAlignment="1">
      <alignment horizontal="center"/>
    </xf>
    <xf numFmtId="0" fontId="5" fillId="0" borderId="43" xfId="0" applyFont="1" applyBorder="1" applyAlignment="1">
      <alignment horizontal="center"/>
    </xf>
    <xf numFmtId="165" fontId="5" fillId="0" borderId="73" xfId="0" applyNumberFormat="1" applyFont="1" applyBorder="1" applyAlignment="1">
      <alignment horizontal="center"/>
    </xf>
    <xf numFmtId="165" fontId="5" fillId="0" borderId="37" xfId="0" applyNumberFormat="1" applyFont="1" applyBorder="1" applyAlignment="1">
      <alignment horizontal="center"/>
    </xf>
    <xf numFmtId="165" fontId="5" fillId="0" borderId="74" xfId="0" applyNumberFormat="1" applyFont="1" applyBorder="1" applyAlignment="1">
      <alignment horizontal="center"/>
    </xf>
    <xf numFmtId="165" fontId="5" fillId="0" borderId="75" xfId="0" applyNumberFormat="1" applyFont="1" applyBorder="1" applyAlignment="1">
      <alignment horizontal="center"/>
    </xf>
    <xf numFmtId="0" fontId="5" fillId="4" borderId="76" xfId="0" applyFont="1" applyFill="1" applyBorder="1" applyAlignment="1">
      <alignment horizontal="center"/>
    </xf>
    <xf numFmtId="165" fontId="1" fillId="0" borderId="62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165" fontId="7" fillId="3" borderId="14" xfId="0" applyNumberFormat="1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4" fillId="0" borderId="11" xfId="0" applyFont="1" applyBorder="1" applyAlignment="1">
      <alignment horizontal="center"/>
    </xf>
    <xf numFmtId="0" fontId="2" fillId="0" borderId="13" xfId="0" applyFont="1" applyBorder="1"/>
    <xf numFmtId="0" fontId="14" fillId="0" borderId="5" xfId="0" applyFont="1" applyBorder="1" applyAlignment="1">
      <alignment horizontal="center"/>
    </xf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1" fillId="2" borderId="5" xfId="0" applyFont="1" applyFill="1" applyBorder="1"/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/>
    <xf numFmtId="14" fontId="1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46" xfId="0" applyFont="1" applyBorder="1"/>
    <xf numFmtId="0" fontId="2" fillId="0" borderId="51" xfId="0" applyFont="1" applyBorder="1"/>
    <xf numFmtId="0" fontId="6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0"/>
  <sheetViews>
    <sheetView tabSelected="1" topLeftCell="K1" workbookViewId="0">
      <pane ySplit="7" topLeftCell="A8" activePane="bottomLeft" state="frozen"/>
      <selection pane="bottomLeft" activeCell="A6" sqref="A6:Z6"/>
    </sheetView>
  </sheetViews>
  <sheetFormatPr baseColWidth="10" defaultColWidth="14.42578125" defaultRowHeight="15" customHeight="1" x14ac:dyDescent="0.25"/>
  <cols>
    <col min="1" max="1" width="4.7109375" customWidth="1"/>
    <col min="2" max="2" width="17.85546875" customWidth="1"/>
    <col min="3" max="3" width="5.42578125" customWidth="1"/>
    <col min="4" max="4" width="5.5703125" customWidth="1"/>
    <col min="5" max="5" width="5.85546875" customWidth="1"/>
    <col min="6" max="6" width="7.140625" customWidth="1"/>
    <col min="7" max="7" width="5.8554687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19" width="7.5703125" customWidth="1"/>
    <col min="20" max="20" width="9.28515625" customWidth="1"/>
    <col min="21" max="21" width="14.140625" customWidth="1"/>
    <col min="22" max="23" width="7.5703125" customWidth="1"/>
    <col min="24" max="24" width="7.28515625" customWidth="1"/>
    <col min="25" max="25" width="12.85546875" customWidth="1"/>
    <col min="26" max="26" width="11.85546875" customWidth="1"/>
    <col min="27" max="27" width="9.28515625" customWidth="1"/>
    <col min="28" max="28" width="9.5703125" customWidth="1"/>
    <col min="29" max="29" width="10.7109375" customWidth="1"/>
  </cols>
  <sheetData>
    <row r="1" spans="1:29" x14ac:dyDescent="0.25">
      <c r="A1" s="186"/>
      <c r="B1" s="187"/>
      <c r="C1" s="188"/>
      <c r="D1" s="192" t="s">
        <v>0</v>
      </c>
      <c r="E1" s="187"/>
      <c r="F1" s="187"/>
      <c r="G1" s="187"/>
      <c r="H1" s="187"/>
      <c r="I1" s="187"/>
      <c r="J1" s="187"/>
      <c r="K1" s="187"/>
      <c r="L1" s="193"/>
      <c r="M1" s="196" t="s">
        <v>1</v>
      </c>
      <c r="N1" s="178"/>
      <c r="O1" s="179"/>
      <c r="P1" s="197" t="s">
        <v>2</v>
      </c>
      <c r="Q1" s="178"/>
      <c r="R1" s="178"/>
      <c r="S1" s="178"/>
      <c r="T1" s="178"/>
      <c r="U1" s="178"/>
      <c r="V1" s="178"/>
      <c r="W1" s="178"/>
      <c r="X1" s="178"/>
      <c r="Y1" s="178"/>
      <c r="Z1" s="179"/>
    </row>
    <row r="2" spans="1:29" x14ac:dyDescent="0.25">
      <c r="A2" s="189"/>
      <c r="B2" s="190"/>
      <c r="C2" s="191"/>
      <c r="D2" s="194"/>
      <c r="E2" s="195"/>
      <c r="F2" s="195"/>
      <c r="G2" s="195"/>
      <c r="H2" s="195"/>
      <c r="I2" s="195"/>
      <c r="J2" s="195"/>
      <c r="K2" s="195"/>
      <c r="L2" s="184"/>
      <c r="M2" s="198" t="s">
        <v>3</v>
      </c>
      <c r="N2" s="178"/>
      <c r="O2" s="179"/>
      <c r="P2" s="199">
        <v>44455</v>
      </c>
      <c r="Q2" s="178"/>
      <c r="R2" s="178"/>
      <c r="S2" s="178"/>
      <c r="T2" s="178"/>
      <c r="U2" s="178"/>
      <c r="V2" s="178"/>
      <c r="W2" s="178"/>
      <c r="X2" s="178"/>
      <c r="Y2" s="178"/>
      <c r="Z2" s="179"/>
    </row>
    <row r="3" spans="1:29" x14ac:dyDescent="0.25">
      <c r="A3" s="192" t="s">
        <v>4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93"/>
      <c r="M3" s="198" t="s">
        <v>5</v>
      </c>
      <c r="N3" s="178"/>
      <c r="O3" s="179"/>
      <c r="P3" s="200" t="s">
        <v>6</v>
      </c>
      <c r="Q3" s="178"/>
      <c r="R3" s="178"/>
      <c r="S3" s="178"/>
      <c r="T3" s="178"/>
      <c r="U3" s="178"/>
      <c r="V3" s="178"/>
      <c r="W3" s="178"/>
      <c r="X3" s="178"/>
      <c r="Y3" s="178"/>
      <c r="Z3" s="179"/>
    </row>
    <row r="4" spans="1:29" x14ac:dyDescent="0.25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84"/>
      <c r="M4" s="201" t="s">
        <v>7</v>
      </c>
      <c r="N4" s="181"/>
      <c r="O4" s="182"/>
      <c r="P4" s="202" t="s">
        <v>8</v>
      </c>
      <c r="Q4" s="181"/>
      <c r="R4" s="181"/>
      <c r="S4" s="181"/>
      <c r="T4" s="181"/>
      <c r="U4" s="181"/>
      <c r="V4" s="181"/>
      <c r="W4" s="181"/>
      <c r="X4" s="181"/>
      <c r="Y4" s="181"/>
      <c r="Z4" s="182"/>
    </row>
    <row r="5" spans="1:29" x14ac:dyDescent="0.25">
      <c r="A5" s="203" t="s">
        <v>9</v>
      </c>
      <c r="B5" s="179"/>
      <c r="C5" s="177">
        <v>45222</v>
      </c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9"/>
    </row>
    <row r="6" spans="1:29" x14ac:dyDescent="0.25">
      <c r="A6" s="180" t="s">
        <v>10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2"/>
    </row>
    <row r="7" spans="1:29" x14ac:dyDescent="0.25">
      <c r="A7" s="1" t="s">
        <v>11</v>
      </c>
      <c r="B7" s="1" t="s">
        <v>12</v>
      </c>
      <c r="C7" s="2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4" t="s">
        <v>18</v>
      </c>
      <c r="I7" s="2" t="s">
        <v>19</v>
      </c>
      <c r="J7" s="3" t="s">
        <v>20</v>
      </c>
      <c r="K7" s="5" t="s">
        <v>21</v>
      </c>
      <c r="L7" s="6" t="s">
        <v>22</v>
      </c>
      <c r="M7" s="3" t="s">
        <v>23</v>
      </c>
      <c r="N7" s="3" t="s">
        <v>24</v>
      </c>
      <c r="O7" s="3" t="s">
        <v>25</v>
      </c>
      <c r="P7" s="5" t="s">
        <v>26</v>
      </c>
      <c r="Q7" s="6" t="s">
        <v>27</v>
      </c>
      <c r="R7" s="6" t="s">
        <v>28</v>
      </c>
      <c r="S7" s="6" t="s">
        <v>29</v>
      </c>
      <c r="T7" s="6" t="s">
        <v>30</v>
      </c>
      <c r="U7" s="6" t="s">
        <v>31</v>
      </c>
      <c r="V7" s="6"/>
      <c r="W7" s="6"/>
      <c r="X7" s="6"/>
      <c r="Y7" s="3" t="s">
        <v>32</v>
      </c>
      <c r="Z7" s="5" t="s">
        <v>33</v>
      </c>
      <c r="AA7" s="7" t="s">
        <v>34</v>
      </c>
      <c r="AB7" s="7" t="s">
        <v>35</v>
      </c>
      <c r="AC7" s="8" t="s">
        <v>36</v>
      </c>
    </row>
    <row r="8" spans="1:29" x14ac:dyDescent="0.25">
      <c r="A8" s="9">
        <v>2</v>
      </c>
      <c r="B8" s="10" t="s">
        <v>37</v>
      </c>
      <c r="C8" s="11"/>
      <c r="D8" s="11">
        <v>1</v>
      </c>
      <c r="E8" s="11">
        <v>1</v>
      </c>
      <c r="F8" s="11"/>
      <c r="G8" s="11"/>
      <c r="H8" s="11">
        <v>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>
        <v>1</v>
      </c>
      <c r="Z8" s="13">
        <v>24994</v>
      </c>
      <c r="AA8" s="14" t="str">
        <f>IF(SUM(VERDURAS!C8:AA8)&gt;0,"VER","")</f>
        <v/>
      </c>
      <c r="AB8" s="15" t="str">
        <f>IF(OR(OR(ISTEXT(DIETETICA!C8),ISNUMBER(DIETETICA!C8)),OR(ISTEXT(DIETETICA!D8),ISNUMBER(DIETETICA!D8)),OR(ISTEXT(DIETETICA!E8),ISNUMBER(DIETETICA!E8)),OR(ISTEXT(DIETETICA!F8),ISNUMBER(DIETETICA!F8)),OR(ISTEXT(DIETETICA!G8),ISNUMBER(DIETETICA!G8)),OR(ISTEXT(DIETETICA!H8),ISNUMBER(DIETETICA!H8)),OR(ISTEXT(DIETETICA!I8),ISNUMBER(DIETETICA!I8)),OR(ISTEXT(DIETETICA!J8),ISNUMBER(DIETETICA!J8)),OR(ISTEXT(DIETETICA!K8),ISNUMBER(DIETETICA!K8)),OR(ISTEXT(DIETETICA!L8),ISNUMBER(DIETETICA!L8)),OR(ISTEXT(DIETETICA!M8),ISNUMBER(DIETETICA!M8)),OR(ISTEXT(DIETETICA!N8),ISNUMBER(DIETETICA!N8)),OR(ISTEXT(DIETETICA!O8),ISNUMBER(DIETETICA!O8)),OR(ISTEXT(DIETETICA!P8),ISNUMBER(DIETETICA!P8)),OR(ISTEXT(DIETETICA!Q8),ISNUMBER(DIETETICA!Q8)),OR(ISTEXT(DIETETICA!R8),ISNUMBER(DIETETICA!R8)),OR(ISTEXT(DIETETICA!S8),ISNUMBER(DIETETICA!S8)),OR(ISTEXT(DIETETICA!T8),ISNUMBER(DIETETICA!T8)),OR(ISTEXT(DIETETICA!U8),ISNUMBER(DIETETICA!U8)),OR(ISTEXT(DIETETICA!V8),ISNUMBER(DIETETICA!V8))),"VER","")</f>
        <v>VER</v>
      </c>
    </row>
    <row r="9" spans="1:29" x14ac:dyDescent="0.25">
      <c r="A9" s="9">
        <v>2</v>
      </c>
      <c r="B9" s="10" t="s">
        <v>38</v>
      </c>
      <c r="C9" s="11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>
        <v>1</v>
      </c>
      <c r="Z9" s="13">
        <v>24995</v>
      </c>
      <c r="AA9" s="16" t="str">
        <f>IF(SUM(VERDURAS!C9:AA9)&gt;0,"VER","")</f>
        <v/>
      </c>
      <c r="AB9" s="17" t="str">
        <f>IF(OR(OR(ISTEXT(DIETETICA!C9),ISNUMBER(DIETETICA!C9)),OR(ISTEXT(DIETETICA!D9),ISNUMBER(DIETETICA!D9)),OR(ISTEXT(DIETETICA!E9),ISNUMBER(DIETETICA!E9)),OR(ISTEXT(DIETETICA!F9),ISNUMBER(DIETETICA!F9)),OR(ISTEXT(DIETETICA!G9),ISNUMBER(DIETETICA!G9)),OR(ISTEXT(DIETETICA!H9),ISNUMBER(DIETETICA!H9)),OR(ISTEXT(DIETETICA!I9),ISNUMBER(DIETETICA!I9)),OR(ISTEXT(DIETETICA!J9),ISNUMBER(DIETETICA!J9)),OR(ISTEXT(DIETETICA!K9),ISNUMBER(DIETETICA!K9)),OR(ISTEXT(DIETETICA!L9),ISNUMBER(DIETETICA!L9)),OR(ISTEXT(DIETETICA!M9),ISNUMBER(DIETETICA!M9)),OR(ISTEXT(DIETETICA!N9),ISNUMBER(DIETETICA!N9)),OR(ISTEXT(DIETETICA!O9),ISNUMBER(DIETETICA!O9)),OR(ISTEXT(DIETETICA!P9),ISNUMBER(DIETETICA!P9)),OR(ISTEXT(DIETETICA!Q9),ISNUMBER(DIETETICA!Q9)),OR(ISTEXT(DIETETICA!R9),ISNUMBER(DIETETICA!R9)),OR(ISTEXT(DIETETICA!S9),ISNUMBER(DIETETICA!S9)),OR(ISTEXT(DIETETICA!T9),ISNUMBER(DIETETICA!T9)),OR(ISTEXT(DIETETICA!U9),ISNUMBER(DIETETICA!U9)),OR(ISTEXT(DIETETICA!V9),ISNUMBER(DIETETICA!V9))),"VER","")</f>
        <v>VER</v>
      </c>
    </row>
    <row r="10" spans="1:29" x14ac:dyDescent="0.25">
      <c r="A10" s="9">
        <v>2</v>
      </c>
      <c r="B10" s="10" t="s">
        <v>39</v>
      </c>
      <c r="C10" s="11"/>
      <c r="D10" s="11"/>
      <c r="E10" s="11"/>
      <c r="F10" s="11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>
        <v>1</v>
      </c>
      <c r="Z10" s="13">
        <v>24996</v>
      </c>
      <c r="AA10" s="16" t="str">
        <f>IF(SUM(VERDURAS!C10:AA10)&gt;0,"VER","")</f>
        <v>VER</v>
      </c>
      <c r="AB10" s="17" t="str">
        <f>IF(OR(OR(ISTEXT(DIETETICA!C10),ISNUMBER(DIETETICA!C10)),OR(ISTEXT(DIETETICA!D10),ISNUMBER(DIETETICA!D10)),OR(ISTEXT(DIETETICA!E10),ISNUMBER(DIETETICA!E10)),OR(ISTEXT(DIETETICA!F10),ISNUMBER(DIETETICA!F10)),OR(ISTEXT(DIETETICA!G10),ISNUMBER(DIETETICA!G10)),OR(ISTEXT(DIETETICA!H10),ISNUMBER(DIETETICA!H10)),OR(ISTEXT(DIETETICA!I10),ISNUMBER(DIETETICA!I10)),OR(ISTEXT(DIETETICA!J10),ISNUMBER(DIETETICA!J10)),OR(ISTEXT(DIETETICA!K10),ISNUMBER(DIETETICA!K10)),OR(ISTEXT(DIETETICA!L10),ISNUMBER(DIETETICA!L10)),OR(ISTEXT(DIETETICA!M10),ISNUMBER(DIETETICA!M10)),OR(ISTEXT(DIETETICA!N10),ISNUMBER(DIETETICA!N10)),OR(ISTEXT(DIETETICA!O10),ISNUMBER(DIETETICA!O10)),OR(ISTEXT(DIETETICA!P10),ISNUMBER(DIETETICA!P10)),OR(ISTEXT(DIETETICA!Q10),ISNUMBER(DIETETICA!Q10)),OR(ISTEXT(DIETETICA!R10),ISNUMBER(DIETETICA!R10)),OR(ISTEXT(DIETETICA!S10),ISNUMBER(DIETETICA!S10)),OR(ISTEXT(DIETETICA!T10),ISNUMBER(DIETETICA!T10)),OR(ISTEXT(DIETETICA!U10),ISNUMBER(DIETETICA!U10)),OR(ISTEXT(DIETETICA!V10),ISNUMBER(DIETETICA!V10))),"VER","")</f>
        <v>VER</v>
      </c>
    </row>
    <row r="11" spans="1:29" x14ac:dyDescent="0.25">
      <c r="A11" s="9">
        <v>1</v>
      </c>
      <c r="B11" s="10" t="s">
        <v>40</v>
      </c>
      <c r="C11" s="11"/>
      <c r="D11" s="11"/>
      <c r="E11" s="11"/>
      <c r="F11" s="11"/>
      <c r="G11" s="11"/>
      <c r="H11" s="11">
        <v>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>
        <v>1</v>
      </c>
      <c r="Z11" s="18">
        <v>24992</v>
      </c>
      <c r="AA11" s="16" t="str">
        <f>IF(SUM(VERDURAS!C11:AA11)&gt;0,"VER","")</f>
        <v>VER</v>
      </c>
      <c r="AB11" s="17" t="str">
        <f>IF(OR(OR(ISTEXT(DIETETICA!C11),ISNUMBER(DIETETICA!C11)),OR(ISTEXT(DIETETICA!D11),ISNUMBER(DIETETICA!D11)),OR(ISTEXT(DIETETICA!E11),ISNUMBER(DIETETICA!E11)),OR(ISTEXT(DIETETICA!F11),ISNUMBER(DIETETICA!F11)),OR(ISTEXT(DIETETICA!G11),ISNUMBER(DIETETICA!G11)),OR(ISTEXT(DIETETICA!H11),ISNUMBER(DIETETICA!H11)),OR(ISTEXT(DIETETICA!I11),ISNUMBER(DIETETICA!I11)),OR(ISTEXT(DIETETICA!J11),ISNUMBER(DIETETICA!J11)),OR(ISTEXT(DIETETICA!K11),ISNUMBER(DIETETICA!K11)),OR(ISTEXT(DIETETICA!L11),ISNUMBER(DIETETICA!L11)),OR(ISTEXT(DIETETICA!M11),ISNUMBER(DIETETICA!M11)),OR(ISTEXT(DIETETICA!N11),ISNUMBER(DIETETICA!N11)),OR(ISTEXT(DIETETICA!O11),ISNUMBER(DIETETICA!O11)),OR(ISTEXT(DIETETICA!P11),ISNUMBER(DIETETICA!P11)),OR(ISTEXT(DIETETICA!Q11),ISNUMBER(DIETETICA!Q11)),OR(ISTEXT(DIETETICA!R11),ISNUMBER(DIETETICA!R11)),OR(ISTEXT(DIETETICA!S11),ISNUMBER(DIETETICA!S11)),OR(ISTEXT(DIETETICA!T11),ISNUMBER(DIETETICA!T11)),OR(ISTEXT(DIETETICA!U11),ISNUMBER(DIETETICA!U11)),OR(ISTEXT(DIETETICA!V11),ISNUMBER(DIETETICA!V11))),"VER","")</f>
        <v/>
      </c>
    </row>
    <row r="12" spans="1:29" x14ac:dyDescent="0.25">
      <c r="A12" s="9">
        <v>2</v>
      </c>
      <c r="B12" s="10" t="s">
        <v>41</v>
      </c>
      <c r="C12" s="11"/>
      <c r="D12" s="11"/>
      <c r="E12" s="11"/>
      <c r="F12" s="11">
        <v>2</v>
      </c>
      <c r="G12" s="11"/>
      <c r="H12" s="11"/>
      <c r="I12" s="11"/>
      <c r="J12" s="11">
        <v>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>
        <v>1</v>
      </c>
      <c r="Z12" s="13">
        <v>24997</v>
      </c>
      <c r="AA12" s="16" t="str">
        <f>IF(SUM(VERDURAS!C12:AA12)&gt;0,"VER","")</f>
        <v>VER</v>
      </c>
      <c r="AB12" s="17" t="str">
        <f>IF(OR(OR(ISTEXT(DIETETICA!C12),ISNUMBER(DIETETICA!C12)),OR(ISTEXT(DIETETICA!D12),ISNUMBER(DIETETICA!D12)),OR(ISTEXT(DIETETICA!E12),ISNUMBER(DIETETICA!E12)),OR(ISTEXT(DIETETICA!F12),ISNUMBER(DIETETICA!F12)),OR(ISTEXT(DIETETICA!G12),ISNUMBER(DIETETICA!G12)),OR(ISTEXT(DIETETICA!H12),ISNUMBER(DIETETICA!H12)),OR(ISTEXT(DIETETICA!I12),ISNUMBER(DIETETICA!I12)),OR(ISTEXT(DIETETICA!J12),ISNUMBER(DIETETICA!J12)),OR(ISTEXT(DIETETICA!K12),ISNUMBER(DIETETICA!K12)),OR(ISTEXT(DIETETICA!L12),ISNUMBER(DIETETICA!L12)),OR(ISTEXT(DIETETICA!M12),ISNUMBER(DIETETICA!M12)),OR(ISTEXT(DIETETICA!N12),ISNUMBER(DIETETICA!N12)),OR(ISTEXT(DIETETICA!O12),ISNUMBER(DIETETICA!O12)),OR(ISTEXT(DIETETICA!P12),ISNUMBER(DIETETICA!P12)),OR(ISTEXT(DIETETICA!Q12),ISNUMBER(DIETETICA!Q12)),OR(ISTEXT(DIETETICA!R12),ISNUMBER(DIETETICA!R12)),OR(ISTEXT(DIETETICA!S12),ISNUMBER(DIETETICA!S12)),OR(ISTEXT(DIETETICA!T12),ISNUMBER(DIETETICA!T12)),OR(ISTEXT(DIETETICA!U12),ISNUMBER(DIETETICA!U12)),OR(ISTEXT(DIETETICA!V12),ISNUMBER(DIETETICA!V12))),"VER","")</f>
        <v/>
      </c>
    </row>
    <row r="13" spans="1:29" x14ac:dyDescent="0.25">
      <c r="A13" s="9">
        <v>2</v>
      </c>
      <c r="B13" s="10" t="s">
        <v>42</v>
      </c>
      <c r="C13" s="11"/>
      <c r="D13" s="11"/>
      <c r="E13" s="11"/>
      <c r="F13" s="11"/>
      <c r="G13" s="11"/>
      <c r="H13" s="11"/>
      <c r="I13" s="11">
        <v>1</v>
      </c>
      <c r="J13" s="11"/>
      <c r="K13" s="11"/>
      <c r="L13" s="11"/>
      <c r="M13" s="11"/>
      <c r="N13" s="11"/>
      <c r="O13" s="11">
        <v>2</v>
      </c>
      <c r="P13" s="11"/>
      <c r="Q13" s="11"/>
      <c r="R13" s="11"/>
      <c r="S13" s="11"/>
      <c r="T13" s="11"/>
      <c r="U13" s="11"/>
      <c r="V13" s="11"/>
      <c r="W13" s="11"/>
      <c r="X13" s="11"/>
      <c r="Y13" s="12">
        <v>1</v>
      </c>
      <c r="Z13" s="13">
        <v>24998</v>
      </c>
      <c r="AA13" s="16" t="str">
        <f>IF(SUM(VERDURAS!C13:AA13)&gt;0,"VER","")</f>
        <v>VER</v>
      </c>
      <c r="AB13" s="17" t="str">
        <f>IF(OR(OR(ISTEXT(DIETETICA!C13),ISNUMBER(DIETETICA!C13)),OR(ISTEXT(DIETETICA!D13),ISNUMBER(DIETETICA!D13)),OR(ISTEXT(DIETETICA!E13),ISNUMBER(DIETETICA!E13)),OR(ISTEXT(DIETETICA!F13),ISNUMBER(DIETETICA!F13)),OR(ISTEXT(DIETETICA!G13),ISNUMBER(DIETETICA!G13)),OR(ISTEXT(DIETETICA!H13),ISNUMBER(DIETETICA!H13)),OR(ISTEXT(DIETETICA!I13),ISNUMBER(DIETETICA!I13)),OR(ISTEXT(DIETETICA!J13),ISNUMBER(DIETETICA!J13)),OR(ISTEXT(DIETETICA!K13),ISNUMBER(DIETETICA!K13)),OR(ISTEXT(DIETETICA!L13),ISNUMBER(DIETETICA!L13)),OR(ISTEXT(DIETETICA!M13),ISNUMBER(DIETETICA!M13)),OR(ISTEXT(DIETETICA!N13),ISNUMBER(DIETETICA!N13)),OR(ISTEXT(DIETETICA!O13),ISNUMBER(DIETETICA!O13)),OR(ISTEXT(DIETETICA!P13),ISNUMBER(DIETETICA!P13)),OR(ISTEXT(DIETETICA!Q13),ISNUMBER(DIETETICA!Q13)),OR(ISTEXT(DIETETICA!R13),ISNUMBER(DIETETICA!R13)),OR(ISTEXT(DIETETICA!S13),ISNUMBER(DIETETICA!S13)),OR(ISTEXT(DIETETICA!T13),ISNUMBER(DIETETICA!T13)),OR(ISTEXT(DIETETICA!U13),ISNUMBER(DIETETICA!U13)),OR(ISTEXT(DIETETICA!V13),ISNUMBER(DIETETICA!V13))),"VER","")</f>
        <v/>
      </c>
    </row>
    <row r="14" spans="1:29" x14ac:dyDescent="0.25">
      <c r="A14" s="9">
        <v>2</v>
      </c>
      <c r="B14" s="10" t="s">
        <v>43</v>
      </c>
      <c r="C14" s="11"/>
      <c r="D14" s="11">
        <v>1</v>
      </c>
      <c r="E14" s="11"/>
      <c r="F14" s="11"/>
      <c r="G14" s="11"/>
      <c r="H14" s="11">
        <v>2</v>
      </c>
      <c r="I14" s="11"/>
      <c r="J14" s="11"/>
      <c r="K14" s="11"/>
      <c r="L14" s="11"/>
      <c r="M14" s="11"/>
      <c r="N14" s="11"/>
      <c r="O14" s="11"/>
      <c r="P14" s="11">
        <v>1</v>
      </c>
      <c r="Q14" s="11"/>
      <c r="R14" s="11"/>
      <c r="S14" s="11"/>
      <c r="T14" s="11"/>
      <c r="U14" s="11"/>
      <c r="V14" s="11"/>
      <c r="W14" s="11"/>
      <c r="X14" s="11"/>
      <c r="Y14" s="12">
        <v>1</v>
      </c>
      <c r="Z14" s="13">
        <v>24999</v>
      </c>
      <c r="AA14" s="16" t="str">
        <f>IF(SUM(VERDURAS!C14:AA14)&gt;0,"VER","")</f>
        <v>VER</v>
      </c>
      <c r="AB14" s="17" t="str">
        <f>IF(OR(OR(ISTEXT(DIETETICA!C14),ISNUMBER(DIETETICA!C14)),OR(ISTEXT(DIETETICA!D14),ISNUMBER(DIETETICA!D14)),OR(ISTEXT(DIETETICA!E14),ISNUMBER(DIETETICA!E14)),OR(ISTEXT(DIETETICA!F14),ISNUMBER(DIETETICA!F14)),OR(ISTEXT(DIETETICA!G14),ISNUMBER(DIETETICA!G14)),OR(ISTEXT(DIETETICA!H14),ISNUMBER(DIETETICA!H14)),OR(ISTEXT(DIETETICA!I14),ISNUMBER(DIETETICA!I14)),OR(ISTEXT(DIETETICA!J14),ISNUMBER(DIETETICA!J14)),OR(ISTEXT(DIETETICA!K14),ISNUMBER(DIETETICA!K14)),OR(ISTEXT(DIETETICA!L14),ISNUMBER(DIETETICA!L14)),OR(ISTEXT(DIETETICA!M14),ISNUMBER(DIETETICA!M14)),OR(ISTEXT(DIETETICA!N14),ISNUMBER(DIETETICA!N14)),OR(ISTEXT(DIETETICA!O14),ISNUMBER(DIETETICA!O14)),OR(ISTEXT(DIETETICA!P14),ISNUMBER(DIETETICA!P14)),OR(ISTEXT(DIETETICA!Q14),ISNUMBER(DIETETICA!Q14)),OR(ISTEXT(DIETETICA!R14),ISNUMBER(DIETETICA!R14)),OR(ISTEXT(DIETETICA!S14),ISNUMBER(DIETETICA!S14)),OR(ISTEXT(DIETETICA!T14),ISNUMBER(DIETETICA!T14)),OR(ISTEXT(DIETETICA!U14),ISNUMBER(DIETETICA!U14)),OR(ISTEXT(DIETETICA!V14),ISNUMBER(DIETETICA!V14))),"VER","")</f>
        <v/>
      </c>
    </row>
    <row r="15" spans="1:29" x14ac:dyDescent="0.25">
      <c r="A15" s="9">
        <v>2</v>
      </c>
      <c r="B15" s="10" t="s">
        <v>44</v>
      </c>
      <c r="C15" s="11"/>
      <c r="D15" s="11"/>
      <c r="E15" s="11"/>
      <c r="F15" s="11"/>
      <c r="G15" s="11"/>
      <c r="H15" s="11">
        <v>1</v>
      </c>
      <c r="I15" s="11"/>
      <c r="J15" s="11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>
        <v>12</v>
      </c>
      <c r="V15" s="11"/>
      <c r="W15" s="11"/>
      <c r="X15" s="11"/>
      <c r="Y15" s="12">
        <v>1</v>
      </c>
      <c r="Z15" s="13">
        <v>25000</v>
      </c>
      <c r="AA15" s="16" t="str">
        <f>IF(SUM(VERDURAS!C15:AA15)&gt;0,"VER","")</f>
        <v/>
      </c>
      <c r="AB15" s="17" t="str">
        <f>IF(OR(OR(ISTEXT(DIETETICA!C15),ISNUMBER(DIETETICA!C15)),OR(ISTEXT(DIETETICA!D15),ISNUMBER(DIETETICA!D15)),OR(ISTEXT(DIETETICA!E15),ISNUMBER(DIETETICA!E15)),OR(ISTEXT(DIETETICA!F15),ISNUMBER(DIETETICA!F15)),OR(ISTEXT(DIETETICA!G15),ISNUMBER(DIETETICA!G15)),OR(ISTEXT(DIETETICA!H15),ISNUMBER(DIETETICA!H15)),OR(ISTEXT(DIETETICA!I15),ISNUMBER(DIETETICA!I15)),OR(ISTEXT(DIETETICA!J15),ISNUMBER(DIETETICA!J15)),OR(ISTEXT(DIETETICA!K15),ISNUMBER(DIETETICA!K15)),OR(ISTEXT(DIETETICA!L15),ISNUMBER(DIETETICA!L15)),OR(ISTEXT(DIETETICA!M15),ISNUMBER(DIETETICA!M15)),OR(ISTEXT(DIETETICA!N15),ISNUMBER(DIETETICA!N15)),OR(ISTEXT(DIETETICA!O15),ISNUMBER(DIETETICA!O15)),OR(ISTEXT(DIETETICA!P15),ISNUMBER(DIETETICA!P15)),OR(ISTEXT(DIETETICA!Q15),ISNUMBER(DIETETICA!Q15)),OR(ISTEXT(DIETETICA!R15),ISNUMBER(DIETETICA!R15)),OR(ISTEXT(DIETETICA!S15),ISNUMBER(DIETETICA!S15)),OR(ISTEXT(DIETETICA!T15),ISNUMBER(DIETETICA!T15)),OR(ISTEXT(DIETETICA!U15),ISNUMBER(DIETETICA!U15)),OR(ISTEXT(DIETETICA!V15),ISNUMBER(DIETETICA!V15))),"VER","")</f>
        <v/>
      </c>
    </row>
    <row r="16" spans="1:29" x14ac:dyDescent="0.25">
      <c r="A16" s="9">
        <v>2</v>
      </c>
      <c r="B16" s="10" t="s">
        <v>45</v>
      </c>
      <c r="C16" s="11"/>
      <c r="D16" s="11"/>
      <c r="E16" s="11"/>
      <c r="F16" s="11"/>
      <c r="G16" s="11"/>
      <c r="H16" s="11"/>
      <c r="I16" s="11"/>
      <c r="J16" s="11">
        <v>1</v>
      </c>
      <c r="K16" s="11"/>
      <c r="L16" s="11"/>
      <c r="M16" s="11"/>
      <c r="N16" s="11"/>
      <c r="O16" s="11">
        <v>1</v>
      </c>
      <c r="P16" s="11"/>
      <c r="Q16" s="11"/>
      <c r="R16" s="11"/>
      <c r="S16" s="11"/>
      <c r="T16" s="11"/>
      <c r="U16" s="11">
        <v>6</v>
      </c>
      <c r="V16" s="11"/>
      <c r="W16" s="11"/>
      <c r="X16" s="11"/>
      <c r="Y16" s="12">
        <v>1</v>
      </c>
      <c r="Z16" s="13">
        <v>25001</v>
      </c>
      <c r="AA16" s="16" t="str">
        <f>IF(SUM(VERDURAS!C16:AA16)&gt;0,"VER","")</f>
        <v>VER</v>
      </c>
      <c r="AB16" s="17" t="str">
        <f>IF(OR(OR(ISTEXT(DIETETICA!C16),ISNUMBER(DIETETICA!C16)),OR(ISTEXT(DIETETICA!D16),ISNUMBER(DIETETICA!D16)),OR(ISTEXT(DIETETICA!E16),ISNUMBER(DIETETICA!E16)),OR(ISTEXT(DIETETICA!F16),ISNUMBER(DIETETICA!F16)),OR(ISTEXT(DIETETICA!G16),ISNUMBER(DIETETICA!G16)),OR(ISTEXT(DIETETICA!H16),ISNUMBER(DIETETICA!H16)),OR(ISTEXT(DIETETICA!I16),ISNUMBER(DIETETICA!I16)),OR(ISTEXT(DIETETICA!J16),ISNUMBER(DIETETICA!J16)),OR(ISTEXT(DIETETICA!K16),ISNUMBER(DIETETICA!K16)),OR(ISTEXT(DIETETICA!L16),ISNUMBER(DIETETICA!L16)),OR(ISTEXT(DIETETICA!M16),ISNUMBER(DIETETICA!M16)),OR(ISTEXT(DIETETICA!N16),ISNUMBER(DIETETICA!N16)),OR(ISTEXT(DIETETICA!O16),ISNUMBER(DIETETICA!O16)),OR(ISTEXT(DIETETICA!P16),ISNUMBER(DIETETICA!P16)),OR(ISTEXT(DIETETICA!Q16),ISNUMBER(DIETETICA!Q16)),OR(ISTEXT(DIETETICA!R16),ISNUMBER(DIETETICA!R16)),OR(ISTEXT(DIETETICA!S16),ISNUMBER(DIETETICA!S16)),OR(ISTEXT(DIETETICA!T16),ISNUMBER(DIETETICA!T16)),OR(ISTEXT(DIETETICA!U16),ISNUMBER(DIETETICA!U16)),OR(ISTEXT(DIETETICA!V16),ISNUMBER(DIETETICA!V16))),"VER","")</f>
        <v>VER</v>
      </c>
    </row>
    <row r="17" spans="1:29" x14ac:dyDescent="0.25">
      <c r="A17" s="9">
        <v>1</v>
      </c>
      <c r="B17" s="10" t="s">
        <v>46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2">
        <v>1</v>
      </c>
      <c r="Z17" s="18">
        <v>24993</v>
      </c>
      <c r="AA17" s="16" t="str">
        <f>IF(SUM(VERDURAS!C17:AA17)&gt;0,"VER","")</f>
        <v>VER</v>
      </c>
      <c r="AB17" s="17" t="str">
        <f>IF(OR(OR(ISTEXT(DIETETICA!C17),ISNUMBER(DIETETICA!C17)),OR(ISTEXT(DIETETICA!D17),ISNUMBER(DIETETICA!D17)),OR(ISTEXT(DIETETICA!E17),ISNUMBER(DIETETICA!E17)),OR(ISTEXT(DIETETICA!F17),ISNUMBER(DIETETICA!F17)),OR(ISTEXT(DIETETICA!G17),ISNUMBER(DIETETICA!G17)),OR(ISTEXT(DIETETICA!H17),ISNUMBER(DIETETICA!H17)),OR(ISTEXT(DIETETICA!I17),ISNUMBER(DIETETICA!I17)),OR(ISTEXT(DIETETICA!J17),ISNUMBER(DIETETICA!J17)),OR(ISTEXT(DIETETICA!K17),ISNUMBER(DIETETICA!K17)),OR(ISTEXT(DIETETICA!L17),ISNUMBER(DIETETICA!L17)),OR(ISTEXT(DIETETICA!M17),ISNUMBER(DIETETICA!M17)),OR(ISTEXT(DIETETICA!N17),ISNUMBER(DIETETICA!N17)),OR(ISTEXT(DIETETICA!O17),ISNUMBER(DIETETICA!O17)),OR(ISTEXT(DIETETICA!P17),ISNUMBER(DIETETICA!P17)),OR(ISTEXT(DIETETICA!Q17),ISNUMBER(DIETETICA!Q17)),OR(ISTEXT(DIETETICA!R17),ISNUMBER(DIETETICA!R17)),OR(ISTEXT(DIETETICA!S17),ISNUMBER(DIETETICA!S17)),OR(ISTEXT(DIETETICA!T17),ISNUMBER(DIETETICA!T17)),OR(ISTEXT(DIETETICA!U17),ISNUMBER(DIETETICA!U17)),OR(ISTEXT(DIETETICA!V17),ISNUMBER(DIETETICA!V17))),"VER","")</f>
        <v/>
      </c>
    </row>
    <row r="18" spans="1:29" x14ac:dyDescent="0.25">
      <c r="A18" s="9">
        <v>2</v>
      </c>
      <c r="B18" s="10" t="s">
        <v>47</v>
      </c>
      <c r="C18" s="11"/>
      <c r="D18" s="11"/>
      <c r="E18" s="11">
        <v>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>
        <v>2.5</v>
      </c>
      <c r="Z18" s="13">
        <v>42072</v>
      </c>
      <c r="AA18" s="16" t="str">
        <f>IF(SUM(VERDURAS!C18:AA18)&gt;0,"VER","")</f>
        <v>VER</v>
      </c>
      <c r="AB18" s="17" t="str">
        <f>IF(OR(OR(ISTEXT(DIETETICA!C18),ISNUMBER(DIETETICA!C18)),OR(ISTEXT(DIETETICA!D18),ISNUMBER(DIETETICA!D18)),OR(ISTEXT(DIETETICA!E18),ISNUMBER(DIETETICA!E18)),OR(ISTEXT(DIETETICA!F18),ISNUMBER(DIETETICA!F18)),OR(ISTEXT(DIETETICA!G18),ISNUMBER(DIETETICA!G18)),OR(ISTEXT(DIETETICA!H18),ISNUMBER(DIETETICA!H18)),OR(ISTEXT(DIETETICA!I18),ISNUMBER(DIETETICA!I18)),OR(ISTEXT(DIETETICA!J18),ISNUMBER(DIETETICA!J18)),OR(ISTEXT(DIETETICA!K18),ISNUMBER(DIETETICA!K18)),OR(ISTEXT(DIETETICA!L18),ISNUMBER(DIETETICA!L18)),OR(ISTEXT(DIETETICA!M18),ISNUMBER(DIETETICA!M18)),OR(ISTEXT(DIETETICA!N18),ISNUMBER(DIETETICA!N18)),OR(ISTEXT(DIETETICA!O18),ISNUMBER(DIETETICA!O18)),OR(ISTEXT(DIETETICA!P18),ISNUMBER(DIETETICA!P18)),OR(ISTEXT(DIETETICA!Q18),ISNUMBER(DIETETICA!Q18)),OR(ISTEXT(DIETETICA!R18),ISNUMBER(DIETETICA!R18)),OR(ISTEXT(DIETETICA!S18),ISNUMBER(DIETETICA!S18)),OR(ISTEXT(DIETETICA!T18),ISNUMBER(DIETETICA!T18)),OR(ISTEXT(DIETETICA!U18),ISNUMBER(DIETETICA!U18)),OR(ISTEXT(DIETETICA!V18),ISNUMBER(DIETETICA!V18))),"VER","")</f>
        <v/>
      </c>
    </row>
    <row r="19" spans="1:29" x14ac:dyDescent="0.25">
      <c r="A19" s="9">
        <v>1</v>
      </c>
      <c r="B19" s="19" t="s">
        <v>48</v>
      </c>
      <c r="C19" s="11"/>
      <c r="D19" s="11"/>
      <c r="E19" s="11">
        <v>7.5</v>
      </c>
      <c r="F19" s="11">
        <v>15</v>
      </c>
      <c r="G19" s="11"/>
      <c r="H19" s="11"/>
      <c r="I19" s="11"/>
      <c r="J19" s="11"/>
      <c r="K19" s="11"/>
      <c r="L19" s="11"/>
      <c r="M19" s="11"/>
      <c r="N19" s="11">
        <v>13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>
        <v>2.5</v>
      </c>
      <c r="Z19" s="18" t="s">
        <v>49</v>
      </c>
      <c r="AA19" s="16" t="str">
        <f>IF(SUM(VERDURAS!C19:AA19)&gt;0,"VER","")</f>
        <v>VER</v>
      </c>
      <c r="AB19" s="17" t="str">
        <f>IF(OR(OR(ISTEXT(DIETETICA!C19),ISNUMBER(DIETETICA!C19)),OR(ISTEXT(DIETETICA!D19),ISNUMBER(DIETETICA!D19)),OR(ISTEXT(DIETETICA!E19),ISNUMBER(DIETETICA!E19)),OR(ISTEXT(DIETETICA!F19),ISNUMBER(DIETETICA!F19)),OR(ISTEXT(DIETETICA!G19),ISNUMBER(DIETETICA!G19)),OR(ISTEXT(DIETETICA!H19),ISNUMBER(DIETETICA!H19)),OR(ISTEXT(DIETETICA!I19),ISNUMBER(DIETETICA!I19)),OR(ISTEXT(DIETETICA!J19),ISNUMBER(DIETETICA!J19)),OR(ISTEXT(DIETETICA!K19),ISNUMBER(DIETETICA!K19)),OR(ISTEXT(DIETETICA!L19),ISNUMBER(DIETETICA!L19)),OR(ISTEXT(DIETETICA!M19),ISNUMBER(DIETETICA!M19)),OR(ISTEXT(DIETETICA!N19),ISNUMBER(DIETETICA!N19)),OR(ISTEXT(DIETETICA!O19),ISNUMBER(DIETETICA!O19)),OR(ISTEXT(DIETETICA!P19),ISNUMBER(DIETETICA!P19)),OR(ISTEXT(DIETETICA!Q19),ISNUMBER(DIETETICA!Q19)),OR(ISTEXT(DIETETICA!R19),ISNUMBER(DIETETICA!R19)),OR(ISTEXT(DIETETICA!S19),ISNUMBER(DIETETICA!S19)),OR(ISTEXT(DIETETICA!T19),ISNUMBER(DIETETICA!T19)),OR(ISTEXT(DIETETICA!U19),ISNUMBER(DIETETICA!U19)),OR(ISTEXT(DIETETICA!V19),ISNUMBER(DIETETICA!V19))),"VER","")</f>
        <v>VER</v>
      </c>
    </row>
    <row r="20" spans="1:29" x14ac:dyDescent="0.25">
      <c r="A20" s="9">
        <v>7</v>
      </c>
      <c r="B20" s="19" t="s">
        <v>50</v>
      </c>
      <c r="C20" s="11"/>
      <c r="D20" s="11"/>
      <c r="E20" s="11">
        <v>30</v>
      </c>
      <c r="F20" s="11">
        <v>30</v>
      </c>
      <c r="G20" s="11"/>
      <c r="H20" s="11">
        <v>100</v>
      </c>
      <c r="I20" s="11"/>
      <c r="J20" s="11"/>
      <c r="K20" s="11">
        <v>20</v>
      </c>
      <c r="L20" s="11"/>
      <c r="M20" s="11"/>
      <c r="N20" s="11"/>
      <c r="O20" s="11"/>
      <c r="P20" s="11"/>
      <c r="Q20" s="11">
        <v>10</v>
      </c>
      <c r="R20" s="11"/>
      <c r="S20" s="11"/>
      <c r="T20" s="11"/>
      <c r="U20" s="11"/>
      <c r="V20" s="11"/>
      <c r="W20" s="20" t="s">
        <v>51</v>
      </c>
      <c r="X20" s="11"/>
      <c r="Y20" s="12">
        <v>2.5</v>
      </c>
      <c r="Z20" s="13">
        <v>29194</v>
      </c>
      <c r="AA20" s="16" t="str">
        <f>IF(SUM(VERDURAS!C20:AA20)&gt;0,"VER","")</f>
        <v>VER</v>
      </c>
      <c r="AB20" s="17" t="str">
        <f>IF(OR(OR(ISTEXT(DIETETICA!C20),ISNUMBER(DIETETICA!C20)),OR(ISTEXT(DIETETICA!D20),ISNUMBER(DIETETICA!D20)),OR(ISTEXT(DIETETICA!E20),ISNUMBER(DIETETICA!E20)),OR(ISTEXT(DIETETICA!F20),ISNUMBER(DIETETICA!F20)),OR(ISTEXT(DIETETICA!G20),ISNUMBER(DIETETICA!G20)),OR(ISTEXT(DIETETICA!H20),ISNUMBER(DIETETICA!H20)),OR(ISTEXT(DIETETICA!I20),ISNUMBER(DIETETICA!I20)),OR(ISTEXT(DIETETICA!J20),ISNUMBER(DIETETICA!J20)),OR(ISTEXT(DIETETICA!K20),ISNUMBER(DIETETICA!K20)),OR(ISTEXT(DIETETICA!L20),ISNUMBER(DIETETICA!L20)),OR(ISTEXT(DIETETICA!M20),ISNUMBER(DIETETICA!M20)),OR(ISTEXT(DIETETICA!N20),ISNUMBER(DIETETICA!N20)),OR(ISTEXT(DIETETICA!O20),ISNUMBER(DIETETICA!O20)),OR(ISTEXT(DIETETICA!P20),ISNUMBER(DIETETICA!P20)),OR(ISTEXT(DIETETICA!Q20),ISNUMBER(DIETETICA!Q20)),OR(ISTEXT(DIETETICA!R20),ISNUMBER(DIETETICA!R20)),OR(ISTEXT(DIETETICA!S20),ISNUMBER(DIETETICA!S20)),OR(ISTEXT(DIETETICA!T20),ISNUMBER(DIETETICA!T20)),OR(ISTEXT(DIETETICA!U20),ISNUMBER(DIETETICA!U20)),OR(ISTEXT(DIETETICA!V20),ISNUMBER(DIETETICA!V20))),"VER","")</f>
        <v/>
      </c>
    </row>
    <row r="21" spans="1:29" ht="15.75" customHeight="1" x14ac:dyDescent="0.25">
      <c r="A21" s="9">
        <v>7</v>
      </c>
      <c r="B21" s="19" t="s">
        <v>52</v>
      </c>
      <c r="C21" s="11"/>
      <c r="D21" s="11"/>
      <c r="E21" s="11"/>
      <c r="F21" s="11">
        <v>30</v>
      </c>
      <c r="G21" s="11">
        <v>35</v>
      </c>
      <c r="H21" s="11"/>
      <c r="I21" s="11"/>
      <c r="J21" s="11"/>
      <c r="K21" s="11"/>
      <c r="L21" s="11"/>
      <c r="M21" s="11"/>
      <c r="N21" s="11">
        <v>25</v>
      </c>
      <c r="O21" s="11"/>
      <c r="P21" s="11"/>
      <c r="Q21" s="11"/>
      <c r="R21" s="11">
        <v>20</v>
      </c>
      <c r="S21" s="11"/>
      <c r="T21" s="11"/>
      <c r="U21" s="11"/>
      <c r="V21" s="11"/>
      <c r="W21" s="20" t="s">
        <v>53</v>
      </c>
      <c r="X21" s="11"/>
      <c r="Y21" s="12">
        <v>2.5</v>
      </c>
      <c r="Z21" s="13">
        <v>29195</v>
      </c>
      <c r="AA21" s="16" t="str">
        <f>IF(SUM(VERDURAS!C21:AA21)&gt;0,"VER","")</f>
        <v/>
      </c>
      <c r="AB21" s="17" t="str">
        <f>IF(OR(OR(ISTEXT(DIETETICA!C21),ISNUMBER(DIETETICA!C21)),OR(ISTEXT(DIETETICA!D21),ISNUMBER(DIETETICA!D21)),OR(ISTEXT(DIETETICA!E21),ISNUMBER(DIETETICA!E21)),OR(ISTEXT(DIETETICA!F21),ISNUMBER(DIETETICA!F21)),OR(ISTEXT(DIETETICA!G21),ISNUMBER(DIETETICA!G21)),OR(ISTEXT(DIETETICA!H21),ISNUMBER(DIETETICA!H21)),OR(ISTEXT(DIETETICA!I21),ISNUMBER(DIETETICA!I21)),OR(ISTEXT(DIETETICA!J21),ISNUMBER(DIETETICA!J21)),OR(ISTEXT(DIETETICA!K21),ISNUMBER(DIETETICA!K21)),OR(ISTEXT(DIETETICA!L21),ISNUMBER(DIETETICA!L21)),OR(ISTEXT(DIETETICA!M21),ISNUMBER(DIETETICA!M21)),OR(ISTEXT(DIETETICA!N21),ISNUMBER(DIETETICA!N21)),OR(ISTEXT(DIETETICA!O21),ISNUMBER(DIETETICA!O21)),OR(ISTEXT(DIETETICA!P21),ISNUMBER(DIETETICA!P21)),OR(ISTEXT(DIETETICA!Q21),ISNUMBER(DIETETICA!Q21)),OR(ISTEXT(DIETETICA!R21),ISNUMBER(DIETETICA!R21)),OR(ISTEXT(DIETETICA!S21),ISNUMBER(DIETETICA!S21)),OR(ISTEXT(DIETETICA!T21),ISNUMBER(DIETETICA!T21)),OR(ISTEXT(DIETETICA!U21),ISNUMBER(DIETETICA!U21)),OR(ISTEXT(DIETETICA!V21),ISNUMBER(DIETETICA!V21))),"VER","")</f>
        <v/>
      </c>
    </row>
    <row r="22" spans="1:29" ht="15.75" customHeight="1" x14ac:dyDescent="0.25">
      <c r="A22" s="9">
        <v>7</v>
      </c>
      <c r="B22" s="19" t="s">
        <v>54</v>
      </c>
      <c r="C22" s="11"/>
      <c r="D22" s="11"/>
      <c r="E22" s="11">
        <v>20</v>
      </c>
      <c r="F22" s="11">
        <v>50</v>
      </c>
      <c r="G22" s="11"/>
      <c r="H22" s="11"/>
      <c r="I22" s="11"/>
      <c r="J22" s="11"/>
      <c r="K22" s="11"/>
      <c r="L22" s="11"/>
      <c r="M22" s="11"/>
      <c r="N22" s="11">
        <v>50</v>
      </c>
      <c r="O22" s="11"/>
      <c r="P22" s="11"/>
      <c r="Q22" s="11"/>
      <c r="R22" s="11"/>
      <c r="S22" s="11"/>
      <c r="T22" s="11"/>
      <c r="U22" s="11"/>
      <c r="V22" s="11"/>
      <c r="W22" s="20" t="s">
        <v>53</v>
      </c>
      <c r="X22" s="11"/>
      <c r="Y22" s="12">
        <v>2.5</v>
      </c>
      <c r="Z22" s="13">
        <v>29196</v>
      </c>
      <c r="AA22" s="16" t="str">
        <f>IF(SUM(VERDURAS!C22:AA22)&gt;0,"VER","")</f>
        <v>VER</v>
      </c>
      <c r="AB22" s="17" t="str">
        <f>IF(OR(OR(ISTEXT(DIETETICA!C22),ISNUMBER(DIETETICA!C22)),OR(ISTEXT(DIETETICA!D22),ISNUMBER(DIETETICA!D22)),OR(ISTEXT(DIETETICA!E22),ISNUMBER(DIETETICA!E22)),OR(ISTEXT(DIETETICA!F22),ISNUMBER(DIETETICA!F22)),OR(ISTEXT(DIETETICA!G22),ISNUMBER(DIETETICA!G22)),OR(ISTEXT(DIETETICA!H22),ISNUMBER(DIETETICA!H22)),OR(ISTEXT(DIETETICA!I22),ISNUMBER(DIETETICA!I22)),OR(ISTEXT(DIETETICA!J22),ISNUMBER(DIETETICA!J22)),OR(ISTEXT(DIETETICA!K22),ISNUMBER(DIETETICA!K22)),OR(ISTEXT(DIETETICA!L22),ISNUMBER(DIETETICA!L22)),OR(ISTEXT(DIETETICA!M22),ISNUMBER(DIETETICA!M22)),OR(ISTEXT(DIETETICA!N22),ISNUMBER(DIETETICA!N22)),OR(ISTEXT(DIETETICA!O22),ISNUMBER(DIETETICA!O22)),OR(ISTEXT(DIETETICA!P22),ISNUMBER(DIETETICA!P22)),OR(ISTEXT(DIETETICA!Q22),ISNUMBER(DIETETICA!Q22)),OR(ISTEXT(DIETETICA!R22),ISNUMBER(DIETETICA!R22)),OR(ISTEXT(DIETETICA!S22),ISNUMBER(DIETETICA!S22)),OR(ISTEXT(DIETETICA!T22),ISNUMBER(DIETETICA!T22)),OR(ISTEXT(DIETETICA!U22),ISNUMBER(DIETETICA!U22)),OR(ISTEXT(DIETETICA!V22),ISNUMBER(DIETETICA!V22))),"VER","")</f>
        <v/>
      </c>
    </row>
    <row r="23" spans="1:29" ht="15.75" customHeight="1" x14ac:dyDescent="0.25">
      <c r="A23" s="9">
        <v>7</v>
      </c>
      <c r="B23" s="19" t="s">
        <v>55</v>
      </c>
      <c r="C23" s="11"/>
      <c r="D23" s="11"/>
      <c r="E23" s="11">
        <f>10*13.6</f>
        <v>136</v>
      </c>
      <c r="F23" s="11"/>
      <c r="G23" s="11"/>
      <c r="H23" s="11">
        <v>12.5</v>
      </c>
      <c r="I23" s="11"/>
      <c r="J23" s="11"/>
      <c r="K23" s="11"/>
      <c r="L23" s="11"/>
      <c r="M23" s="11"/>
      <c r="N23" s="11"/>
      <c r="O23" s="11"/>
      <c r="P23" s="11"/>
      <c r="Q23" s="11">
        <v>13.6</v>
      </c>
      <c r="R23" s="11"/>
      <c r="S23" s="11"/>
      <c r="T23" s="11"/>
      <c r="U23" s="11"/>
      <c r="V23" s="11"/>
      <c r="W23" s="20" t="s">
        <v>51</v>
      </c>
      <c r="X23" s="11"/>
      <c r="Y23" s="12" t="s">
        <v>56</v>
      </c>
      <c r="Z23" s="18"/>
      <c r="AA23" s="16" t="str">
        <f>IF(SUM(VERDURAS!C23:AA23)&gt;0,"VER","")</f>
        <v/>
      </c>
      <c r="AB23" s="17" t="str">
        <f>IF(OR(OR(ISTEXT(DIETETICA!C23),ISNUMBER(DIETETICA!C23)),OR(ISTEXT(DIETETICA!D23),ISNUMBER(DIETETICA!D23)),OR(ISTEXT(DIETETICA!E23),ISNUMBER(DIETETICA!E23)),OR(ISTEXT(DIETETICA!F23),ISNUMBER(DIETETICA!F23)),OR(ISTEXT(DIETETICA!G23),ISNUMBER(DIETETICA!G23)),OR(ISTEXT(DIETETICA!H23),ISNUMBER(DIETETICA!H23)),OR(ISTEXT(DIETETICA!I23),ISNUMBER(DIETETICA!I23)),OR(ISTEXT(DIETETICA!J23),ISNUMBER(DIETETICA!J23)),OR(ISTEXT(DIETETICA!K23),ISNUMBER(DIETETICA!K23)),OR(ISTEXT(DIETETICA!L23),ISNUMBER(DIETETICA!L23)),OR(ISTEXT(DIETETICA!M23),ISNUMBER(DIETETICA!M23)),OR(ISTEXT(DIETETICA!N23),ISNUMBER(DIETETICA!N23)),OR(ISTEXT(DIETETICA!O23),ISNUMBER(DIETETICA!O23)),OR(ISTEXT(DIETETICA!P23),ISNUMBER(DIETETICA!P23)),OR(ISTEXT(DIETETICA!Q23),ISNUMBER(DIETETICA!Q23)),OR(ISTEXT(DIETETICA!R23),ISNUMBER(DIETETICA!R23)),OR(ISTEXT(DIETETICA!S23),ISNUMBER(DIETETICA!S23)),OR(ISTEXT(DIETETICA!T23),ISNUMBER(DIETETICA!T23)),OR(ISTEXT(DIETETICA!U23),ISNUMBER(DIETETICA!U23)),OR(ISTEXT(DIETETICA!V23),ISNUMBER(DIETETICA!V23))),"VER","")</f>
        <v/>
      </c>
    </row>
    <row r="24" spans="1:29" ht="15.75" customHeight="1" x14ac:dyDescent="0.25">
      <c r="A24" s="9">
        <v>7</v>
      </c>
      <c r="B24" s="19" t="s">
        <v>55</v>
      </c>
      <c r="C24" s="11"/>
      <c r="D24" s="11"/>
      <c r="E24" s="11">
        <v>5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20" t="s">
        <v>57</v>
      </c>
      <c r="X24" s="11"/>
      <c r="Y24" s="12">
        <v>2.5</v>
      </c>
      <c r="Z24" s="18"/>
      <c r="AA24" s="16" t="str">
        <f>IF(SUM(VERDURAS!C24:AA24)&gt;0,"VER","")</f>
        <v/>
      </c>
      <c r="AB24" s="17" t="str">
        <f>IF(OR(OR(ISTEXT(DIETETICA!C24),ISNUMBER(DIETETICA!C24)),OR(ISTEXT(DIETETICA!D24),ISNUMBER(DIETETICA!D24)),OR(ISTEXT(DIETETICA!E24),ISNUMBER(DIETETICA!E24)),OR(ISTEXT(DIETETICA!F24),ISNUMBER(DIETETICA!F24)),OR(ISTEXT(DIETETICA!G24),ISNUMBER(DIETETICA!G24)),OR(ISTEXT(DIETETICA!H24),ISNUMBER(DIETETICA!H24)),OR(ISTEXT(DIETETICA!I24),ISNUMBER(DIETETICA!I24)),OR(ISTEXT(DIETETICA!J24),ISNUMBER(DIETETICA!J24)),OR(ISTEXT(DIETETICA!K24),ISNUMBER(DIETETICA!K24)),OR(ISTEXT(DIETETICA!L24),ISNUMBER(DIETETICA!L24)),OR(ISTEXT(DIETETICA!M24),ISNUMBER(DIETETICA!M24)),OR(ISTEXT(DIETETICA!N24),ISNUMBER(DIETETICA!N24)),OR(ISTEXT(DIETETICA!O24),ISNUMBER(DIETETICA!O24)),OR(ISTEXT(DIETETICA!P24),ISNUMBER(DIETETICA!P24)),OR(ISTEXT(DIETETICA!Q24),ISNUMBER(DIETETICA!Q24)),OR(ISTEXT(DIETETICA!R24),ISNUMBER(DIETETICA!R24)),OR(ISTEXT(DIETETICA!S24),ISNUMBER(DIETETICA!S24)),OR(ISTEXT(DIETETICA!T24),ISNUMBER(DIETETICA!T24)),OR(ISTEXT(DIETETICA!U24),ISNUMBER(DIETETICA!U24)),OR(ISTEXT(DIETETICA!V24),ISNUMBER(DIETETICA!V24))),"VER","")</f>
        <v/>
      </c>
    </row>
    <row r="25" spans="1:29" ht="15.75" customHeight="1" x14ac:dyDescent="0.25">
      <c r="A25" s="9">
        <v>1</v>
      </c>
      <c r="B25" s="19" t="s">
        <v>58</v>
      </c>
      <c r="C25" s="11"/>
      <c r="D25" s="11"/>
      <c r="E25" s="11">
        <v>2.5</v>
      </c>
      <c r="F25" s="11">
        <v>7.5</v>
      </c>
      <c r="G25" s="11"/>
      <c r="H25" s="11"/>
      <c r="I25" s="11"/>
      <c r="J25" s="11"/>
      <c r="K25" s="11"/>
      <c r="L25" s="11"/>
      <c r="M25" s="11"/>
      <c r="N25" s="11">
        <v>5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2">
        <v>2.5</v>
      </c>
      <c r="Z25" s="18">
        <v>26826</v>
      </c>
      <c r="AA25" s="16" t="str">
        <f>IF(SUM(VERDURAS!C25:AA25)&gt;0,"VER","")</f>
        <v>VER</v>
      </c>
      <c r="AB25" s="17" t="str">
        <f>IF(OR(OR(ISTEXT(DIETETICA!C25),ISNUMBER(DIETETICA!C25)),OR(ISTEXT(DIETETICA!D25),ISNUMBER(DIETETICA!D25)),OR(ISTEXT(DIETETICA!E25),ISNUMBER(DIETETICA!E25)),OR(ISTEXT(DIETETICA!F25),ISNUMBER(DIETETICA!F25)),OR(ISTEXT(DIETETICA!G25),ISNUMBER(DIETETICA!G25)),OR(ISTEXT(DIETETICA!H25),ISNUMBER(DIETETICA!H25)),OR(ISTEXT(DIETETICA!I25),ISNUMBER(DIETETICA!I25)),OR(ISTEXT(DIETETICA!J25),ISNUMBER(DIETETICA!J25)),OR(ISTEXT(DIETETICA!K25),ISNUMBER(DIETETICA!K25)),OR(ISTEXT(DIETETICA!L25),ISNUMBER(DIETETICA!L25)),OR(ISTEXT(DIETETICA!M25),ISNUMBER(DIETETICA!M25)),OR(ISTEXT(DIETETICA!N25),ISNUMBER(DIETETICA!N25)),OR(ISTEXT(DIETETICA!O25),ISNUMBER(DIETETICA!O25)),OR(ISTEXT(DIETETICA!P25),ISNUMBER(DIETETICA!P25)),OR(ISTEXT(DIETETICA!Q25),ISNUMBER(DIETETICA!Q25)),OR(ISTEXT(DIETETICA!R25),ISNUMBER(DIETETICA!R25)),OR(ISTEXT(DIETETICA!S25),ISNUMBER(DIETETICA!S25)),OR(ISTEXT(DIETETICA!T25),ISNUMBER(DIETETICA!T25)),OR(ISTEXT(DIETETICA!U25),ISNUMBER(DIETETICA!U25)),OR(ISTEXT(DIETETICA!V25),ISNUMBER(DIETETICA!V25))),"VER","")</f>
        <v/>
      </c>
    </row>
    <row r="26" spans="1:29" ht="15.75" customHeight="1" x14ac:dyDescent="0.25">
      <c r="A26" s="9">
        <v>1</v>
      </c>
      <c r="B26" s="21" t="s">
        <v>59</v>
      </c>
      <c r="C26" s="22" t="s">
        <v>60</v>
      </c>
      <c r="D26" s="22"/>
      <c r="E26" s="22">
        <v>5</v>
      </c>
      <c r="F26" s="22">
        <v>5</v>
      </c>
      <c r="G26" s="22"/>
      <c r="H26" s="22" t="s">
        <v>60</v>
      </c>
      <c r="I26" s="22"/>
      <c r="J26" s="22"/>
      <c r="K26" s="22" t="s">
        <v>60</v>
      </c>
      <c r="L26" s="22" t="s">
        <v>60</v>
      </c>
      <c r="M26" s="22"/>
      <c r="N26" s="22">
        <v>5</v>
      </c>
      <c r="O26" s="22"/>
      <c r="P26" s="11"/>
      <c r="Q26" s="11"/>
      <c r="R26" s="11"/>
      <c r="S26" s="11"/>
      <c r="T26" s="11"/>
      <c r="U26" s="11"/>
      <c r="V26" s="11"/>
      <c r="W26" s="11"/>
      <c r="X26" s="11"/>
      <c r="Y26" s="12">
        <v>2.5</v>
      </c>
      <c r="Z26" s="18">
        <v>26827</v>
      </c>
      <c r="AA26" s="16" t="str">
        <f>IF(SUM(VERDURAS!C26:AA26)&gt;0,"VER","")</f>
        <v>VER</v>
      </c>
      <c r="AB26" s="17" t="str">
        <f>IF(OR(OR(ISTEXT(DIETETICA!C26),ISNUMBER(DIETETICA!C26)),OR(ISTEXT(DIETETICA!D26),ISNUMBER(DIETETICA!D26)),OR(ISTEXT(DIETETICA!E26),ISNUMBER(DIETETICA!E26)),OR(ISTEXT(DIETETICA!F26),ISNUMBER(DIETETICA!F26)),OR(ISTEXT(DIETETICA!G26),ISNUMBER(DIETETICA!G26)),OR(ISTEXT(DIETETICA!H26),ISNUMBER(DIETETICA!H26)),OR(ISTEXT(DIETETICA!I26),ISNUMBER(DIETETICA!I26)),OR(ISTEXT(DIETETICA!J26),ISNUMBER(DIETETICA!J26)),OR(ISTEXT(DIETETICA!K26),ISNUMBER(DIETETICA!K26)),OR(ISTEXT(DIETETICA!L26),ISNUMBER(DIETETICA!L26)),OR(ISTEXT(DIETETICA!M26),ISNUMBER(DIETETICA!M26)),OR(ISTEXT(DIETETICA!N26),ISNUMBER(DIETETICA!N26)),OR(ISTEXT(DIETETICA!O26),ISNUMBER(DIETETICA!O26)),OR(ISTEXT(DIETETICA!P26),ISNUMBER(DIETETICA!P26)),OR(ISTEXT(DIETETICA!Q26),ISNUMBER(DIETETICA!Q26)),OR(ISTEXT(DIETETICA!R26),ISNUMBER(DIETETICA!R26)),OR(ISTEXT(DIETETICA!S26),ISNUMBER(DIETETICA!S26)),OR(ISTEXT(DIETETICA!T26),ISNUMBER(DIETETICA!T26)),OR(ISTEXT(DIETETICA!U26),ISNUMBER(DIETETICA!U26)),OR(ISTEXT(DIETETICA!V26),ISNUMBER(DIETETICA!V26))),"VER","")</f>
        <v/>
      </c>
    </row>
    <row r="27" spans="1:29" ht="15.75" customHeight="1" x14ac:dyDescent="0.25">
      <c r="A27" s="9">
        <v>1</v>
      </c>
      <c r="B27" s="19" t="s">
        <v>61</v>
      </c>
      <c r="C27" s="11"/>
      <c r="D27" s="11"/>
      <c r="E27" s="11">
        <v>2.5</v>
      </c>
      <c r="F27" s="11">
        <v>7.5</v>
      </c>
      <c r="G27" s="11"/>
      <c r="H27" s="11"/>
      <c r="I27" s="11"/>
      <c r="J27" s="11"/>
      <c r="K27" s="11"/>
      <c r="L27" s="11"/>
      <c r="M27" s="11"/>
      <c r="N27" s="11">
        <v>10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2">
        <v>2.5</v>
      </c>
      <c r="Z27" s="18">
        <v>26828</v>
      </c>
      <c r="AA27" s="16" t="str">
        <f>IF(SUM(VERDURAS!C27:AA27)&gt;0,"VER","")</f>
        <v>VER</v>
      </c>
      <c r="AB27" s="17" t="str">
        <f>IF(OR(OR(ISTEXT(DIETETICA!C27),ISNUMBER(DIETETICA!C27)),OR(ISTEXT(DIETETICA!D27),ISNUMBER(DIETETICA!D27)),OR(ISTEXT(DIETETICA!E27),ISNUMBER(DIETETICA!E27)),OR(ISTEXT(DIETETICA!F27),ISNUMBER(DIETETICA!F27)),OR(ISTEXT(DIETETICA!G27),ISNUMBER(DIETETICA!G27)),OR(ISTEXT(DIETETICA!H27),ISNUMBER(DIETETICA!H27)),OR(ISTEXT(DIETETICA!I27),ISNUMBER(DIETETICA!I27)),OR(ISTEXT(DIETETICA!J27),ISNUMBER(DIETETICA!J27)),OR(ISTEXT(DIETETICA!K27),ISNUMBER(DIETETICA!K27)),OR(ISTEXT(DIETETICA!L27),ISNUMBER(DIETETICA!L27)),OR(ISTEXT(DIETETICA!M27),ISNUMBER(DIETETICA!M27)),OR(ISTEXT(DIETETICA!N27),ISNUMBER(DIETETICA!N27)),OR(ISTEXT(DIETETICA!O27),ISNUMBER(DIETETICA!O27)),OR(ISTEXT(DIETETICA!P27),ISNUMBER(DIETETICA!P27)),OR(ISTEXT(DIETETICA!Q27),ISNUMBER(DIETETICA!Q27)),OR(ISTEXT(DIETETICA!R27),ISNUMBER(DIETETICA!R27)),OR(ISTEXT(DIETETICA!S27),ISNUMBER(DIETETICA!S27)),OR(ISTEXT(DIETETICA!T27),ISNUMBER(DIETETICA!T27)),OR(ISTEXT(DIETETICA!U27),ISNUMBER(DIETETICA!U27)),OR(ISTEXT(DIETETICA!V27),ISNUMBER(DIETETICA!V27))),"VER","")</f>
        <v/>
      </c>
    </row>
    <row r="28" spans="1:29" ht="15.75" customHeight="1" x14ac:dyDescent="0.25">
      <c r="A28" s="9">
        <v>8</v>
      </c>
      <c r="B28" s="19" t="s">
        <v>62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2"/>
      <c r="Z28" s="13">
        <v>50130</v>
      </c>
      <c r="AA28" s="16" t="str">
        <f>IF(SUM(VERDURAS!C28:AA28)&gt;0,"VER","")</f>
        <v/>
      </c>
      <c r="AB28" s="17" t="str">
        <f>IF(OR(OR(ISTEXT(DIETETICA!C28),ISNUMBER(DIETETICA!C28)),OR(ISTEXT(DIETETICA!D28),ISNUMBER(DIETETICA!D28)),OR(ISTEXT(DIETETICA!E28),ISNUMBER(DIETETICA!E28)),OR(ISTEXT(DIETETICA!F28),ISNUMBER(DIETETICA!F28)),OR(ISTEXT(DIETETICA!G28),ISNUMBER(DIETETICA!G28)),OR(ISTEXT(DIETETICA!H28),ISNUMBER(DIETETICA!H28)),OR(ISTEXT(DIETETICA!I28),ISNUMBER(DIETETICA!I28)),OR(ISTEXT(DIETETICA!J28),ISNUMBER(DIETETICA!J28)),OR(ISTEXT(DIETETICA!K28),ISNUMBER(DIETETICA!K28)),OR(ISTEXT(DIETETICA!L28),ISNUMBER(DIETETICA!L28)),OR(ISTEXT(DIETETICA!M28),ISNUMBER(DIETETICA!M28)),OR(ISTEXT(DIETETICA!N28),ISNUMBER(DIETETICA!N28)),OR(ISTEXT(DIETETICA!O28),ISNUMBER(DIETETICA!O28)),OR(ISTEXT(DIETETICA!P28),ISNUMBER(DIETETICA!P28)),OR(ISTEXT(DIETETICA!Q28),ISNUMBER(DIETETICA!Q28)),OR(ISTEXT(DIETETICA!R28),ISNUMBER(DIETETICA!R28)),OR(ISTEXT(DIETETICA!S28),ISNUMBER(DIETETICA!S28)),OR(ISTEXT(DIETETICA!T28),ISNUMBER(DIETETICA!T28)),OR(ISTEXT(DIETETICA!U28),ISNUMBER(DIETETICA!U28)),OR(ISTEXT(DIETETICA!V28),ISNUMBER(DIETETICA!V28))),"VER","")</f>
        <v/>
      </c>
      <c r="AC28" s="10" t="s">
        <v>63</v>
      </c>
    </row>
    <row r="29" spans="1:29" ht="15.75" customHeight="1" x14ac:dyDescent="0.25">
      <c r="A29" s="9">
        <v>2</v>
      </c>
      <c r="B29" s="19" t="s">
        <v>64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2">
        <v>2.5</v>
      </c>
      <c r="Z29" s="13">
        <v>26832</v>
      </c>
      <c r="AA29" s="16" t="str">
        <f>IF(SUM(VERDURAS!C29:AA29)&gt;0,"VER","")</f>
        <v>VER</v>
      </c>
      <c r="AB29" s="17" t="str">
        <f>IF(OR(OR(ISTEXT(DIETETICA!C29),ISNUMBER(DIETETICA!C29)),OR(ISTEXT(DIETETICA!D29),ISNUMBER(DIETETICA!D29)),OR(ISTEXT(DIETETICA!E29),ISNUMBER(DIETETICA!E29)),OR(ISTEXT(DIETETICA!F29),ISNUMBER(DIETETICA!F29)),OR(ISTEXT(DIETETICA!G29),ISNUMBER(DIETETICA!G29)),OR(ISTEXT(DIETETICA!H29),ISNUMBER(DIETETICA!H29)),OR(ISTEXT(DIETETICA!I29),ISNUMBER(DIETETICA!I29)),OR(ISTEXT(DIETETICA!J29),ISNUMBER(DIETETICA!J29)),OR(ISTEXT(DIETETICA!K29),ISNUMBER(DIETETICA!K29)),OR(ISTEXT(DIETETICA!L29),ISNUMBER(DIETETICA!L29)),OR(ISTEXT(DIETETICA!M29),ISNUMBER(DIETETICA!M29)),OR(ISTEXT(DIETETICA!N29),ISNUMBER(DIETETICA!N29)),OR(ISTEXT(DIETETICA!O29),ISNUMBER(DIETETICA!O29)),OR(ISTEXT(DIETETICA!P29),ISNUMBER(DIETETICA!P29)),OR(ISTEXT(DIETETICA!Q29),ISNUMBER(DIETETICA!Q29)),OR(ISTEXT(DIETETICA!R29),ISNUMBER(DIETETICA!R29)),OR(ISTEXT(DIETETICA!S29),ISNUMBER(DIETETICA!S29)),OR(ISTEXT(DIETETICA!T29),ISNUMBER(DIETETICA!T29)),OR(ISTEXT(DIETETICA!U29),ISNUMBER(DIETETICA!U29)),OR(ISTEXT(DIETETICA!V29),ISNUMBER(DIETETICA!V29))),"VER","")</f>
        <v/>
      </c>
    </row>
    <row r="30" spans="1:29" ht="15.75" customHeight="1" x14ac:dyDescent="0.25">
      <c r="A30" s="9">
        <v>1</v>
      </c>
      <c r="B30" s="19" t="s">
        <v>65</v>
      </c>
      <c r="C30" s="22" t="s">
        <v>60</v>
      </c>
      <c r="D30" s="22"/>
      <c r="E30" s="22" t="s">
        <v>60</v>
      </c>
      <c r="F30" s="22">
        <v>2.5</v>
      </c>
      <c r="G30" s="22"/>
      <c r="H30" s="22">
        <v>2.5</v>
      </c>
      <c r="I30" s="22"/>
      <c r="J30" s="22"/>
      <c r="K30" s="22" t="s">
        <v>60</v>
      </c>
      <c r="L30" s="22">
        <v>2</v>
      </c>
      <c r="M30" s="22"/>
      <c r="N30" s="22">
        <v>3</v>
      </c>
      <c r="O30" s="22"/>
      <c r="P30" s="22"/>
      <c r="Q30" s="22"/>
      <c r="R30" s="22">
        <v>1</v>
      </c>
      <c r="S30" s="22"/>
      <c r="T30" s="11"/>
      <c r="U30" s="11"/>
      <c r="V30" s="11"/>
      <c r="W30" s="11"/>
      <c r="X30" s="11"/>
      <c r="Y30" s="12">
        <v>2.5</v>
      </c>
      <c r="Z30" s="13">
        <v>50120</v>
      </c>
      <c r="AA30" s="16" t="str">
        <f>IF(SUM(VERDURAS!C30:AA30)&gt;0,"VER","")</f>
        <v/>
      </c>
      <c r="AB30" s="17" t="str">
        <f>IF(OR(OR(ISTEXT(DIETETICA!C30),ISNUMBER(DIETETICA!C30)),OR(ISTEXT(DIETETICA!D30),ISNUMBER(DIETETICA!D30)),OR(ISTEXT(DIETETICA!E30),ISNUMBER(DIETETICA!E30)),OR(ISTEXT(DIETETICA!F30),ISNUMBER(DIETETICA!F30)),OR(ISTEXT(DIETETICA!G30),ISNUMBER(DIETETICA!G30)),OR(ISTEXT(DIETETICA!H30),ISNUMBER(DIETETICA!H30)),OR(ISTEXT(DIETETICA!I30),ISNUMBER(DIETETICA!I30)),OR(ISTEXT(DIETETICA!J30),ISNUMBER(DIETETICA!J30)),OR(ISTEXT(DIETETICA!K30),ISNUMBER(DIETETICA!K30)),OR(ISTEXT(DIETETICA!L30),ISNUMBER(DIETETICA!L30)),OR(ISTEXT(DIETETICA!M30),ISNUMBER(DIETETICA!M30)),OR(ISTEXT(DIETETICA!N30),ISNUMBER(DIETETICA!N30)),OR(ISTEXT(DIETETICA!O30),ISNUMBER(DIETETICA!O30)),OR(ISTEXT(DIETETICA!P30),ISNUMBER(DIETETICA!P30)),OR(ISTEXT(DIETETICA!Q30),ISNUMBER(DIETETICA!Q30)),OR(ISTEXT(DIETETICA!R30),ISNUMBER(DIETETICA!R30)),OR(ISTEXT(DIETETICA!S30),ISNUMBER(DIETETICA!S30)),OR(ISTEXT(DIETETICA!T30),ISNUMBER(DIETETICA!T30)),OR(ISTEXT(DIETETICA!U30),ISNUMBER(DIETETICA!U30)),OR(ISTEXT(DIETETICA!V30),ISNUMBER(DIETETICA!V30))),"VER","")</f>
        <v/>
      </c>
    </row>
    <row r="31" spans="1:29" ht="15.75" customHeight="1" x14ac:dyDescent="0.25">
      <c r="A31" s="9">
        <v>2</v>
      </c>
      <c r="B31" s="19" t="s">
        <v>66</v>
      </c>
      <c r="C31" s="22" t="s">
        <v>60</v>
      </c>
      <c r="D31" s="22"/>
      <c r="E31" s="22" t="s">
        <v>60</v>
      </c>
      <c r="F31" s="22">
        <v>7.5</v>
      </c>
      <c r="G31" s="22"/>
      <c r="H31" s="22">
        <v>5</v>
      </c>
      <c r="I31" s="22"/>
      <c r="J31" s="22"/>
      <c r="K31" s="22" t="s">
        <v>60</v>
      </c>
      <c r="L31" s="22">
        <v>5</v>
      </c>
      <c r="M31" s="22"/>
      <c r="N31" s="22">
        <v>5</v>
      </c>
      <c r="O31" s="22"/>
      <c r="P31" s="22"/>
      <c r="Q31" s="22"/>
      <c r="R31" s="22">
        <v>1</v>
      </c>
      <c r="S31" s="11"/>
      <c r="T31" s="11"/>
      <c r="U31" s="11"/>
      <c r="V31" s="11"/>
      <c r="W31" s="11"/>
      <c r="X31" s="11"/>
      <c r="Y31" s="12">
        <v>2.5</v>
      </c>
      <c r="Z31" s="13">
        <v>50128</v>
      </c>
      <c r="AA31" s="16" t="str">
        <f>IF(SUM(VERDURAS!C31:AA31)&gt;0,"VER","")</f>
        <v>VER</v>
      </c>
      <c r="AB31" s="17" t="str">
        <f>IF(OR(OR(ISTEXT(DIETETICA!C31),ISNUMBER(DIETETICA!C31)),OR(ISTEXT(DIETETICA!D31),ISNUMBER(DIETETICA!D31)),OR(ISTEXT(DIETETICA!E31),ISNUMBER(DIETETICA!E31)),OR(ISTEXT(DIETETICA!F31),ISNUMBER(DIETETICA!F31)),OR(ISTEXT(DIETETICA!G31),ISNUMBER(DIETETICA!G31)),OR(ISTEXT(DIETETICA!H31),ISNUMBER(DIETETICA!H31)),OR(ISTEXT(DIETETICA!I31),ISNUMBER(DIETETICA!I31)),OR(ISTEXT(DIETETICA!J31),ISNUMBER(DIETETICA!J31)),OR(ISTEXT(DIETETICA!K31),ISNUMBER(DIETETICA!K31)),OR(ISTEXT(DIETETICA!L31),ISNUMBER(DIETETICA!L31)),OR(ISTEXT(DIETETICA!M31),ISNUMBER(DIETETICA!M31)),OR(ISTEXT(DIETETICA!N31),ISNUMBER(DIETETICA!N31)),OR(ISTEXT(DIETETICA!O31),ISNUMBER(DIETETICA!O31)),OR(ISTEXT(DIETETICA!P31),ISNUMBER(DIETETICA!P31)),OR(ISTEXT(DIETETICA!Q31),ISNUMBER(DIETETICA!Q31)),OR(ISTEXT(DIETETICA!R31),ISNUMBER(DIETETICA!R31)),OR(ISTEXT(DIETETICA!S31),ISNUMBER(DIETETICA!S31)),OR(ISTEXT(DIETETICA!T31),ISNUMBER(DIETETICA!T31)),OR(ISTEXT(DIETETICA!U31),ISNUMBER(DIETETICA!U31)),OR(ISTEXT(DIETETICA!V31),ISNUMBER(DIETETICA!V31))),"VER","")</f>
        <v>VER</v>
      </c>
    </row>
    <row r="32" spans="1:29" ht="15.75" customHeight="1" x14ac:dyDescent="0.25">
      <c r="A32" s="9">
        <v>10</v>
      </c>
      <c r="B32" s="19" t="s">
        <v>67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  <c r="Z32" s="18"/>
      <c r="AA32" s="16" t="str">
        <f>IF(SUM(VERDURAS!C32:AA32)&gt;0,"VER","")</f>
        <v/>
      </c>
      <c r="AB32" s="17" t="str">
        <f>IF(OR(OR(ISTEXT(DIETETICA!C32),ISNUMBER(DIETETICA!C32)),OR(ISTEXT(DIETETICA!D32),ISNUMBER(DIETETICA!D32)),OR(ISTEXT(DIETETICA!E32),ISNUMBER(DIETETICA!E32)),OR(ISTEXT(DIETETICA!F32),ISNUMBER(DIETETICA!F32)),OR(ISTEXT(DIETETICA!G32),ISNUMBER(DIETETICA!G32)),OR(ISTEXT(DIETETICA!H32),ISNUMBER(DIETETICA!H32)),OR(ISTEXT(DIETETICA!I32),ISNUMBER(DIETETICA!I32)),OR(ISTEXT(DIETETICA!J32),ISNUMBER(DIETETICA!J32)),OR(ISTEXT(DIETETICA!K32),ISNUMBER(DIETETICA!K32)),OR(ISTEXT(DIETETICA!L32),ISNUMBER(DIETETICA!L32)),OR(ISTEXT(DIETETICA!M32),ISNUMBER(DIETETICA!M32)),OR(ISTEXT(DIETETICA!N32),ISNUMBER(DIETETICA!N32)),OR(ISTEXT(DIETETICA!O32),ISNUMBER(DIETETICA!O32)),OR(ISTEXT(DIETETICA!P32),ISNUMBER(DIETETICA!P32)),OR(ISTEXT(DIETETICA!Q32),ISNUMBER(DIETETICA!Q32)),OR(ISTEXT(DIETETICA!R32),ISNUMBER(DIETETICA!R32)),OR(ISTEXT(DIETETICA!S32),ISNUMBER(DIETETICA!S32)),OR(ISTEXT(DIETETICA!T32),ISNUMBER(DIETETICA!T32)),OR(ISTEXT(DIETETICA!U32),ISNUMBER(DIETETICA!U32)),OR(ISTEXT(DIETETICA!V32),ISNUMBER(DIETETICA!V32))),"VER","")</f>
        <v/>
      </c>
      <c r="AC32" s="10" t="s">
        <v>63</v>
      </c>
    </row>
    <row r="33" spans="1:29" ht="15.75" customHeight="1" x14ac:dyDescent="0.25">
      <c r="A33" s="9">
        <v>1</v>
      </c>
      <c r="B33" s="19" t="s">
        <v>68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2">
        <v>2.5</v>
      </c>
      <c r="Z33" s="13">
        <v>50121</v>
      </c>
      <c r="AA33" s="16" t="str">
        <f>IF(SUM(VERDURAS!C33:AA33)&gt;0,"VER","")</f>
        <v>VER</v>
      </c>
      <c r="AB33" s="17" t="str">
        <f>IF(OR(OR(ISTEXT(DIETETICA!C33),ISNUMBER(DIETETICA!C33)),OR(ISTEXT(DIETETICA!D33),ISNUMBER(DIETETICA!D33)),OR(ISTEXT(DIETETICA!E33),ISNUMBER(DIETETICA!E33)),OR(ISTEXT(DIETETICA!F33),ISNUMBER(DIETETICA!F33)),OR(ISTEXT(DIETETICA!G33),ISNUMBER(DIETETICA!G33)),OR(ISTEXT(DIETETICA!H33),ISNUMBER(DIETETICA!H33)),OR(ISTEXT(DIETETICA!I33),ISNUMBER(DIETETICA!I33)),OR(ISTEXT(DIETETICA!J33),ISNUMBER(DIETETICA!J33)),OR(ISTEXT(DIETETICA!K33),ISNUMBER(DIETETICA!K33)),OR(ISTEXT(DIETETICA!L33),ISNUMBER(DIETETICA!L33)),OR(ISTEXT(DIETETICA!M33),ISNUMBER(DIETETICA!M33)),OR(ISTEXT(DIETETICA!N33),ISNUMBER(DIETETICA!N33)),OR(ISTEXT(DIETETICA!O33),ISNUMBER(DIETETICA!O33)),OR(ISTEXT(DIETETICA!P33),ISNUMBER(DIETETICA!P33)),OR(ISTEXT(DIETETICA!Q33),ISNUMBER(DIETETICA!Q33)),OR(ISTEXT(DIETETICA!R33),ISNUMBER(DIETETICA!R33)),OR(ISTEXT(DIETETICA!S33),ISNUMBER(DIETETICA!S33)),OR(ISTEXT(DIETETICA!T33),ISNUMBER(DIETETICA!T33)),OR(ISTEXT(DIETETICA!U33),ISNUMBER(DIETETICA!U33)),OR(ISTEXT(DIETETICA!V33),ISNUMBER(DIETETICA!V33))),"VER","")</f>
        <v/>
      </c>
    </row>
    <row r="34" spans="1:29" ht="15.75" customHeight="1" x14ac:dyDescent="0.25">
      <c r="A34" s="9">
        <v>1</v>
      </c>
      <c r="B34" s="19" t="s">
        <v>69</v>
      </c>
      <c r="C34" s="22" t="s">
        <v>60</v>
      </c>
      <c r="D34" s="22"/>
      <c r="E34" s="22">
        <v>2.5</v>
      </c>
      <c r="F34" s="22" t="s">
        <v>60</v>
      </c>
      <c r="G34" s="22"/>
      <c r="H34" s="22" t="s">
        <v>60</v>
      </c>
      <c r="I34" s="22"/>
      <c r="J34" s="22"/>
      <c r="K34" s="22" t="s">
        <v>60</v>
      </c>
      <c r="L34" s="22">
        <v>1</v>
      </c>
      <c r="M34" s="22"/>
      <c r="N34" s="22" t="s">
        <v>60</v>
      </c>
      <c r="O34" s="22" t="s">
        <v>60</v>
      </c>
      <c r="P34" s="22"/>
      <c r="Q34" s="22"/>
      <c r="R34" s="22" t="s">
        <v>60</v>
      </c>
      <c r="S34" s="22"/>
      <c r="T34" s="22"/>
      <c r="U34" s="11"/>
      <c r="V34" s="11"/>
      <c r="W34" s="11"/>
      <c r="X34" s="11"/>
      <c r="Y34" s="12">
        <v>2.5</v>
      </c>
      <c r="Z34" s="13">
        <v>50123</v>
      </c>
      <c r="AA34" s="16" t="str">
        <f>IF(SUM(VERDURAS!C34:AA34)&gt;0,"VER","")</f>
        <v>VER</v>
      </c>
      <c r="AB34" s="17" t="str">
        <f>IF(OR(OR(ISTEXT(DIETETICA!C34),ISNUMBER(DIETETICA!C34)),OR(ISTEXT(DIETETICA!D34),ISNUMBER(DIETETICA!D34)),OR(ISTEXT(DIETETICA!E34),ISNUMBER(DIETETICA!E34)),OR(ISTEXT(DIETETICA!F34),ISNUMBER(DIETETICA!F34)),OR(ISTEXT(DIETETICA!G34),ISNUMBER(DIETETICA!G34)),OR(ISTEXT(DIETETICA!H34),ISNUMBER(DIETETICA!H34)),OR(ISTEXT(DIETETICA!I34),ISNUMBER(DIETETICA!I34)),OR(ISTEXT(DIETETICA!J34),ISNUMBER(DIETETICA!J34)),OR(ISTEXT(DIETETICA!K34),ISNUMBER(DIETETICA!K34)),OR(ISTEXT(DIETETICA!L34),ISNUMBER(DIETETICA!L34)),OR(ISTEXT(DIETETICA!M34),ISNUMBER(DIETETICA!M34)),OR(ISTEXT(DIETETICA!N34),ISNUMBER(DIETETICA!N34)),OR(ISTEXT(DIETETICA!O34),ISNUMBER(DIETETICA!O34)),OR(ISTEXT(DIETETICA!P34),ISNUMBER(DIETETICA!P34)),OR(ISTEXT(DIETETICA!Q34),ISNUMBER(DIETETICA!Q34)),OR(ISTEXT(DIETETICA!R34),ISNUMBER(DIETETICA!R34)),OR(ISTEXT(DIETETICA!S34),ISNUMBER(DIETETICA!S34)),OR(ISTEXT(DIETETICA!T34),ISNUMBER(DIETETICA!T34)),OR(ISTEXT(DIETETICA!U34),ISNUMBER(DIETETICA!U34)),OR(ISTEXT(DIETETICA!V34),ISNUMBER(DIETETICA!V34))),"VER","")</f>
        <v>VER</v>
      </c>
    </row>
    <row r="35" spans="1:29" ht="15.75" customHeight="1" x14ac:dyDescent="0.25">
      <c r="A35" s="9">
        <v>1</v>
      </c>
      <c r="B35" s="19" t="s">
        <v>70</v>
      </c>
      <c r="C35" s="11"/>
      <c r="D35" s="11"/>
      <c r="E35" s="11">
        <v>12</v>
      </c>
      <c r="F35" s="11">
        <v>2</v>
      </c>
      <c r="G35" s="11">
        <v>2</v>
      </c>
      <c r="H35" s="11">
        <v>4</v>
      </c>
      <c r="I35" s="11"/>
      <c r="J35" s="11"/>
      <c r="K35" s="11"/>
      <c r="L35" s="11"/>
      <c r="M35" s="11"/>
      <c r="N35" s="11"/>
      <c r="O35" s="11"/>
      <c r="P35" s="11"/>
      <c r="Q35" s="11">
        <v>2</v>
      </c>
      <c r="R35" s="11"/>
      <c r="S35" s="11"/>
      <c r="T35" s="11"/>
      <c r="U35" s="11"/>
      <c r="V35" s="11"/>
      <c r="W35" s="11"/>
      <c r="X35" s="11"/>
      <c r="Y35" s="12">
        <v>1</v>
      </c>
      <c r="Z35" s="13">
        <v>50124</v>
      </c>
      <c r="AA35" s="16" t="str">
        <f>IF(SUM(VERDURAS!C35:AA35)&gt;0,"VER","")</f>
        <v>VER</v>
      </c>
      <c r="AB35" s="17" t="str">
        <f>IF(OR(OR(ISTEXT(DIETETICA!C35),ISNUMBER(DIETETICA!C35)),OR(ISTEXT(DIETETICA!D35),ISNUMBER(DIETETICA!D35)),OR(ISTEXT(DIETETICA!E35),ISNUMBER(DIETETICA!E35)),OR(ISTEXT(DIETETICA!F35),ISNUMBER(DIETETICA!F35)),OR(ISTEXT(DIETETICA!G35),ISNUMBER(DIETETICA!G35)),OR(ISTEXT(DIETETICA!H35),ISNUMBER(DIETETICA!H35)),OR(ISTEXT(DIETETICA!I35),ISNUMBER(DIETETICA!I35)),OR(ISTEXT(DIETETICA!J35),ISNUMBER(DIETETICA!J35)),OR(ISTEXT(DIETETICA!K35),ISNUMBER(DIETETICA!K35)),OR(ISTEXT(DIETETICA!L35),ISNUMBER(DIETETICA!L35)),OR(ISTEXT(DIETETICA!M35),ISNUMBER(DIETETICA!M35)),OR(ISTEXT(DIETETICA!N35),ISNUMBER(DIETETICA!N35)),OR(ISTEXT(DIETETICA!O35),ISNUMBER(DIETETICA!O35)),OR(ISTEXT(DIETETICA!P35),ISNUMBER(DIETETICA!P35)),OR(ISTEXT(DIETETICA!Q35),ISNUMBER(DIETETICA!Q35)),OR(ISTEXT(DIETETICA!R35),ISNUMBER(DIETETICA!R35)),OR(ISTEXT(DIETETICA!S35),ISNUMBER(DIETETICA!S35)),OR(ISTEXT(DIETETICA!T35),ISNUMBER(DIETETICA!T35)),OR(ISTEXT(DIETETICA!U35),ISNUMBER(DIETETICA!U35)),OR(ISTEXT(DIETETICA!V35),ISNUMBER(DIETETICA!V35))),"VER","")</f>
        <v/>
      </c>
    </row>
    <row r="36" spans="1:29" ht="15.75" customHeight="1" x14ac:dyDescent="0.25">
      <c r="A36" s="9" t="s">
        <v>71</v>
      </c>
      <c r="B36" s="19" t="s">
        <v>72</v>
      </c>
      <c r="C36" s="11"/>
      <c r="D36" s="11">
        <v>1</v>
      </c>
      <c r="E36" s="11"/>
      <c r="F36" s="11"/>
      <c r="G36" s="11">
        <v>1</v>
      </c>
      <c r="H36" s="11"/>
      <c r="I36" s="11"/>
      <c r="J36" s="11"/>
      <c r="K36" s="11"/>
      <c r="L36" s="11"/>
      <c r="M36" s="11">
        <v>1</v>
      </c>
      <c r="N36" s="11"/>
      <c r="O36" s="11"/>
      <c r="P36" s="11"/>
      <c r="Q36" s="11"/>
      <c r="R36" s="11"/>
      <c r="S36" s="11"/>
      <c r="T36" s="11"/>
      <c r="U36" s="11"/>
      <c r="V36" s="11"/>
      <c r="W36" s="20" t="s">
        <v>73</v>
      </c>
      <c r="X36" s="11"/>
      <c r="Y36" s="12">
        <v>1</v>
      </c>
      <c r="Z36" s="18"/>
      <c r="AA36" s="16" t="str">
        <f>IF(SUM(VERDURAS!C36:AA36)&gt;0,"VER","")</f>
        <v>VER</v>
      </c>
      <c r="AB36" s="17" t="str">
        <f>IF(OR(OR(ISTEXT(DIETETICA!C36),ISNUMBER(DIETETICA!C36)),OR(ISTEXT(DIETETICA!D36),ISNUMBER(DIETETICA!D36)),OR(ISTEXT(DIETETICA!E36),ISNUMBER(DIETETICA!E36)),OR(ISTEXT(DIETETICA!F36),ISNUMBER(DIETETICA!F36)),OR(ISTEXT(DIETETICA!G36),ISNUMBER(DIETETICA!G36)),OR(ISTEXT(DIETETICA!H36),ISNUMBER(DIETETICA!H36)),OR(ISTEXT(DIETETICA!I36),ISNUMBER(DIETETICA!I36)),OR(ISTEXT(DIETETICA!J36),ISNUMBER(DIETETICA!J36)),OR(ISTEXT(DIETETICA!K36),ISNUMBER(DIETETICA!K36)),OR(ISTEXT(DIETETICA!L36),ISNUMBER(DIETETICA!L36)),OR(ISTEXT(DIETETICA!M36),ISNUMBER(DIETETICA!M36)),OR(ISTEXT(DIETETICA!N36),ISNUMBER(DIETETICA!N36)),OR(ISTEXT(DIETETICA!O36),ISNUMBER(DIETETICA!O36)),OR(ISTEXT(DIETETICA!P36),ISNUMBER(DIETETICA!P36)),OR(ISTEXT(DIETETICA!Q36),ISNUMBER(DIETETICA!Q36)),OR(ISTEXT(DIETETICA!R36),ISNUMBER(DIETETICA!R36)),OR(ISTEXT(DIETETICA!S36),ISNUMBER(DIETETICA!S36)),OR(ISTEXT(DIETETICA!T36),ISNUMBER(DIETETICA!T36)),OR(ISTEXT(DIETETICA!U36),ISNUMBER(DIETETICA!U36)),OR(ISTEXT(DIETETICA!V36),ISNUMBER(DIETETICA!V36))),"VER","")</f>
        <v/>
      </c>
    </row>
    <row r="37" spans="1:29" ht="15.75" customHeight="1" x14ac:dyDescent="0.25">
      <c r="A37" s="9">
        <v>8</v>
      </c>
      <c r="B37" s="19" t="s">
        <v>74</v>
      </c>
      <c r="C37" s="11"/>
      <c r="D37" s="11"/>
      <c r="E37" s="11">
        <v>25</v>
      </c>
      <c r="F37" s="11">
        <v>50</v>
      </c>
      <c r="G37" s="11">
        <v>50</v>
      </c>
      <c r="H37" s="11"/>
      <c r="I37" s="11"/>
      <c r="J37" s="11"/>
      <c r="K37" s="11"/>
      <c r="L37" s="11">
        <v>20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2">
        <v>2.5</v>
      </c>
      <c r="Z37" s="13">
        <v>50132</v>
      </c>
      <c r="AA37" s="16" t="str">
        <f>IF(SUM(VERDURAS!C37:AA37)&gt;0,"VER","")</f>
        <v/>
      </c>
      <c r="AB37" s="17" t="str">
        <f>IF(OR(OR(ISTEXT(DIETETICA!C37),ISNUMBER(DIETETICA!C37)),OR(ISTEXT(DIETETICA!D37),ISNUMBER(DIETETICA!D37)),OR(ISTEXT(DIETETICA!E37),ISNUMBER(DIETETICA!E37)),OR(ISTEXT(DIETETICA!F37),ISNUMBER(DIETETICA!F37)),OR(ISTEXT(DIETETICA!G37),ISNUMBER(DIETETICA!G37)),OR(ISTEXT(DIETETICA!H37),ISNUMBER(DIETETICA!H37)),OR(ISTEXT(DIETETICA!I37),ISNUMBER(DIETETICA!I37)),OR(ISTEXT(DIETETICA!J37),ISNUMBER(DIETETICA!J37)),OR(ISTEXT(DIETETICA!K37),ISNUMBER(DIETETICA!K37)),OR(ISTEXT(DIETETICA!L37),ISNUMBER(DIETETICA!L37)),OR(ISTEXT(DIETETICA!M37),ISNUMBER(DIETETICA!M37)),OR(ISTEXT(DIETETICA!N37),ISNUMBER(DIETETICA!N37)),OR(ISTEXT(DIETETICA!O37),ISNUMBER(DIETETICA!O37)),OR(ISTEXT(DIETETICA!P37),ISNUMBER(DIETETICA!P37)),OR(ISTEXT(DIETETICA!Q37),ISNUMBER(DIETETICA!Q37)),OR(ISTEXT(DIETETICA!R37),ISNUMBER(DIETETICA!R37)),OR(ISTEXT(DIETETICA!S37),ISNUMBER(DIETETICA!S37)),OR(ISTEXT(DIETETICA!T37),ISNUMBER(DIETETICA!T37)),OR(ISTEXT(DIETETICA!U37),ISNUMBER(DIETETICA!U37)),OR(ISTEXT(DIETETICA!V37),ISNUMBER(DIETETICA!V37))),"VER","")</f>
        <v/>
      </c>
    </row>
    <row r="38" spans="1:29" ht="15.75" customHeight="1" x14ac:dyDescent="0.25">
      <c r="A38" s="9">
        <v>1</v>
      </c>
      <c r="B38" s="19" t="s">
        <v>75</v>
      </c>
      <c r="C38" s="11"/>
      <c r="D38" s="11"/>
      <c r="E38" s="11"/>
      <c r="F38" s="11">
        <v>5</v>
      </c>
      <c r="G38" s="11"/>
      <c r="H38" s="23">
        <v>10</v>
      </c>
      <c r="I38" s="11"/>
      <c r="J38" s="11"/>
      <c r="K38" s="11"/>
      <c r="L38" s="11">
        <v>4</v>
      </c>
      <c r="M38" s="11"/>
      <c r="N38" s="11">
        <v>15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2">
        <v>2.5</v>
      </c>
      <c r="Z38" s="13">
        <v>50125</v>
      </c>
      <c r="AA38" s="24" t="s">
        <v>76</v>
      </c>
      <c r="AB38" s="17" t="str">
        <f>IF(OR(OR(ISTEXT(DIETETICA!C38),ISNUMBER(DIETETICA!C38)),OR(ISTEXT(DIETETICA!D38),ISNUMBER(DIETETICA!D38)),OR(ISTEXT(DIETETICA!E38),ISNUMBER(DIETETICA!E38)),OR(ISTEXT(DIETETICA!F38),ISNUMBER(DIETETICA!F38)),OR(ISTEXT(DIETETICA!G38),ISNUMBER(DIETETICA!G38)),OR(ISTEXT(DIETETICA!H38),ISNUMBER(DIETETICA!H38)),OR(ISTEXT(DIETETICA!I38),ISNUMBER(DIETETICA!I38)),OR(ISTEXT(DIETETICA!J38),ISNUMBER(DIETETICA!J38)),OR(ISTEXT(DIETETICA!K38),ISNUMBER(DIETETICA!K38)),OR(ISTEXT(DIETETICA!L38),ISNUMBER(DIETETICA!L38)),OR(ISTEXT(DIETETICA!M38),ISNUMBER(DIETETICA!M38)),OR(ISTEXT(DIETETICA!N38),ISNUMBER(DIETETICA!N38)),OR(ISTEXT(DIETETICA!O38),ISNUMBER(DIETETICA!O38)),OR(ISTEXT(DIETETICA!P38),ISNUMBER(DIETETICA!P38)),OR(ISTEXT(DIETETICA!Q38),ISNUMBER(DIETETICA!Q38)),OR(ISTEXT(DIETETICA!R38),ISNUMBER(DIETETICA!R38)),OR(ISTEXT(DIETETICA!S38),ISNUMBER(DIETETICA!S38)),OR(ISTEXT(DIETETICA!T38),ISNUMBER(DIETETICA!T38)),OR(ISTEXT(DIETETICA!U38),ISNUMBER(DIETETICA!U38)),OR(ISTEXT(DIETETICA!V38),ISNUMBER(DIETETICA!V38))),"VER","")</f>
        <v/>
      </c>
    </row>
    <row r="39" spans="1:29" ht="15.75" customHeight="1" x14ac:dyDescent="0.25">
      <c r="A39" s="9">
        <v>1</v>
      </c>
      <c r="B39" s="19" t="s">
        <v>77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/>
      <c r="Z39" s="13">
        <v>26829</v>
      </c>
      <c r="AA39" s="16" t="str">
        <f>IF(SUM(VERDURAS!C39:AA39)&gt;0,"VER","")</f>
        <v>VER</v>
      </c>
      <c r="AB39" s="17" t="str">
        <f>IF(OR(OR(ISTEXT(DIETETICA!C39),ISNUMBER(DIETETICA!C39)),OR(ISTEXT(DIETETICA!D39),ISNUMBER(DIETETICA!D39)),OR(ISTEXT(DIETETICA!E39),ISNUMBER(DIETETICA!E39)),OR(ISTEXT(DIETETICA!F39),ISNUMBER(DIETETICA!F39)),OR(ISTEXT(DIETETICA!G39),ISNUMBER(DIETETICA!G39)),OR(ISTEXT(DIETETICA!H39),ISNUMBER(DIETETICA!H39)),OR(ISTEXT(DIETETICA!I39),ISNUMBER(DIETETICA!I39)),OR(ISTEXT(DIETETICA!J39),ISNUMBER(DIETETICA!J39)),OR(ISTEXT(DIETETICA!K39),ISNUMBER(DIETETICA!K39)),OR(ISTEXT(DIETETICA!L39),ISNUMBER(DIETETICA!L39)),OR(ISTEXT(DIETETICA!M39),ISNUMBER(DIETETICA!M39)),OR(ISTEXT(DIETETICA!N39),ISNUMBER(DIETETICA!N39)),OR(ISTEXT(DIETETICA!O39),ISNUMBER(DIETETICA!O39)),OR(ISTEXT(DIETETICA!P39),ISNUMBER(DIETETICA!P39)),OR(ISTEXT(DIETETICA!Q39),ISNUMBER(DIETETICA!Q39)),OR(ISTEXT(DIETETICA!R39),ISNUMBER(DIETETICA!R39)),OR(ISTEXT(DIETETICA!S39),ISNUMBER(DIETETICA!S39)),OR(ISTEXT(DIETETICA!T39),ISNUMBER(DIETETICA!T39)),OR(ISTEXT(DIETETICA!U39),ISNUMBER(DIETETICA!U39)),OR(ISTEXT(DIETETICA!V39),ISNUMBER(DIETETICA!V39))),"VER","")</f>
        <v/>
      </c>
      <c r="AC39" s="10" t="s">
        <v>63</v>
      </c>
    </row>
    <row r="40" spans="1:29" ht="15.75" customHeight="1" x14ac:dyDescent="0.25">
      <c r="A40" s="9">
        <v>1</v>
      </c>
      <c r="B40" s="19" t="s">
        <v>78</v>
      </c>
      <c r="C40" s="11"/>
      <c r="D40" s="11"/>
      <c r="E40" s="11"/>
      <c r="F40" s="11">
        <v>10</v>
      </c>
      <c r="G40" s="11"/>
      <c r="H40" s="11">
        <v>10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2">
        <v>2.5</v>
      </c>
      <c r="Z40" s="13">
        <v>26830</v>
      </c>
      <c r="AA40" s="16" t="str">
        <f>IF(SUM(VERDURAS!C40:AA40)&gt;0,"VER","")</f>
        <v/>
      </c>
      <c r="AB40" s="17" t="str">
        <f>IF(OR(OR(ISTEXT(DIETETICA!C40),ISNUMBER(DIETETICA!C40)),OR(ISTEXT(DIETETICA!D40),ISNUMBER(DIETETICA!D40)),OR(ISTEXT(DIETETICA!E40),ISNUMBER(DIETETICA!E40)),OR(ISTEXT(DIETETICA!F40),ISNUMBER(DIETETICA!F40)),OR(ISTEXT(DIETETICA!G40),ISNUMBER(DIETETICA!G40)),OR(ISTEXT(DIETETICA!H40),ISNUMBER(DIETETICA!H40)),OR(ISTEXT(DIETETICA!I40),ISNUMBER(DIETETICA!I40)),OR(ISTEXT(DIETETICA!J40),ISNUMBER(DIETETICA!J40)),OR(ISTEXT(DIETETICA!K40),ISNUMBER(DIETETICA!K40)),OR(ISTEXT(DIETETICA!L40),ISNUMBER(DIETETICA!L40)),OR(ISTEXT(DIETETICA!M40),ISNUMBER(DIETETICA!M40)),OR(ISTEXT(DIETETICA!N40),ISNUMBER(DIETETICA!N40)),OR(ISTEXT(DIETETICA!O40),ISNUMBER(DIETETICA!O40)),OR(ISTEXT(DIETETICA!P40),ISNUMBER(DIETETICA!P40)),OR(ISTEXT(DIETETICA!Q40),ISNUMBER(DIETETICA!Q40)),OR(ISTEXT(DIETETICA!R40),ISNUMBER(DIETETICA!R40)),OR(ISTEXT(DIETETICA!S40),ISNUMBER(DIETETICA!S40)),OR(ISTEXT(DIETETICA!T40),ISNUMBER(DIETETICA!T40)),OR(ISTEXT(DIETETICA!U40),ISNUMBER(DIETETICA!U40)),OR(ISTEXT(DIETETICA!V40),ISNUMBER(DIETETICA!V40))),"VER","")</f>
        <v/>
      </c>
    </row>
    <row r="41" spans="1:29" ht="15.75" customHeight="1" x14ac:dyDescent="0.25">
      <c r="A41" s="9">
        <v>1</v>
      </c>
      <c r="B41" s="19" t="s">
        <v>79</v>
      </c>
      <c r="C41" s="11"/>
      <c r="D41" s="11"/>
      <c r="E41" s="11"/>
      <c r="F41" s="11">
        <v>10</v>
      </c>
      <c r="G41" s="11"/>
      <c r="H41" s="11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2">
        <v>2.5</v>
      </c>
      <c r="Z41" s="13">
        <v>26831</v>
      </c>
      <c r="AA41" s="16" t="str">
        <f>IF(SUM(VERDURAS!C41:AA41)&gt;0,"VER","")</f>
        <v/>
      </c>
      <c r="AB41" s="17" t="str">
        <f>IF(OR(OR(ISTEXT(DIETETICA!C41),ISNUMBER(DIETETICA!C41)),OR(ISTEXT(DIETETICA!D41),ISNUMBER(DIETETICA!D41)),OR(ISTEXT(DIETETICA!E41),ISNUMBER(DIETETICA!E41)),OR(ISTEXT(DIETETICA!F41),ISNUMBER(DIETETICA!F41)),OR(ISTEXT(DIETETICA!G41),ISNUMBER(DIETETICA!G41)),OR(ISTEXT(DIETETICA!H41),ISNUMBER(DIETETICA!H41)),OR(ISTEXT(DIETETICA!I41),ISNUMBER(DIETETICA!I41)),OR(ISTEXT(DIETETICA!J41),ISNUMBER(DIETETICA!J41)),OR(ISTEXT(DIETETICA!K41),ISNUMBER(DIETETICA!K41)),OR(ISTEXT(DIETETICA!L41),ISNUMBER(DIETETICA!L41)),OR(ISTEXT(DIETETICA!M41),ISNUMBER(DIETETICA!M41)),OR(ISTEXT(DIETETICA!N41),ISNUMBER(DIETETICA!N41)),OR(ISTEXT(DIETETICA!O41),ISNUMBER(DIETETICA!O41)),OR(ISTEXT(DIETETICA!P41),ISNUMBER(DIETETICA!P41)),OR(ISTEXT(DIETETICA!Q41),ISNUMBER(DIETETICA!Q41)),OR(ISTEXT(DIETETICA!R41),ISNUMBER(DIETETICA!R41)),OR(ISTEXT(DIETETICA!S41),ISNUMBER(DIETETICA!S41)),OR(ISTEXT(DIETETICA!T41),ISNUMBER(DIETETICA!T41)),OR(ISTEXT(DIETETICA!U41),ISNUMBER(DIETETICA!U41)),OR(ISTEXT(DIETETICA!V41),ISNUMBER(DIETETICA!V41))),"VER","")</f>
        <v/>
      </c>
    </row>
    <row r="42" spans="1:29" ht="15.75" customHeight="1" x14ac:dyDescent="0.25">
      <c r="A42" s="9">
        <v>1</v>
      </c>
      <c r="B42" s="19" t="s">
        <v>80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>
        <v>2.5</v>
      </c>
      <c r="Z42" s="13">
        <v>50126</v>
      </c>
      <c r="AA42" s="16" t="str">
        <f>IF(SUM(VERDURAS!C42:AA42)&gt;0,"VER","")</f>
        <v>VER</v>
      </c>
      <c r="AB42" s="17" t="str">
        <f>IF(OR(OR(ISTEXT(DIETETICA!C42),ISNUMBER(DIETETICA!C42)),OR(ISTEXT(DIETETICA!D42),ISNUMBER(DIETETICA!D42)),OR(ISTEXT(DIETETICA!E42),ISNUMBER(DIETETICA!E42)),OR(ISTEXT(DIETETICA!F42),ISNUMBER(DIETETICA!F42)),OR(ISTEXT(DIETETICA!G42),ISNUMBER(DIETETICA!G42)),OR(ISTEXT(DIETETICA!H42),ISNUMBER(DIETETICA!H42)),OR(ISTEXT(DIETETICA!I42),ISNUMBER(DIETETICA!I42)),OR(ISTEXT(DIETETICA!J42),ISNUMBER(DIETETICA!J42)),OR(ISTEXT(DIETETICA!K42),ISNUMBER(DIETETICA!K42)),OR(ISTEXT(DIETETICA!L42),ISNUMBER(DIETETICA!L42)),OR(ISTEXT(DIETETICA!M42),ISNUMBER(DIETETICA!M42)),OR(ISTEXT(DIETETICA!N42),ISNUMBER(DIETETICA!N42)),OR(ISTEXT(DIETETICA!O42),ISNUMBER(DIETETICA!O42)),OR(ISTEXT(DIETETICA!P42),ISNUMBER(DIETETICA!P42)),OR(ISTEXT(DIETETICA!Q42),ISNUMBER(DIETETICA!Q42)),OR(ISTEXT(DIETETICA!R42),ISNUMBER(DIETETICA!R42)),OR(ISTEXT(DIETETICA!S42),ISNUMBER(DIETETICA!S42)),OR(ISTEXT(DIETETICA!T42),ISNUMBER(DIETETICA!T42)),OR(ISTEXT(DIETETICA!U42),ISNUMBER(DIETETICA!U42)),OR(ISTEXT(DIETETICA!V42),ISNUMBER(DIETETICA!V42))),"VER","")</f>
        <v/>
      </c>
    </row>
    <row r="43" spans="1:29" ht="15.75" customHeight="1" x14ac:dyDescent="0.25">
      <c r="A43" s="9" t="s">
        <v>71</v>
      </c>
      <c r="B43" s="19" t="s">
        <v>81</v>
      </c>
      <c r="C43" s="11">
        <v>2.5</v>
      </c>
      <c r="D43" s="11">
        <v>5</v>
      </c>
      <c r="E43" s="11">
        <v>2.5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2">
        <v>2.5</v>
      </c>
      <c r="Z43" s="18"/>
      <c r="AA43" s="16" t="str">
        <f>IF(SUM(VERDURAS!C43:AA43)&gt;0,"VER","")</f>
        <v/>
      </c>
      <c r="AB43" s="17" t="str">
        <f>IF(OR(OR(ISTEXT(DIETETICA!C43),ISNUMBER(DIETETICA!C43)),OR(ISTEXT(DIETETICA!D43),ISNUMBER(DIETETICA!D43)),OR(ISTEXT(DIETETICA!E43),ISNUMBER(DIETETICA!E43)),OR(ISTEXT(DIETETICA!F43),ISNUMBER(DIETETICA!F43)),OR(ISTEXT(DIETETICA!G43),ISNUMBER(DIETETICA!G43)),OR(ISTEXT(DIETETICA!H43),ISNUMBER(DIETETICA!H43)),OR(ISTEXT(DIETETICA!I43),ISNUMBER(DIETETICA!I43)),OR(ISTEXT(DIETETICA!J43),ISNUMBER(DIETETICA!J43)),OR(ISTEXT(DIETETICA!K43),ISNUMBER(DIETETICA!K43)),OR(ISTEXT(DIETETICA!L43),ISNUMBER(DIETETICA!L43)),OR(ISTEXT(DIETETICA!M43),ISNUMBER(DIETETICA!M43)),OR(ISTEXT(DIETETICA!N43),ISNUMBER(DIETETICA!N43)),OR(ISTEXT(DIETETICA!O43),ISNUMBER(DIETETICA!O43)),OR(ISTEXT(DIETETICA!P43),ISNUMBER(DIETETICA!P43)),OR(ISTEXT(DIETETICA!Q43),ISNUMBER(DIETETICA!Q43)),OR(ISTEXT(DIETETICA!R43),ISNUMBER(DIETETICA!R43)),OR(ISTEXT(DIETETICA!S43),ISNUMBER(DIETETICA!S43)),OR(ISTEXT(DIETETICA!T43),ISNUMBER(DIETETICA!T43)),OR(ISTEXT(DIETETICA!U43),ISNUMBER(DIETETICA!U43)),OR(ISTEXT(DIETETICA!V43),ISNUMBER(DIETETICA!V43))),"VER","")</f>
        <v>VER</v>
      </c>
    </row>
    <row r="44" spans="1:29" ht="15.75" customHeight="1" x14ac:dyDescent="0.25">
      <c r="A44" s="9">
        <v>8</v>
      </c>
      <c r="B44" s="19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/>
      <c r="Z44" s="13">
        <v>50133</v>
      </c>
      <c r="AA44" s="16" t="str">
        <f>IF(SUM(VERDURAS!C44:AA44)&gt;0,"VER","")</f>
        <v/>
      </c>
      <c r="AB44" s="17" t="str">
        <f>IF(OR(OR(ISTEXT(DIETETICA!C44),ISNUMBER(DIETETICA!C44)),OR(ISTEXT(DIETETICA!D44),ISNUMBER(DIETETICA!D44)),OR(ISTEXT(DIETETICA!E44),ISNUMBER(DIETETICA!E44)),OR(ISTEXT(DIETETICA!F44),ISNUMBER(DIETETICA!F44)),OR(ISTEXT(DIETETICA!G44),ISNUMBER(DIETETICA!G44)),OR(ISTEXT(DIETETICA!H44),ISNUMBER(DIETETICA!H44)),OR(ISTEXT(DIETETICA!I44),ISNUMBER(DIETETICA!I44)),OR(ISTEXT(DIETETICA!J44),ISNUMBER(DIETETICA!J44)),OR(ISTEXT(DIETETICA!K44),ISNUMBER(DIETETICA!K44)),OR(ISTEXT(DIETETICA!L44),ISNUMBER(DIETETICA!L44)),OR(ISTEXT(DIETETICA!M44),ISNUMBER(DIETETICA!M44)),OR(ISTEXT(DIETETICA!N44),ISNUMBER(DIETETICA!N44)),OR(ISTEXT(DIETETICA!O44),ISNUMBER(DIETETICA!O44)),OR(ISTEXT(DIETETICA!P44),ISNUMBER(DIETETICA!P44)),OR(ISTEXT(DIETETICA!Q44),ISNUMBER(DIETETICA!Q44)),OR(ISTEXT(DIETETICA!R44),ISNUMBER(DIETETICA!R44)),OR(ISTEXT(DIETETICA!S44),ISNUMBER(DIETETICA!S44)),OR(ISTEXT(DIETETICA!T44),ISNUMBER(DIETETICA!T44)),OR(ISTEXT(DIETETICA!U44),ISNUMBER(DIETETICA!U44)),OR(ISTEXT(DIETETICA!V44),ISNUMBER(DIETETICA!V44))),"VER","")</f>
        <v/>
      </c>
      <c r="AC44" s="10" t="s">
        <v>63</v>
      </c>
    </row>
    <row r="45" spans="1:29" ht="15.75" customHeight="1" x14ac:dyDescent="0.25">
      <c r="A45" s="9" t="s">
        <v>71</v>
      </c>
      <c r="B45" s="19" t="s">
        <v>83</v>
      </c>
      <c r="C45" s="11"/>
      <c r="D45" s="11"/>
      <c r="E45" s="11">
        <v>10</v>
      </c>
      <c r="F45" s="25">
        <v>15</v>
      </c>
      <c r="G45" s="11"/>
      <c r="H45" s="11"/>
      <c r="I45" s="11"/>
      <c r="J45" s="11"/>
      <c r="K45" s="11"/>
      <c r="L45" s="11">
        <v>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2">
        <v>2.5</v>
      </c>
      <c r="Z45" s="13">
        <v>50122</v>
      </c>
      <c r="AA45" s="16" t="str">
        <f>IF(SUM(VERDURAS!C45:AA45)&gt;0,"VER","")</f>
        <v/>
      </c>
      <c r="AB45" s="17" t="str">
        <f>IF(OR(OR(ISTEXT(DIETETICA!C45),ISNUMBER(DIETETICA!C45)),OR(ISTEXT(DIETETICA!D45),ISNUMBER(DIETETICA!D45)),OR(ISTEXT(DIETETICA!E45),ISNUMBER(DIETETICA!E45)),OR(ISTEXT(DIETETICA!F45),ISNUMBER(DIETETICA!F45)),OR(ISTEXT(DIETETICA!G45),ISNUMBER(DIETETICA!G45)),OR(ISTEXT(DIETETICA!H45),ISNUMBER(DIETETICA!H45)),OR(ISTEXT(DIETETICA!I45),ISNUMBER(DIETETICA!I45)),OR(ISTEXT(DIETETICA!J45),ISNUMBER(DIETETICA!J45)),OR(ISTEXT(DIETETICA!K45),ISNUMBER(DIETETICA!K45)),OR(ISTEXT(DIETETICA!L45),ISNUMBER(DIETETICA!L45)),OR(ISTEXT(DIETETICA!M45),ISNUMBER(DIETETICA!M45)),OR(ISTEXT(DIETETICA!N45),ISNUMBER(DIETETICA!N45)),OR(ISTEXT(DIETETICA!O45),ISNUMBER(DIETETICA!O45)),OR(ISTEXT(DIETETICA!P45),ISNUMBER(DIETETICA!P45)),OR(ISTEXT(DIETETICA!Q45),ISNUMBER(DIETETICA!Q45)),OR(ISTEXT(DIETETICA!R45),ISNUMBER(DIETETICA!R45)),OR(ISTEXT(DIETETICA!S45),ISNUMBER(DIETETICA!S45)),OR(ISTEXT(DIETETICA!T45),ISNUMBER(DIETETICA!T45)),OR(ISTEXT(DIETETICA!U45),ISNUMBER(DIETETICA!U45)),OR(ISTEXT(DIETETICA!V45),ISNUMBER(DIETETICA!V45))),"VER","")</f>
        <v/>
      </c>
    </row>
    <row r="46" spans="1:29" ht="15.75" customHeight="1" x14ac:dyDescent="0.25">
      <c r="A46" s="9" t="s">
        <v>71</v>
      </c>
      <c r="B46" s="19" t="s">
        <v>84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2">
        <v>1</v>
      </c>
      <c r="Z46" s="18"/>
      <c r="AA46" s="16" t="str">
        <f>IF(SUM(VERDURAS!C46:AA46)&gt;0,"VER","")</f>
        <v>VER</v>
      </c>
      <c r="AB46" s="17" t="str">
        <f>IF(OR(OR(ISTEXT(DIETETICA!C46),ISNUMBER(DIETETICA!C46)),OR(ISTEXT(DIETETICA!D46),ISNUMBER(DIETETICA!D46)),OR(ISTEXT(DIETETICA!E46),ISNUMBER(DIETETICA!E46)),OR(ISTEXT(DIETETICA!F46),ISNUMBER(DIETETICA!F46)),OR(ISTEXT(DIETETICA!G46),ISNUMBER(DIETETICA!G46)),OR(ISTEXT(DIETETICA!H46),ISNUMBER(DIETETICA!H46)),OR(ISTEXT(DIETETICA!I46),ISNUMBER(DIETETICA!I46)),OR(ISTEXT(DIETETICA!J46),ISNUMBER(DIETETICA!J46)),OR(ISTEXT(DIETETICA!K46),ISNUMBER(DIETETICA!K46)),OR(ISTEXT(DIETETICA!L46),ISNUMBER(DIETETICA!L46)),OR(ISTEXT(DIETETICA!M46),ISNUMBER(DIETETICA!M46)),OR(ISTEXT(DIETETICA!N46),ISNUMBER(DIETETICA!N46)),OR(ISTEXT(DIETETICA!O46),ISNUMBER(DIETETICA!O46)),OR(ISTEXT(DIETETICA!P46),ISNUMBER(DIETETICA!P46)),OR(ISTEXT(DIETETICA!Q46),ISNUMBER(DIETETICA!Q46)),OR(ISTEXT(DIETETICA!R46),ISNUMBER(DIETETICA!R46)),OR(ISTEXT(DIETETICA!S46),ISNUMBER(DIETETICA!S46)),OR(ISTEXT(DIETETICA!T46),ISNUMBER(DIETETICA!T46)),OR(ISTEXT(DIETETICA!U46),ISNUMBER(DIETETICA!U46)),OR(ISTEXT(DIETETICA!V46),ISNUMBER(DIETETICA!V46))),"VER","")</f>
        <v/>
      </c>
    </row>
    <row r="47" spans="1:29" ht="15.75" customHeight="1" x14ac:dyDescent="0.25">
      <c r="A47" s="9">
        <v>1</v>
      </c>
      <c r="B47" s="19" t="s">
        <v>85</v>
      </c>
      <c r="C47" s="11"/>
      <c r="D47" s="11"/>
      <c r="E47" s="11"/>
      <c r="F47" s="11"/>
      <c r="G47" s="11"/>
      <c r="H47" s="11"/>
      <c r="I47" s="11">
        <v>40.799999999999997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2" t="s">
        <v>56</v>
      </c>
      <c r="Z47" s="13">
        <v>50127</v>
      </c>
      <c r="AA47" s="16" t="str">
        <f>IF(SUM(VERDURAS!C47:AA47)&gt;0,"VER","")</f>
        <v/>
      </c>
      <c r="AB47" s="17" t="str">
        <f>IF(OR(OR(ISTEXT(DIETETICA!C47),ISNUMBER(DIETETICA!C47)),OR(ISTEXT(DIETETICA!D47),ISNUMBER(DIETETICA!D47)),OR(ISTEXT(DIETETICA!E47),ISNUMBER(DIETETICA!E47)),OR(ISTEXT(DIETETICA!F47),ISNUMBER(DIETETICA!F47)),OR(ISTEXT(DIETETICA!G47),ISNUMBER(DIETETICA!G47)),OR(ISTEXT(DIETETICA!H47),ISNUMBER(DIETETICA!H47)),OR(ISTEXT(DIETETICA!I47),ISNUMBER(DIETETICA!I47)),OR(ISTEXT(DIETETICA!J47),ISNUMBER(DIETETICA!J47)),OR(ISTEXT(DIETETICA!K47),ISNUMBER(DIETETICA!K47)),OR(ISTEXT(DIETETICA!L47),ISNUMBER(DIETETICA!L47)),OR(ISTEXT(DIETETICA!M47),ISNUMBER(DIETETICA!M47)),OR(ISTEXT(DIETETICA!N47),ISNUMBER(DIETETICA!N47)),OR(ISTEXT(DIETETICA!O47),ISNUMBER(DIETETICA!O47)),OR(ISTEXT(DIETETICA!P47),ISNUMBER(DIETETICA!P47)),OR(ISTEXT(DIETETICA!Q47),ISNUMBER(DIETETICA!Q47)),OR(ISTEXT(DIETETICA!R47),ISNUMBER(DIETETICA!R47)),OR(ISTEXT(DIETETICA!S47),ISNUMBER(DIETETICA!S47)),OR(ISTEXT(DIETETICA!T47),ISNUMBER(DIETETICA!T47)),OR(ISTEXT(DIETETICA!U47),ISNUMBER(DIETETICA!U47)),OR(ISTEXT(DIETETICA!V47),ISNUMBER(DIETETICA!V47))),"VER","")</f>
        <v/>
      </c>
    </row>
    <row r="48" spans="1:29" ht="15.75" customHeight="1" x14ac:dyDescent="0.25">
      <c r="A48" s="9">
        <v>8</v>
      </c>
      <c r="B48" s="19" t="s">
        <v>86</v>
      </c>
      <c r="C48" s="11"/>
      <c r="D48" s="11"/>
      <c r="E48" s="11"/>
      <c r="F48" s="11"/>
      <c r="G48" s="11"/>
      <c r="H48" s="11"/>
      <c r="I48" s="11">
        <v>2.5</v>
      </c>
      <c r="J48" s="11"/>
      <c r="K48" s="11"/>
      <c r="L48" s="11"/>
      <c r="M48" s="11"/>
      <c r="N48" s="11"/>
      <c r="O48" s="11"/>
      <c r="P48" s="11"/>
      <c r="Q48" s="11">
        <v>2.5</v>
      </c>
      <c r="R48" s="11"/>
      <c r="S48" s="11"/>
      <c r="T48" s="11"/>
      <c r="U48" s="11"/>
      <c r="V48" s="11"/>
      <c r="W48" s="11"/>
      <c r="X48" s="11"/>
      <c r="Y48" s="12"/>
      <c r="Z48" s="13" t="s">
        <v>87</v>
      </c>
      <c r="AA48" s="16" t="str">
        <f>IF(SUM(VERDURAS!C48:AA48)&gt;0,"VER","")</f>
        <v/>
      </c>
      <c r="AB48" s="17" t="str">
        <f>IF(OR(OR(ISTEXT(DIETETICA!C48),ISNUMBER(DIETETICA!C48)),OR(ISTEXT(DIETETICA!D48),ISNUMBER(DIETETICA!D48)),OR(ISTEXT(DIETETICA!E48),ISNUMBER(DIETETICA!E48)),OR(ISTEXT(DIETETICA!F48),ISNUMBER(DIETETICA!F48)),OR(ISTEXT(DIETETICA!G48),ISNUMBER(DIETETICA!G48)),OR(ISTEXT(DIETETICA!H48),ISNUMBER(DIETETICA!H48)),OR(ISTEXT(DIETETICA!I48),ISNUMBER(DIETETICA!I48)),OR(ISTEXT(DIETETICA!J48),ISNUMBER(DIETETICA!J48)),OR(ISTEXT(DIETETICA!K48),ISNUMBER(DIETETICA!K48)),OR(ISTEXT(DIETETICA!L48),ISNUMBER(DIETETICA!L48)),OR(ISTEXT(DIETETICA!M48),ISNUMBER(DIETETICA!M48)),OR(ISTEXT(DIETETICA!N48),ISNUMBER(DIETETICA!N48)),OR(ISTEXT(DIETETICA!O48),ISNUMBER(DIETETICA!O48)),OR(ISTEXT(DIETETICA!P48),ISNUMBER(DIETETICA!P48)),OR(ISTEXT(DIETETICA!Q48),ISNUMBER(DIETETICA!Q48)),OR(ISTEXT(DIETETICA!R48),ISNUMBER(DIETETICA!R48)),OR(ISTEXT(DIETETICA!S48),ISNUMBER(DIETETICA!S48)),OR(ISTEXT(DIETETICA!T48),ISNUMBER(DIETETICA!T48)),OR(ISTEXT(DIETETICA!U48),ISNUMBER(DIETETICA!U48)),OR(ISTEXT(DIETETICA!V48),ISNUMBER(DIETETICA!V48))),"VER","")</f>
        <v/>
      </c>
      <c r="AC48" s="10" t="s">
        <v>63</v>
      </c>
    </row>
    <row r="49" spans="1:29" ht="15.75" customHeight="1" x14ac:dyDescent="0.25">
      <c r="A49" s="9">
        <v>2</v>
      </c>
      <c r="B49" s="26" t="s">
        <v>88</v>
      </c>
      <c r="C49" s="27"/>
      <c r="D49" s="27"/>
      <c r="E49" s="27"/>
      <c r="F49" s="27"/>
      <c r="G49" s="28"/>
      <c r="H49" s="27"/>
      <c r="I49" s="27"/>
      <c r="J49" s="27"/>
      <c r="K49" s="27"/>
      <c r="L49" s="27"/>
      <c r="M49" s="27"/>
      <c r="N49" s="27">
        <v>320</v>
      </c>
      <c r="O49" s="27"/>
      <c r="P49" s="27"/>
      <c r="Q49" s="27"/>
      <c r="R49" s="27"/>
      <c r="S49" s="27"/>
      <c r="T49" s="27"/>
      <c r="U49" s="27"/>
      <c r="V49" s="27"/>
      <c r="W49" s="29" t="s">
        <v>89</v>
      </c>
      <c r="X49" s="27"/>
      <c r="Y49" s="30">
        <v>1</v>
      </c>
      <c r="Z49" s="31">
        <v>50129</v>
      </c>
      <c r="AA49" s="16" t="str">
        <f>IF(SUM(VERDURAS!C49:AA49)&gt;0,"VER","")</f>
        <v/>
      </c>
      <c r="AB49" s="17" t="str">
        <f>IF(OR(OR(ISTEXT(DIETETICA!C49),ISNUMBER(DIETETICA!C49)),OR(ISTEXT(DIETETICA!D49),ISNUMBER(DIETETICA!D49)),OR(ISTEXT(DIETETICA!E49),ISNUMBER(DIETETICA!E49)),OR(ISTEXT(DIETETICA!F49),ISNUMBER(DIETETICA!F49)),OR(ISTEXT(DIETETICA!G49),ISNUMBER(DIETETICA!G49)),OR(ISTEXT(DIETETICA!H49),ISNUMBER(DIETETICA!H49)),OR(ISTEXT(DIETETICA!I49),ISNUMBER(DIETETICA!I49)),OR(ISTEXT(DIETETICA!J49),ISNUMBER(DIETETICA!J49)),OR(ISTEXT(DIETETICA!K49),ISNUMBER(DIETETICA!K49)),OR(ISTEXT(DIETETICA!L49),ISNUMBER(DIETETICA!L49)),OR(ISTEXT(DIETETICA!M49),ISNUMBER(DIETETICA!M49)),OR(ISTEXT(DIETETICA!N49),ISNUMBER(DIETETICA!N49)),OR(ISTEXT(DIETETICA!O49),ISNUMBER(DIETETICA!O49)),OR(ISTEXT(DIETETICA!P49),ISNUMBER(DIETETICA!P49)),OR(ISTEXT(DIETETICA!Q49),ISNUMBER(DIETETICA!Q49)),OR(ISTEXT(DIETETICA!R49),ISNUMBER(DIETETICA!R49)),OR(ISTEXT(DIETETICA!S49),ISNUMBER(DIETETICA!S49)),OR(ISTEXT(DIETETICA!T49),ISNUMBER(DIETETICA!T49)),OR(ISTEXT(DIETETICA!U49),ISNUMBER(DIETETICA!U49)),OR(ISTEXT(DIETETICA!V49),ISNUMBER(DIETETICA!V49))),"VER","")</f>
        <v/>
      </c>
    </row>
    <row r="50" spans="1:29" ht="15.75" customHeight="1" x14ac:dyDescent="0.25">
      <c r="A50" s="9" t="s">
        <v>71</v>
      </c>
      <c r="B50" s="19" t="s">
        <v>90</v>
      </c>
      <c r="C50" s="27"/>
      <c r="D50" s="27"/>
      <c r="E50" s="27"/>
      <c r="F50" s="32"/>
      <c r="G50" s="27"/>
      <c r="H50" s="27"/>
      <c r="I50" s="27"/>
      <c r="J50" s="33"/>
      <c r="K50" s="27"/>
      <c r="L50" s="34"/>
      <c r="M50" s="27"/>
      <c r="N50" s="27"/>
      <c r="O50" s="33"/>
      <c r="P50" s="27"/>
      <c r="Q50" s="34"/>
      <c r="R50" s="34"/>
      <c r="S50" s="34"/>
      <c r="T50" s="34"/>
      <c r="U50" s="34"/>
      <c r="V50" s="34"/>
      <c r="W50" s="34"/>
      <c r="X50" s="34"/>
      <c r="Y50" s="12" t="s">
        <v>56</v>
      </c>
      <c r="Z50" s="35">
        <v>50119</v>
      </c>
      <c r="AA50" s="16" t="str">
        <f>IF(SUM(VERDURAS!C50:AA50)&gt;0,"VER","")</f>
        <v>VER</v>
      </c>
      <c r="AB50" s="17" t="str">
        <f>IF(OR(OR(ISTEXT(DIETETICA!C50),ISNUMBER(DIETETICA!C50)),OR(ISTEXT(DIETETICA!D50),ISNUMBER(DIETETICA!D50)),OR(ISTEXT(DIETETICA!E50),ISNUMBER(DIETETICA!E50)),OR(ISTEXT(DIETETICA!F50),ISNUMBER(DIETETICA!F50)),OR(ISTEXT(DIETETICA!G50),ISNUMBER(DIETETICA!G50)),OR(ISTEXT(DIETETICA!H50),ISNUMBER(DIETETICA!H50)),OR(ISTEXT(DIETETICA!I50),ISNUMBER(DIETETICA!I50)),OR(ISTEXT(DIETETICA!J50),ISNUMBER(DIETETICA!J50)),OR(ISTEXT(DIETETICA!K50),ISNUMBER(DIETETICA!K50)),OR(ISTEXT(DIETETICA!L50),ISNUMBER(DIETETICA!L50)),OR(ISTEXT(DIETETICA!M50),ISNUMBER(DIETETICA!M50)),OR(ISTEXT(DIETETICA!N50),ISNUMBER(DIETETICA!N50)),OR(ISTEXT(DIETETICA!O50),ISNUMBER(DIETETICA!O50)),OR(ISTEXT(DIETETICA!P50),ISNUMBER(DIETETICA!P50)),OR(ISTEXT(DIETETICA!Q50),ISNUMBER(DIETETICA!Q50)),OR(ISTEXT(DIETETICA!R50),ISNUMBER(DIETETICA!R50)),OR(ISTEXT(DIETETICA!S50),ISNUMBER(DIETETICA!S50)),OR(ISTEXT(DIETETICA!T50),ISNUMBER(DIETETICA!T50)),OR(ISTEXT(DIETETICA!U50),ISNUMBER(DIETETICA!U50)),OR(ISTEXT(DIETETICA!V50),ISNUMBER(DIETETICA!V50))),"VER","")</f>
        <v/>
      </c>
    </row>
    <row r="51" spans="1:29" ht="15.75" customHeight="1" x14ac:dyDescent="0.25">
      <c r="A51" s="36">
        <v>2</v>
      </c>
      <c r="B51" s="37" t="s">
        <v>91</v>
      </c>
      <c r="C51" s="38"/>
      <c r="D51" s="38"/>
      <c r="E51" s="38"/>
      <c r="F51" s="39">
        <v>5</v>
      </c>
      <c r="G51" s="38"/>
      <c r="H51" s="40">
        <v>5</v>
      </c>
      <c r="I51" s="41"/>
      <c r="J51" s="27"/>
      <c r="K51" s="42"/>
      <c r="L51" s="43"/>
      <c r="M51" s="38"/>
      <c r="N51" s="38"/>
      <c r="O51" s="27"/>
      <c r="P51" s="42"/>
      <c r="Q51" s="43"/>
      <c r="R51" s="43"/>
      <c r="S51" s="43"/>
      <c r="T51" s="43"/>
      <c r="U51" s="43"/>
      <c r="V51" s="43"/>
      <c r="W51" s="43"/>
      <c r="X51" s="43"/>
      <c r="Y51" s="44">
        <v>2.5</v>
      </c>
      <c r="Z51" s="45">
        <v>26833</v>
      </c>
      <c r="AA51" s="16" t="str">
        <f>IF(SUM(VERDURAS!C51:AA51)&gt;0,"VER","")</f>
        <v/>
      </c>
      <c r="AB51" s="17" t="str">
        <f>IF(OR(OR(ISTEXT(DIETETICA!C51),ISNUMBER(DIETETICA!C51)),OR(ISTEXT(DIETETICA!D51),ISNUMBER(DIETETICA!D51)),OR(ISTEXT(DIETETICA!E51),ISNUMBER(DIETETICA!E51)),OR(ISTEXT(DIETETICA!F51),ISNUMBER(DIETETICA!F51)),OR(ISTEXT(DIETETICA!G51),ISNUMBER(DIETETICA!G51)),OR(ISTEXT(DIETETICA!H51),ISNUMBER(DIETETICA!H51)),OR(ISTEXT(DIETETICA!I51),ISNUMBER(DIETETICA!I51)),OR(ISTEXT(DIETETICA!J51),ISNUMBER(DIETETICA!J51)),OR(ISTEXT(DIETETICA!K51),ISNUMBER(DIETETICA!K51)),OR(ISTEXT(DIETETICA!L51),ISNUMBER(DIETETICA!L51)),OR(ISTEXT(DIETETICA!M51),ISNUMBER(DIETETICA!M51)),OR(ISTEXT(DIETETICA!N51),ISNUMBER(DIETETICA!N51)),OR(ISTEXT(DIETETICA!O51),ISNUMBER(DIETETICA!O51)),OR(ISTEXT(DIETETICA!P51),ISNUMBER(DIETETICA!P51)),OR(ISTEXT(DIETETICA!Q51),ISNUMBER(DIETETICA!Q51)),OR(ISTEXT(DIETETICA!R51),ISNUMBER(DIETETICA!R51)),OR(ISTEXT(DIETETICA!S51),ISNUMBER(DIETETICA!S51)),OR(ISTEXT(DIETETICA!T51),ISNUMBER(DIETETICA!T51)),OR(ISTEXT(DIETETICA!U51),ISNUMBER(DIETETICA!U51)),OR(ISTEXT(DIETETICA!V51),ISNUMBER(DIETETICA!V51))),"VER","")</f>
        <v/>
      </c>
    </row>
    <row r="52" spans="1:29" ht="15.75" customHeight="1" x14ac:dyDescent="0.25">
      <c r="A52" s="36">
        <v>8</v>
      </c>
      <c r="B52" s="46" t="s">
        <v>92</v>
      </c>
      <c r="C52" s="38"/>
      <c r="D52" s="38"/>
      <c r="E52" s="38"/>
      <c r="F52" s="47"/>
      <c r="G52" s="38"/>
      <c r="H52" s="38"/>
      <c r="I52" s="41"/>
      <c r="J52" s="48"/>
      <c r="K52" s="42"/>
      <c r="L52" s="43"/>
      <c r="M52" s="38"/>
      <c r="N52" s="38"/>
      <c r="O52" s="48"/>
      <c r="P52" s="42"/>
      <c r="Q52" s="43"/>
      <c r="R52" s="43"/>
      <c r="S52" s="43"/>
      <c r="T52" s="43"/>
      <c r="U52" s="43"/>
      <c r="V52" s="43"/>
      <c r="W52" s="43"/>
      <c r="X52" s="43"/>
      <c r="Y52" s="49"/>
      <c r="Z52" s="45">
        <v>50136</v>
      </c>
      <c r="AA52" s="16" t="str">
        <f>IF(SUM(VERDURAS!C52:AA52)&gt;0,"VER","")</f>
        <v/>
      </c>
      <c r="AB52" s="17" t="str">
        <f>IF(OR(OR(ISTEXT(DIETETICA!C52),ISNUMBER(DIETETICA!C52)),OR(ISTEXT(DIETETICA!D52),ISNUMBER(DIETETICA!D52)),OR(ISTEXT(DIETETICA!E52),ISNUMBER(DIETETICA!E52)),OR(ISTEXT(DIETETICA!F52),ISNUMBER(DIETETICA!F52)),OR(ISTEXT(DIETETICA!G52),ISNUMBER(DIETETICA!G52)),OR(ISTEXT(DIETETICA!H52),ISNUMBER(DIETETICA!H52)),OR(ISTEXT(DIETETICA!I52),ISNUMBER(DIETETICA!I52)),OR(ISTEXT(DIETETICA!J52),ISNUMBER(DIETETICA!J52)),OR(ISTEXT(DIETETICA!K52),ISNUMBER(DIETETICA!K52)),OR(ISTEXT(DIETETICA!L52),ISNUMBER(DIETETICA!L52)),OR(ISTEXT(DIETETICA!M52),ISNUMBER(DIETETICA!M52)),OR(ISTEXT(DIETETICA!N52),ISNUMBER(DIETETICA!N52)),OR(ISTEXT(DIETETICA!O52),ISNUMBER(DIETETICA!O52)),OR(ISTEXT(DIETETICA!P52),ISNUMBER(DIETETICA!P52)),OR(ISTEXT(DIETETICA!Q52),ISNUMBER(DIETETICA!Q52)),OR(ISTEXT(DIETETICA!R52),ISNUMBER(DIETETICA!R52)),OR(ISTEXT(DIETETICA!S52),ISNUMBER(DIETETICA!S52)),OR(ISTEXT(DIETETICA!T52),ISNUMBER(DIETETICA!T52)),OR(ISTEXT(DIETETICA!U52),ISNUMBER(DIETETICA!U52)),OR(ISTEXT(DIETETICA!V52),ISNUMBER(DIETETICA!V52))),"VER","")</f>
        <v/>
      </c>
      <c r="AC52" s="50" t="s">
        <v>93</v>
      </c>
    </row>
    <row r="53" spans="1:29" ht="15.75" customHeight="1" x14ac:dyDescent="0.25">
      <c r="A53" s="36">
        <v>2</v>
      </c>
      <c r="B53" s="51" t="s">
        <v>94</v>
      </c>
      <c r="C53" s="38"/>
      <c r="D53" s="38"/>
      <c r="E53" s="38"/>
      <c r="F53" s="47"/>
      <c r="G53" s="38"/>
      <c r="H53" s="40">
        <v>10</v>
      </c>
      <c r="I53" s="41"/>
      <c r="J53" s="27"/>
      <c r="K53" s="42"/>
      <c r="L53" s="43"/>
      <c r="M53" s="38"/>
      <c r="N53" s="38"/>
      <c r="O53" s="27"/>
      <c r="P53" s="42"/>
      <c r="Q53" s="43"/>
      <c r="R53" s="43"/>
      <c r="S53" s="43"/>
      <c r="T53" s="43"/>
      <c r="U53" s="43"/>
      <c r="V53" s="43"/>
      <c r="W53" s="43"/>
      <c r="X53" s="43"/>
      <c r="Y53" s="44">
        <v>2.5</v>
      </c>
      <c r="Z53" s="52">
        <v>50131</v>
      </c>
      <c r="AA53" s="16" t="str">
        <f>IF(SUM(VERDURAS!C53:AA53)&gt;0,"VER","")</f>
        <v/>
      </c>
      <c r="AB53" s="17" t="str">
        <f>IF(OR(OR(ISTEXT(DIETETICA!C53),ISNUMBER(DIETETICA!C53)),OR(ISTEXT(DIETETICA!D53),ISNUMBER(DIETETICA!D53)),OR(ISTEXT(DIETETICA!E53),ISNUMBER(DIETETICA!E53)),OR(ISTEXT(DIETETICA!F53),ISNUMBER(DIETETICA!F53)),OR(ISTEXT(DIETETICA!G53),ISNUMBER(DIETETICA!G53)),OR(ISTEXT(DIETETICA!H53),ISNUMBER(DIETETICA!H53)),OR(ISTEXT(DIETETICA!I53),ISNUMBER(DIETETICA!I53)),OR(ISTEXT(DIETETICA!J53),ISNUMBER(DIETETICA!J53)),OR(ISTEXT(DIETETICA!K53),ISNUMBER(DIETETICA!K53)),OR(ISTEXT(DIETETICA!L53),ISNUMBER(DIETETICA!L53)),OR(ISTEXT(DIETETICA!M53),ISNUMBER(DIETETICA!M53)),OR(ISTEXT(DIETETICA!N53),ISNUMBER(DIETETICA!N53)),OR(ISTEXT(DIETETICA!O53),ISNUMBER(DIETETICA!O53)),OR(ISTEXT(DIETETICA!P53),ISNUMBER(DIETETICA!P53)),OR(ISTEXT(DIETETICA!Q53),ISNUMBER(DIETETICA!Q53)),OR(ISTEXT(DIETETICA!R53),ISNUMBER(DIETETICA!R53)),OR(ISTEXT(DIETETICA!S53),ISNUMBER(DIETETICA!S53)),OR(ISTEXT(DIETETICA!T53),ISNUMBER(DIETETICA!T53)),OR(ISTEXT(DIETETICA!U53),ISNUMBER(DIETETICA!U53)),OR(ISTEXT(DIETETICA!V53),ISNUMBER(DIETETICA!V53))),"VER","")</f>
        <v/>
      </c>
    </row>
    <row r="54" spans="1:29" ht="15.75" customHeight="1" x14ac:dyDescent="0.25">
      <c r="A54" s="53"/>
      <c r="B54" s="54"/>
      <c r="C54" s="55"/>
      <c r="D54" s="55"/>
      <c r="E54" s="55"/>
      <c r="F54" s="56"/>
      <c r="G54" s="55"/>
      <c r="H54" s="55"/>
      <c r="I54" s="57"/>
      <c r="J54" s="58"/>
      <c r="K54" s="59"/>
      <c r="L54" s="60"/>
      <c r="M54" s="55"/>
      <c r="N54" s="55"/>
      <c r="O54" s="58"/>
      <c r="P54" s="59"/>
      <c r="Q54" s="60"/>
      <c r="R54" s="60"/>
      <c r="S54" s="60"/>
      <c r="T54" s="60"/>
      <c r="U54" s="60"/>
      <c r="V54" s="60"/>
      <c r="W54" s="60"/>
      <c r="X54" s="60"/>
      <c r="Y54" s="61"/>
      <c r="Z54" s="57"/>
      <c r="AA54" s="62" t="str">
        <f>IF(SUM(VERDURAS!C54:AA54)&gt;0,"VER","")</f>
        <v/>
      </c>
      <c r="AB54" s="63" t="str">
        <f>IF(OR(OR(ISTEXT(DIETETICA!C54),ISNUMBER(DIETETICA!C54)),OR(ISTEXT(DIETETICA!D54),ISNUMBER(DIETETICA!D54)),OR(ISTEXT(DIETETICA!E54),ISNUMBER(DIETETICA!E54)),OR(ISTEXT(DIETETICA!F54),ISNUMBER(DIETETICA!F54)),OR(ISTEXT(DIETETICA!G54),ISNUMBER(DIETETICA!G54)),OR(ISTEXT(DIETETICA!H54),ISNUMBER(DIETETICA!H54)),OR(ISTEXT(DIETETICA!I54),ISNUMBER(DIETETICA!I54)),OR(ISTEXT(DIETETICA!J54),ISNUMBER(DIETETICA!J54)),OR(ISTEXT(DIETETICA!K54),ISNUMBER(DIETETICA!K54)),OR(ISTEXT(DIETETICA!L54),ISNUMBER(DIETETICA!L54)),OR(ISTEXT(DIETETICA!M54),ISNUMBER(DIETETICA!M54)),OR(ISTEXT(DIETETICA!N54),ISNUMBER(DIETETICA!N54)),OR(ISTEXT(DIETETICA!O54),ISNUMBER(DIETETICA!O54)),OR(ISTEXT(DIETETICA!P54),ISNUMBER(DIETETICA!P54)),OR(ISTEXT(DIETETICA!Q54),ISNUMBER(DIETETICA!Q54)),OR(ISTEXT(DIETETICA!R54),ISNUMBER(DIETETICA!R54)),OR(ISTEXT(DIETETICA!S54),ISNUMBER(DIETETICA!S54)),OR(ISTEXT(DIETETICA!T54),ISNUMBER(DIETETICA!T54)),OR(ISTEXT(DIETETICA!U54),ISNUMBER(DIETETICA!U54)),OR(ISTEXT(DIETETICA!V54),ISNUMBER(DIETETICA!V54))),"VER","")</f>
        <v/>
      </c>
    </row>
    <row r="55" spans="1:29" ht="21" customHeight="1" x14ac:dyDescent="0.3">
      <c r="A55" s="183" t="s">
        <v>95</v>
      </c>
      <c r="B55" s="184"/>
      <c r="C55" s="64">
        <f t="shared" ref="C55:X55" si="0">IF(SUMIF($A$8:$A$54,"ret",C8:C54)=0,"",SUMIF($A$8:$A$54,"ret",C8:C54))</f>
        <v>2.5</v>
      </c>
      <c r="D55" s="64">
        <f t="shared" si="0"/>
        <v>6</v>
      </c>
      <c r="E55" s="64">
        <f t="shared" si="0"/>
        <v>12.5</v>
      </c>
      <c r="F55" s="64">
        <f t="shared" si="0"/>
        <v>15</v>
      </c>
      <c r="G55" s="64">
        <f t="shared" si="0"/>
        <v>1</v>
      </c>
      <c r="H55" s="64" t="str">
        <f t="shared" si="0"/>
        <v/>
      </c>
      <c r="I55" s="64" t="str">
        <f t="shared" si="0"/>
        <v/>
      </c>
      <c r="J55" s="64" t="str">
        <f t="shared" si="0"/>
        <v/>
      </c>
      <c r="K55" s="64" t="str">
        <f t="shared" si="0"/>
        <v/>
      </c>
      <c r="L55" s="64">
        <f t="shared" si="0"/>
        <v>3</v>
      </c>
      <c r="M55" s="64">
        <f t="shared" si="0"/>
        <v>1</v>
      </c>
      <c r="N55" s="64" t="str">
        <f t="shared" si="0"/>
        <v/>
      </c>
      <c r="O55" s="64" t="str">
        <f t="shared" si="0"/>
        <v/>
      </c>
      <c r="P55" s="64" t="str">
        <f t="shared" si="0"/>
        <v/>
      </c>
      <c r="Q55" s="64" t="str">
        <f t="shared" si="0"/>
        <v/>
      </c>
      <c r="R55" s="64" t="str">
        <f t="shared" si="0"/>
        <v/>
      </c>
      <c r="S55" s="64" t="str">
        <f t="shared" si="0"/>
        <v/>
      </c>
      <c r="T55" s="64" t="str">
        <f t="shared" si="0"/>
        <v/>
      </c>
      <c r="U55" s="64" t="str">
        <f t="shared" si="0"/>
        <v/>
      </c>
      <c r="V55" s="64" t="str">
        <f t="shared" si="0"/>
        <v/>
      </c>
      <c r="W55" s="64" t="str">
        <f t="shared" si="0"/>
        <v/>
      </c>
      <c r="X55" s="65" t="str">
        <f t="shared" si="0"/>
        <v/>
      </c>
      <c r="Y55" s="66"/>
      <c r="Z55" s="66"/>
      <c r="AA55" s="66"/>
      <c r="AB55" s="66"/>
    </row>
    <row r="56" spans="1:29" ht="21" customHeight="1" x14ac:dyDescent="0.3">
      <c r="A56" s="183" t="s">
        <v>96</v>
      </c>
      <c r="B56" s="184"/>
      <c r="C56" s="64">
        <f t="shared" ref="C56:X56" si="1">IF(SUMIF($A$8:$A$54,"&lt;&gt;ret",C8:C54)=0,"",SUMIF($A$8:$A$54,"&lt;&gt;ret",C8:C54))</f>
        <v>1</v>
      </c>
      <c r="D56" s="64">
        <f t="shared" si="1"/>
        <v>2</v>
      </c>
      <c r="E56" s="64">
        <f t="shared" si="1"/>
        <v>254</v>
      </c>
      <c r="F56" s="64">
        <f t="shared" si="1"/>
        <v>240</v>
      </c>
      <c r="G56" s="64">
        <f t="shared" si="1"/>
        <v>87</v>
      </c>
      <c r="H56" s="64">
        <f t="shared" si="1"/>
        <v>171</v>
      </c>
      <c r="I56" s="64">
        <f t="shared" si="1"/>
        <v>44.3</v>
      </c>
      <c r="J56" s="64">
        <f t="shared" si="1"/>
        <v>4</v>
      </c>
      <c r="K56" s="64">
        <f t="shared" si="1"/>
        <v>20</v>
      </c>
      <c r="L56" s="64">
        <f t="shared" si="1"/>
        <v>32</v>
      </c>
      <c r="M56" s="64" t="str">
        <f t="shared" si="1"/>
        <v/>
      </c>
      <c r="N56" s="64">
        <f t="shared" si="1"/>
        <v>451</v>
      </c>
      <c r="O56" s="64">
        <f t="shared" si="1"/>
        <v>3</v>
      </c>
      <c r="P56" s="64">
        <f t="shared" si="1"/>
        <v>1</v>
      </c>
      <c r="Q56" s="64">
        <f t="shared" si="1"/>
        <v>28.1</v>
      </c>
      <c r="R56" s="64">
        <f t="shared" si="1"/>
        <v>22</v>
      </c>
      <c r="S56" s="64" t="str">
        <f t="shared" si="1"/>
        <v/>
      </c>
      <c r="T56" s="64" t="str">
        <f t="shared" si="1"/>
        <v/>
      </c>
      <c r="U56" s="64">
        <f t="shared" si="1"/>
        <v>18</v>
      </c>
      <c r="V56" s="64" t="str">
        <f t="shared" si="1"/>
        <v/>
      </c>
      <c r="W56" s="64" t="str">
        <f t="shared" si="1"/>
        <v/>
      </c>
      <c r="X56" s="65" t="str">
        <f t="shared" si="1"/>
        <v/>
      </c>
      <c r="Y56" s="66"/>
      <c r="Z56" s="66"/>
      <c r="AA56" s="66"/>
      <c r="AB56" s="66"/>
    </row>
    <row r="57" spans="1:29" ht="15.75" customHeight="1" x14ac:dyDescent="0.25"/>
    <row r="58" spans="1:29" ht="21" customHeight="1" x14ac:dyDescent="0.3">
      <c r="A58" s="185" t="s">
        <v>97</v>
      </c>
      <c r="B58" s="179"/>
      <c r="C58" s="67">
        <f t="shared" ref="C58:X58" si="2">IF(SUM(C55:C56)=0,"",SUM(C55:C56))</f>
        <v>3.5</v>
      </c>
      <c r="D58" s="68">
        <f t="shared" si="2"/>
        <v>8</v>
      </c>
      <c r="E58" s="68">
        <f t="shared" si="2"/>
        <v>266.5</v>
      </c>
      <c r="F58" s="68">
        <f t="shared" si="2"/>
        <v>255</v>
      </c>
      <c r="G58" s="68">
        <f t="shared" si="2"/>
        <v>88</v>
      </c>
      <c r="H58" s="68">
        <f t="shared" si="2"/>
        <v>171</v>
      </c>
      <c r="I58" s="68">
        <f t="shared" si="2"/>
        <v>44.3</v>
      </c>
      <c r="J58" s="68">
        <f t="shared" si="2"/>
        <v>4</v>
      </c>
      <c r="K58" s="68">
        <f t="shared" si="2"/>
        <v>20</v>
      </c>
      <c r="L58" s="68">
        <f t="shared" si="2"/>
        <v>35</v>
      </c>
      <c r="M58" s="68">
        <f t="shared" si="2"/>
        <v>1</v>
      </c>
      <c r="N58" s="68">
        <f t="shared" si="2"/>
        <v>451</v>
      </c>
      <c r="O58" s="68">
        <f t="shared" si="2"/>
        <v>3</v>
      </c>
      <c r="P58" s="68">
        <f t="shared" si="2"/>
        <v>1</v>
      </c>
      <c r="Q58" s="68">
        <f t="shared" si="2"/>
        <v>28.1</v>
      </c>
      <c r="R58" s="68">
        <f t="shared" si="2"/>
        <v>22</v>
      </c>
      <c r="S58" s="68" t="str">
        <f t="shared" si="2"/>
        <v/>
      </c>
      <c r="T58" s="68" t="str">
        <f t="shared" si="2"/>
        <v/>
      </c>
      <c r="U58" s="68">
        <f t="shared" si="2"/>
        <v>18</v>
      </c>
      <c r="V58" s="68" t="str">
        <f t="shared" si="2"/>
        <v/>
      </c>
      <c r="W58" s="68" t="str">
        <f t="shared" si="2"/>
        <v/>
      </c>
      <c r="X58" s="69" t="str">
        <f t="shared" si="2"/>
        <v/>
      </c>
      <c r="Y58" s="66"/>
      <c r="Z58" s="66"/>
      <c r="AA58" s="66"/>
      <c r="AB58" s="66"/>
    </row>
    <row r="59" spans="1:29" ht="15.75" customHeight="1" x14ac:dyDescent="0.25"/>
    <row r="60" spans="1:29" ht="15.75" customHeight="1" x14ac:dyDescent="0.25"/>
    <row r="61" spans="1:29" ht="15.75" customHeight="1" x14ac:dyDescent="0.25"/>
    <row r="62" spans="1:29" ht="15.75" customHeight="1" x14ac:dyDescent="0.25"/>
    <row r="63" spans="1:29" ht="15.75" hidden="1" customHeight="1" x14ac:dyDescent="0.25">
      <c r="A63" s="70" t="s">
        <v>11</v>
      </c>
      <c r="Y63" s="70" t="s">
        <v>97</v>
      </c>
    </row>
    <row r="64" spans="1:29" ht="15.75" hidden="1" customHeight="1" x14ac:dyDescent="0.25">
      <c r="A64" s="70">
        <v>1</v>
      </c>
      <c r="B64" s="71"/>
      <c r="C64" s="71" t="str">
        <f t="shared" ref="C64:X64" si="3">IF(SUMIF($A$8:$A$54,$A$64,C8:C54)=0,"",SUMIF($A$8:$A$54,$A$64,C8:C54))</f>
        <v/>
      </c>
      <c r="D64" s="71" t="str">
        <f t="shared" si="3"/>
        <v/>
      </c>
      <c r="E64" s="71">
        <f t="shared" si="3"/>
        <v>32</v>
      </c>
      <c r="F64" s="71">
        <f t="shared" si="3"/>
        <v>64.5</v>
      </c>
      <c r="G64" s="71">
        <f t="shared" si="3"/>
        <v>2</v>
      </c>
      <c r="H64" s="71">
        <f t="shared" si="3"/>
        <v>32.5</v>
      </c>
      <c r="I64" s="71">
        <f t="shared" si="3"/>
        <v>40.799999999999997</v>
      </c>
      <c r="J64" s="71" t="str">
        <f t="shared" si="3"/>
        <v/>
      </c>
      <c r="K64" s="71" t="str">
        <f t="shared" si="3"/>
        <v/>
      </c>
      <c r="L64" s="71">
        <f t="shared" si="3"/>
        <v>7</v>
      </c>
      <c r="M64" s="71" t="str">
        <f t="shared" si="3"/>
        <v/>
      </c>
      <c r="N64" s="71">
        <f t="shared" si="3"/>
        <v>51</v>
      </c>
      <c r="O64" s="71" t="str">
        <f t="shared" si="3"/>
        <v/>
      </c>
      <c r="P64" s="71" t="str">
        <f t="shared" si="3"/>
        <v/>
      </c>
      <c r="Q64" s="71">
        <f t="shared" si="3"/>
        <v>2</v>
      </c>
      <c r="R64" s="71">
        <f t="shared" si="3"/>
        <v>1</v>
      </c>
      <c r="S64" s="71" t="str">
        <f t="shared" si="3"/>
        <v/>
      </c>
      <c r="T64" s="71" t="str">
        <f t="shared" si="3"/>
        <v/>
      </c>
      <c r="U64" s="71" t="str">
        <f t="shared" si="3"/>
        <v/>
      </c>
      <c r="V64" s="71" t="str">
        <f t="shared" si="3"/>
        <v/>
      </c>
      <c r="W64" s="71" t="str">
        <f t="shared" si="3"/>
        <v/>
      </c>
      <c r="X64" s="72" t="str">
        <f t="shared" si="3"/>
        <v/>
      </c>
      <c r="Y64" s="73">
        <f t="shared" ref="Y64:Y78" si="4">SUM(C64:X64)</f>
        <v>232.8</v>
      </c>
    </row>
    <row r="65" spans="1:25" ht="15.75" hidden="1" customHeight="1" x14ac:dyDescent="0.25">
      <c r="A65" s="70">
        <v>2</v>
      </c>
      <c r="B65" s="71"/>
      <c r="C65" s="71">
        <f t="shared" ref="C65:X65" si="5">IF(SUMIF($A$8:$A$54,$A$65,C8:C54)=0,"",SUMIF($A$8:$A$54,$A$65,C8:C54))</f>
        <v>1</v>
      </c>
      <c r="D65" s="71">
        <f t="shared" si="5"/>
        <v>2</v>
      </c>
      <c r="E65" s="71">
        <f t="shared" si="5"/>
        <v>6</v>
      </c>
      <c r="F65" s="71">
        <f t="shared" si="5"/>
        <v>15.5</v>
      </c>
      <c r="G65" s="71" t="str">
        <f t="shared" si="5"/>
        <v/>
      </c>
      <c r="H65" s="71">
        <f t="shared" si="5"/>
        <v>26</v>
      </c>
      <c r="I65" s="71">
        <f t="shared" si="5"/>
        <v>1</v>
      </c>
      <c r="J65" s="71">
        <f t="shared" si="5"/>
        <v>4</v>
      </c>
      <c r="K65" s="71" t="str">
        <f t="shared" si="5"/>
        <v/>
      </c>
      <c r="L65" s="71">
        <f t="shared" si="5"/>
        <v>5</v>
      </c>
      <c r="M65" s="71" t="str">
        <f t="shared" si="5"/>
        <v/>
      </c>
      <c r="N65" s="71">
        <f t="shared" si="5"/>
        <v>325</v>
      </c>
      <c r="O65" s="71">
        <f t="shared" si="5"/>
        <v>3</v>
      </c>
      <c r="P65" s="71">
        <f t="shared" si="5"/>
        <v>1</v>
      </c>
      <c r="Q65" s="71" t="str">
        <f t="shared" si="5"/>
        <v/>
      </c>
      <c r="R65" s="71">
        <f t="shared" si="5"/>
        <v>1</v>
      </c>
      <c r="S65" s="71" t="str">
        <f t="shared" si="5"/>
        <v/>
      </c>
      <c r="T65" s="71" t="str">
        <f t="shared" si="5"/>
        <v/>
      </c>
      <c r="U65" s="71">
        <f t="shared" si="5"/>
        <v>18</v>
      </c>
      <c r="V65" s="71" t="str">
        <f t="shared" si="5"/>
        <v/>
      </c>
      <c r="W65" s="71" t="str">
        <f t="shared" si="5"/>
        <v/>
      </c>
      <c r="X65" s="72" t="str">
        <f t="shared" si="5"/>
        <v/>
      </c>
      <c r="Y65" s="73">
        <f t="shared" si="4"/>
        <v>408.5</v>
      </c>
    </row>
    <row r="66" spans="1:25" ht="15.75" hidden="1" customHeight="1" x14ac:dyDescent="0.25">
      <c r="A66" s="70">
        <v>3</v>
      </c>
      <c r="B66" s="71"/>
      <c r="C66" s="71" t="str">
        <f t="shared" ref="C66:X66" si="6">IF(SUMIF($A$8:$A$54,$A$66,C8:C54)=0,"",SUMIF($A$8:$A$54,$A$66,C8:C54))</f>
        <v/>
      </c>
      <c r="D66" s="71" t="str">
        <f t="shared" si="6"/>
        <v/>
      </c>
      <c r="E66" s="71" t="str">
        <f t="shared" si="6"/>
        <v/>
      </c>
      <c r="F66" s="71" t="str">
        <f t="shared" si="6"/>
        <v/>
      </c>
      <c r="G66" s="71" t="str">
        <f t="shared" si="6"/>
        <v/>
      </c>
      <c r="H66" s="71" t="str">
        <f t="shared" si="6"/>
        <v/>
      </c>
      <c r="I66" s="71" t="str">
        <f t="shared" si="6"/>
        <v/>
      </c>
      <c r="J66" s="71" t="str">
        <f t="shared" si="6"/>
        <v/>
      </c>
      <c r="K66" s="71" t="str">
        <f t="shared" si="6"/>
        <v/>
      </c>
      <c r="L66" s="71" t="str">
        <f t="shared" si="6"/>
        <v/>
      </c>
      <c r="M66" s="71" t="str">
        <f t="shared" si="6"/>
        <v/>
      </c>
      <c r="N66" s="71" t="str">
        <f t="shared" si="6"/>
        <v/>
      </c>
      <c r="O66" s="71" t="str">
        <f t="shared" si="6"/>
        <v/>
      </c>
      <c r="P66" s="71" t="str">
        <f t="shared" si="6"/>
        <v/>
      </c>
      <c r="Q66" s="71" t="str">
        <f t="shared" si="6"/>
        <v/>
      </c>
      <c r="R66" s="71" t="str">
        <f t="shared" si="6"/>
        <v/>
      </c>
      <c r="S66" s="71" t="str">
        <f t="shared" si="6"/>
        <v/>
      </c>
      <c r="T66" s="71" t="str">
        <f t="shared" si="6"/>
        <v/>
      </c>
      <c r="U66" s="71" t="str">
        <f t="shared" si="6"/>
        <v/>
      </c>
      <c r="V66" s="71" t="str">
        <f t="shared" si="6"/>
        <v/>
      </c>
      <c r="W66" s="71" t="str">
        <f t="shared" si="6"/>
        <v/>
      </c>
      <c r="X66" s="72" t="str">
        <f t="shared" si="6"/>
        <v/>
      </c>
      <c r="Y66" s="73">
        <f t="shared" si="4"/>
        <v>0</v>
      </c>
    </row>
    <row r="67" spans="1:25" ht="15.75" hidden="1" customHeight="1" x14ac:dyDescent="0.25">
      <c r="A67" s="70">
        <v>4</v>
      </c>
      <c r="B67" s="71"/>
      <c r="C67" s="71" t="str">
        <f t="shared" ref="C67:X67" si="7">IF(SUMIF($A$8:$A$54,$A$67,C8:C54)=0,"",SUMIF($A$8:$A$54,$A$67,C8:C54))</f>
        <v/>
      </c>
      <c r="D67" s="71" t="str">
        <f t="shared" si="7"/>
        <v/>
      </c>
      <c r="E67" s="71" t="str">
        <f t="shared" si="7"/>
        <v/>
      </c>
      <c r="F67" s="71" t="str">
        <f t="shared" si="7"/>
        <v/>
      </c>
      <c r="G67" s="71" t="str">
        <f t="shared" si="7"/>
        <v/>
      </c>
      <c r="H67" s="71" t="str">
        <f t="shared" si="7"/>
        <v/>
      </c>
      <c r="I67" s="71" t="str">
        <f t="shared" si="7"/>
        <v/>
      </c>
      <c r="J67" s="71" t="str">
        <f t="shared" si="7"/>
        <v/>
      </c>
      <c r="K67" s="71" t="str">
        <f t="shared" si="7"/>
        <v/>
      </c>
      <c r="L67" s="71" t="str">
        <f t="shared" si="7"/>
        <v/>
      </c>
      <c r="M67" s="71" t="str">
        <f t="shared" si="7"/>
        <v/>
      </c>
      <c r="N67" s="71" t="str">
        <f t="shared" si="7"/>
        <v/>
      </c>
      <c r="O67" s="71" t="str">
        <f t="shared" si="7"/>
        <v/>
      </c>
      <c r="P67" s="71" t="str">
        <f t="shared" si="7"/>
        <v/>
      </c>
      <c r="Q67" s="71" t="str">
        <f t="shared" si="7"/>
        <v/>
      </c>
      <c r="R67" s="71" t="str">
        <f t="shared" si="7"/>
        <v/>
      </c>
      <c r="S67" s="71" t="str">
        <f t="shared" si="7"/>
        <v/>
      </c>
      <c r="T67" s="71" t="str">
        <f t="shared" si="7"/>
        <v/>
      </c>
      <c r="U67" s="71" t="str">
        <f t="shared" si="7"/>
        <v/>
      </c>
      <c r="V67" s="71" t="str">
        <f t="shared" si="7"/>
        <v/>
      </c>
      <c r="W67" s="71" t="str">
        <f t="shared" si="7"/>
        <v/>
      </c>
      <c r="X67" s="72" t="str">
        <f t="shared" si="7"/>
        <v/>
      </c>
      <c r="Y67" s="73">
        <f t="shared" si="4"/>
        <v>0</v>
      </c>
    </row>
    <row r="68" spans="1:25" ht="15.75" hidden="1" customHeight="1" x14ac:dyDescent="0.25">
      <c r="A68" s="70">
        <v>5</v>
      </c>
      <c r="B68" s="71"/>
      <c r="C68" s="71" t="str">
        <f t="shared" ref="C68:X68" si="8">IF(SUMIF($A$8:$A$54,$A$68,C8:C54)=0,"",SUMIF($A$8:$A$54,$A$68,C8:C54))</f>
        <v/>
      </c>
      <c r="D68" s="71" t="str">
        <f t="shared" si="8"/>
        <v/>
      </c>
      <c r="E68" s="71" t="str">
        <f t="shared" si="8"/>
        <v/>
      </c>
      <c r="F68" s="71" t="str">
        <f t="shared" si="8"/>
        <v/>
      </c>
      <c r="G68" s="71" t="str">
        <f t="shared" si="8"/>
        <v/>
      </c>
      <c r="H68" s="71" t="str">
        <f t="shared" si="8"/>
        <v/>
      </c>
      <c r="I68" s="71" t="str">
        <f t="shared" si="8"/>
        <v/>
      </c>
      <c r="J68" s="71" t="str">
        <f t="shared" si="8"/>
        <v/>
      </c>
      <c r="K68" s="71" t="str">
        <f t="shared" si="8"/>
        <v/>
      </c>
      <c r="L68" s="71" t="str">
        <f t="shared" si="8"/>
        <v/>
      </c>
      <c r="M68" s="71" t="str">
        <f t="shared" si="8"/>
        <v/>
      </c>
      <c r="N68" s="71" t="str">
        <f t="shared" si="8"/>
        <v/>
      </c>
      <c r="O68" s="71" t="str">
        <f t="shared" si="8"/>
        <v/>
      </c>
      <c r="P68" s="71" t="str">
        <f t="shared" si="8"/>
        <v/>
      </c>
      <c r="Q68" s="71" t="str">
        <f t="shared" si="8"/>
        <v/>
      </c>
      <c r="R68" s="71" t="str">
        <f t="shared" si="8"/>
        <v/>
      </c>
      <c r="S68" s="71" t="str">
        <f t="shared" si="8"/>
        <v/>
      </c>
      <c r="T68" s="71" t="str">
        <f t="shared" si="8"/>
        <v/>
      </c>
      <c r="U68" s="71" t="str">
        <f t="shared" si="8"/>
        <v/>
      </c>
      <c r="V68" s="71" t="str">
        <f t="shared" si="8"/>
        <v/>
      </c>
      <c r="W68" s="71" t="str">
        <f t="shared" si="8"/>
        <v/>
      </c>
      <c r="X68" s="72" t="str">
        <f t="shared" si="8"/>
        <v/>
      </c>
      <c r="Y68" s="73">
        <f t="shared" si="4"/>
        <v>0</v>
      </c>
    </row>
    <row r="69" spans="1:25" ht="15.75" hidden="1" customHeight="1" x14ac:dyDescent="0.25">
      <c r="A69" s="70">
        <v>6</v>
      </c>
      <c r="B69" s="71"/>
      <c r="C69" s="71" t="str">
        <f t="shared" ref="C69:X69" si="9">IF(SUMIF($A$8:$A$54,$A$69,C8:C54)=0,"",SUMIF($A$8:$A$54,$A$69,C8:C54))</f>
        <v/>
      </c>
      <c r="D69" s="71" t="str">
        <f t="shared" si="9"/>
        <v/>
      </c>
      <c r="E69" s="71" t="str">
        <f t="shared" si="9"/>
        <v/>
      </c>
      <c r="F69" s="71" t="str">
        <f t="shared" si="9"/>
        <v/>
      </c>
      <c r="G69" s="71" t="str">
        <f t="shared" si="9"/>
        <v/>
      </c>
      <c r="H69" s="71" t="str">
        <f t="shared" si="9"/>
        <v/>
      </c>
      <c r="I69" s="71" t="str">
        <f t="shared" si="9"/>
        <v/>
      </c>
      <c r="J69" s="71" t="str">
        <f t="shared" si="9"/>
        <v/>
      </c>
      <c r="K69" s="71" t="str">
        <f t="shared" si="9"/>
        <v/>
      </c>
      <c r="L69" s="71" t="str">
        <f t="shared" si="9"/>
        <v/>
      </c>
      <c r="M69" s="71" t="str">
        <f t="shared" si="9"/>
        <v/>
      </c>
      <c r="N69" s="71" t="str">
        <f t="shared" si="9"/>
        <v/>
      </c>
      <c r="O69" s="71" t="str">
        <f t="shared" si="9"/>
        <v/>
      </c>
      <c r="P69" s="71" t="str">
        <f t="shared" si="9"/>
        <v/>
      </c>
      <c r="Q69" s="71" t="str">
        <f t="shared" si="9"/>
        <v/>
      </c>
      <c r="R69" s="71" t="str">
        <f t="shared" si="9"/>
        <v/>
      </c>
      <c r="S69" s="71" t="str">
        <f t="shared" si="9"/>
        <v/>
      </c>
      <c r="T69" s="71" t="str">
        <f t="shared" si="9"/>
        <v/>
      </c>
      <c r="U69" s="71" t="str">
        <f t="shared" si="9"/>
        <v/>
      </c>
      <c r="V69" s="71" t="str">
        <f t="shared" si="9"/>
        <v/>
      </c>
      <c r="W69" s="71" t="str">
        <f t="shared" si="9"/>
        <v/>
      </c>
      <c r="X69" s="72" t="str">
        <f t="shared" si="9"/>
        <v/>
      </c>
      <c r="Y69" s="73">
        <f t="shared" si="4"/>
        <v>0</v>
      </c>
    </row>
    <row r="70" spans="1:25" ht="15.75" hidden="1" customHeight="1" x14ac:dyDescent="0.25">
      <c r="A70" s="70">
        <v>7</v>
      </c>
      <c r="B70" s="71"/>
      <c r="C70" s="71" t="str">
        <f t="shared" ref="C70:X70" si="10">IF(SUMIF($A$8:$A$54,$A$70,C8:C54)=0,"",SUMIF($A$8:$A$54,$A$70,C8:C54))</f>
        <v/>
      </c>
      <c r="D70" s="71" t="str">
        <f t="shared" si="10"/>
        <v/>
      </c>
      <c r="E70" s="71">
        <f t="shared" si="10"/>
        <v>191</v>
      </c>
      <c r="F70" s="71">
        <f t="shared" si="10"/>
        <v>110</v>
      </c>
      <c r="G70" s="71">
        <f t="shared" si="10"/>
        <v>35</v>
      </c>
      <c r="H70" s="71">
        <f t="shared" si="10"/>
        <v>112.5</v>
      </c>
      <c r="I70" s="71" t="str">
        <f t="shared" si="10"/>
        <v/>
      </c>
      <c r="J70" s="71" t="str">
        <f t="shared" si="10"/>
        <v/>
      </c>
      <c r="K70" s="71">
        <f t="shared" si="10"/>
        <v>20</v>
      </c>
      <c r="L70" s="71" t="str">
        <f t="shared" si="10"/>
        <v/>
      </c>
      <c r="M70" s="71" t="str">
        <f t="shared" si="10"/>
        <v/>
      </c>
      <c r="N70" s="71">
        <f t="shared" si="10"/>
        <v>75</v>
      </c>
      <c r="O70" s="71" t="str">
        <f t="shared" si="10"/>
        <v/>
      </c>
      <c r="P70" s="71" t="str">
        <f t="shared" si="10"/>
        <v/>
      </c>
      <c r="Q70" s="71">
        <f t="shared" si="10"/>
        <v>23.6</v>
      </c>
      <c r="R70" s="71">
        <f t="shared" si="10"/>
        <v>20</v>
      </c>
      <c r="S70" s="71" t="str">
        <f t="shared" si="10"/>
        <v/>
      </c>
      <c r="T70" s="71" t="str">
        <f t="shared" si="10"/>
        <v/>
      </c>
      <c r="U70" s="71" t="str">
        <f t="shared" si="10"/>
        <v/>
      </c>
      <c r="V70" s="71" t="str">
        <f t="shared" si="10"/>
        <v/>
      </c>
      <c r="W70" s="71" t="str">
        <f t="shared" si="10"/>
        <v/>
      </c>
      <c r="X70" s="72" t="str">
        <f t="shared" si="10"/>
        <v/>
      </c>
      <c r="Y70" s="73">
        <f t="shared" si="4"/>
        <v>587.1</v>
      </c>
    </row>
    <row r="71" spans="1:25" ht="15.75" hidden="1" customHeight="1" x14ac:dyDescent="0.25">
      <c r="A71" s="70">
        <v>8</v>
      </c>
      <c r="B71" s="71"/>
      <c r="C71" s="71" t="str">
        <f t="shared" ref="C71:X71" si="11">IF(SUMIF($A$8:$A$54,$A$71,C8:C54)=0,"",SUMIF($A$8:$A$54,$A$71,C8:C54))</f>
        <v/>
      </c>
      <c r="D71" s="71" t="str">
        <f t="shared" si="11"/>
        <v/>
      </c>
      <c r="E71" s="71">
        <f t="shared" si="11"/>
        <v>25</v>
      </c>
      <c r="F71" s="71">
        <f t="shared" si="11"/>
        <v>50</v>
      </c>
      <c r="G71" s="71">
        <f t="shared" si="11"/>
        <v>50</v>
      </c>
      <c r="H71" s="71" t="str">
        <f t="shared" si="11"/>
        <v/>
      </c>
      <c r="I71" s="71">
        <f t="shared" si="11"/>
        <v>2.5</v>
      </c>
      <c r="J71" s="71" t="str">
        <f t="shared" si="11"/>
        <v/>
      </c>
      <c r="K71" s="71" t="str">
        <f t="shared" si="11"/>
        <v/>
      </c>
      <c r="L71" s="71">
        <f t="shared" si="11"/>
        <v>20</v>
      </c>
      <c r="M71" s="71" t="str">
        <f t="shared" si="11"/>
        <v/>
      </c>
      <c r="N71" s="71" t="str">
        <f t="shared" si="11"/>
        <v/>
      </c>
      <c r="O71" s="71" t="str">
        <f t="shared" si="11"/>
        <v/>
      </c>
      <c r="P71" s="71" t="str">
        <f t="shared" si="11"/>
        <v/>
      </c>
      <c r="Q71" s="71">
        <f t="shared" si="11"/>
        <v>2.5</v>
      </c>
      <c r="R71" s="71" t="str">
        <f t="shared" si="11"/>
        <v/>
      </c>
      <c r="S71" s="71" t="str">
        <f t="shared" si="11"/>
        <v/>
      </c>
      <c r="T71" s="71" t="str">
        <f t="shared" si="11"/>
        <v/>
      </c>
      <c r="U71" s="71" t="str">
        <f t="shared" si="11"/>
        <v/>
      </c>
      <c r="V71" s="71" t="str">
        <f t="shared" si="11"/>
        <v/>
      </c>
      <c r="W71" s="71" t="str">
        <f t="shared" si="11"/>
        <v/>
      </c>
      <c r="X71" s="72" t="str">
        <f t="shared" si="11"/>
        <v/>
      </c>
      <c r="Y71" s="73">
        <f t="shared" si="4"/>
        <v>150</v>
      </c>
    </row>
    <row r="72" spans="1:25" ht="15.75" hidden="1" customHeight="1" x14ac:dyDescent="0.25">
      <c r="A72" s="70">
        <v>9</v>
      </c>
      <c r="B72" s="71"/>
      <c r="C72" s="71" t="str">
        <f t="shared" ref="C72:X72" si="12">IF(SUMIF($A$8:$A$54,$A$72,C8:C54)=0,"",SUMIF($A$8:$A$54,$A$72,C8:C54))</f>
        <v/>
      </c>
      <c r="D72" s="71" t="str">
        <f t="shared" si="12"/>
        <v/>
      </c>
      <c r="E72" s="71" t="str">
        <f t="shared" si="12"/>
        <v/>
      </c>
      <c r="F72" s="71" t="str">
        <f t="shared" si="12"/>
        <v/>
      </c>
      <c r="G72" s="71" t="str">
        <f t="shared" si="12"/>
        <v/>
      </c>
      <c r="H72" s="71" t="str">
        <f t="shared" si="12"/>
        <v/>
      </c>
      <c r="I72" s="71" t="str">
        <f t="shared" si="12"/>
        <v/>
      </c>
      <c r="J72" s="71" t="str">
        <f t="shared" si="12"/>
        <v/>
      </c>
      <c r="K72" s="71" t="str">
        <f t="shared" si="12"/>
        <v/>
      </c>
      <c r="L72" s="71" t="str">
        <f t="shared" si="12"/>
        <v/>
      </c>
      <c r="M72" s="71" t="str">
        <f t="shared" si="12"/>
        <v/>
      </c>
      <c r="N72" s="71" t="str">
        <f t="shared" si="12"/>
        <v/>
      </c>
      <c r="O72" s="71" t="str">
        <f t="shared" si="12"/>
        <v/>
      </c>
      <c r="P72" s="71" t="str">
        <f t="shared" si="12"/>
        <v/>
      </c>
      <c r="Q72" s="71" t="str">
        <f t="shared" si="12"/>
        <v/>
      </c>
      <c r="R72" s="71" t="str">
        <f t="shared" si="12"/>
        <v/>
      </c>
      <c r="S72" s="71" t="str">
        <f t="shared" si="12"/>
        <v/>
      </c>
      <c r="T72" s="71" t="str">
        <f t="shared" si="12"/>
        <v/>
      </c>
      <c r="U72" s="71" t="str">
        <f t="shared" si="12"/>
        <v/>
      </c>
      <c r="V72" s="71" t="str">
        <f t="shared" si="12"/>
        <v/>
      </c>
      <c r="W72" s="71" t="str">
        <f t="shared" si="12"/>
        <v/>
      </c>
      <c r="X72" s="72" t="str">
        <f t="shared" si="12"/>
        <v/>
      </c>
      <c r="Y72" s="73">
        <f t="shared" si="4"/>
        <v>0</v>
      </c>
    </row>
    <row r="73" spans="1:25" ht="15.75" hidden="1" customHeight="1" x14ac:dyDescent="0.25">
      <c r="A73" s="70">
        <v>10</v>
      </c>
      <c r="B73" s="71"/>
      <c r="C73" s="71" t="str">
        <f t="shared" ref="C73:X73" si="13">IF(SUMIF($A$8:$A$54,$A$73,C8:C54)=0,"",SUMIF($A$8:$A$54,$A$73,C8:C54))</f>
        <v/>
      </c>
      <c r="D73" s="71" t="str">
        <f t="shared" si="13"/>
        <v/>
      </c>
      <c r="E73" s="71" t="str">
        <f t="shared" si="13"/>
        <v/>
      </c>
      <c r="F73" s="71" t="str">
        <f t="shared" si="13"/>
        <v/>
      </c>
      <c r="G73" s="71" t="str">
        <f t="shared" si="13"/>
        <v/>
      </c>
      <c r="H73" s="71" t="str">
        <f t="shared" si="13"/>
        <v/>
      </c>
      <c r="I73" s="71" t="str">
        <f t="shared" si="13"/>
        <v/>
      </c>
      <c r="J73" s="71" t="str">
        <f t="shared" si="13"/>
        <v/>
      </c>
      <c r="K73" s="71" t="str">
        <f t="shared" si="13"/>
        <v/>
      </c>
      <c r="L73" s="71" t="str">
        <f t="shared" si="13"/>
        <v/>
      </c>
      <c r="M73" s="71" t="str">
        <f t="shared" si="13"/>
        <v/>
      </c>
      <c r="N73" s="71" t="str">
        <f t="shared" si="13"/>
        <v/>
      </c>
      <c r="O73" s="71" t="str">
        <f t="shared" si="13"/>
        <v/>
      </c>
      <c r="P73" s="71" t="str">
        <f t="shared" si="13"/>
        <v/>
      </c>
      <c r="Q73" s="71" t="str">
        <f t="shared" si="13"/>
        <v/>
      </c>
      <c r="R73" s="71" t="str">
        <f t="shared" si="13"/>
        <v/>
      </c>
      <c r="S73" s="71" t="str">
        <f t="shared" si="13"/>
        <v/>
      </c>
      <c r="T73" s="71" t="str">
        <f t="shared" si="13"/>
        <v/>
      </c>
      <c r="U73" s="71" t="str">
        <f t="shared" si="13"/>
        <v/>
      </c>
      <c r="V73" s="71" t="str">
        <f t="shared" si="13"/>
        <v/>
      </c>
      <c r="W73" s="71" t="str">
        <f t="shared" si="13"/>
        <v/>
      </c>
      <c r="X73" s="72" t="str">
        <f t="shared" si="13"/>
        <v/>
      </c>
      <c r="Y73" s="73">
        <f t="shared" si="4"/>
        <v>0</v>
      </c>
    </row>
    <row r="74" spans="1:25" ht="15.75" hidden="1" customHeight="1" x14ac:dyDescent="0.25">
      <c r="A74" s="70">
        <v>11</v>
      </c>
      <c r="B74" s="71"/>
      <c r="C74" s="71" t="str">
        <f t="shared" ref="C74:X74" si="14">IF(SUMIF($A$8:$A$54,$A$74,C8:C54)=0,"",SUMIF($A$8:$A$54,$A$74,C8:C54))</f>
        <v/>
      </c>
      <c r="D74" s="71" t="str">
        <f t="shared" si="14"/>
        <v/>
      </c>
      <c r="E74" s="71" t="str">
        <f t="shared" si="14"/>
        <v/>
      </c>
      <c r="F74" s="71" t="str">
        <f t="shared" si="14"/>
        <v/>
      </c>
      <c r="G74" s="71" t="str">
        <f t="shared" si="14"/>
        <v/>
      </c>
      <c r="H74" s="71" t="str">
        <f t="shared" si="14"/>
        <v/>
      </c>
      <c r="I74" s="71" t="str">
        <f t="shared" si="14"/>
        <v/>
      </c>
      <c r="J74" s="71" t="str">
        <f t="shared" si="14"/>
        <v/>
      </c>
      <c r="K74" s="71" t="str">
        <f t="shared" si="14"/>
        <v/>
      </c>
      <c r="L74" s="71" t="str">
        <f t="shared" si="14"/>
        <v/>
      </c>
      <c r="M74" s="71" t="str">
        <f t="shared" si="14"/>
        <v/>
      </c>
      <c r="N74" s="71" t="str">
        <f t="shared" si="14"/>
        <v/>
      </c>
      <c r="O74" s="71" t="str">
        <f t="shared" si="14"/>
        <v/>
      </c>
      <c r="P74" s="71" t="str">
        <f t="shared" si="14"/>
        <v/>
      </c>
      <c r="Q74" s="71" t="str">
        <f t="shared" si="14"/>
        <v/>
      </c>
      <c r="R74" s="71" t="str">
        <f t="shared" si="14"/>
        <v/>
      </c>
      <c r="S74" s="71" t="str">
        <f t="shared" si="14"/>
        <v/>
      </c>
      <c r="T74" s="71" t="str">
        <f t="shared" si="14"/>
        <v/>
      </c>
      <c r="U74" s="71" t="str">
        <f t="shared" si="14"/>
        <v/>
      </c>
      <c r="V74" s="71" t="str">
        <f t="shared" si="14"/>
        <v/>
      </c>
      <c r="W74" s="71" t="str">
        <f t="shared" si="14"/>
        <v/>
      </c>
      <c r="X74" s="72" t="str">
        <f t="shared" si="14"/>
        <v/>
      </c>
      <c r="Y74" s="73">
        <f t="shared" si="4"/>
        <v>0</v>
      </c>
    </row>
    <row r="75" spans="1:25" ht="15.75" hidden="1" customHeight="1" x14ac:dyDescent="0.25">
      <c r="A75" s="70">
        <v>12</v>
      </c>
      <c r="B75" s="71"/>
      <c r="C75" s="71" t="str">
        <f t="shared" ref="C75:X75" si="15">IF(SUMIF($A$8:$A$54,$A$75,C8:C54)=0,"",SUMIF($A$8:$A$54,$A$75,C8:C54))</f>
        <v/>
      </c>
      <c r="D75" s="71" t="str">
        <f t="shared" si="15"/>
        <v/>
      </c>
      <c r="E75" s="71" t="str">
        <f t="shared" si="15"/>
        <v/>
      </c>
      <c r="F75" s="71" t="str">
        <f t="shared" si="15"/>
        <v/>
      </c>
      <c r="G75" s="71" t="str">
        <f t="shared" si="15"/>
        <v/>
      </c>
      <c r="H75" s="71" t="str">
        <f t="shared" si="15"/>
        <v/>
      </c>
      <c r="I75" s="71" t="str">
        <f t="shared" si="15"/>
        <v/>
      </c>
      <c r="J75" s="71" t="str">
        <f t="shared" si="15"/>
        <v/>
      </c>
      <c r="K75" s="71" t="str">
        <f t="shared" si="15"/>
        <v/>
      </c>
      <c r="L75" s="71" t="str">
        <f t="shared" si="15"/>
        <v/>
      </c>
      <c r="M75" s="71" t="str">
        <f t="shared" si="15"/>
        <v/>
      </c>
      <c r="N75" s="71" t="str">
        <f t="shared" si="15"/>
        <v/>
      </c>
      <c r="O75" s="71" t="str">
        <f t="shared" si="15"/>
        <v/>
      </c>
      <c r="P75" s="71" t="str">
        <f t="shared" si="15"/>
        <v/>
      </c>
      <c r="Q75" s="71" t="str">
        <f t="shared" si="15"/>
        <v/>
      </c>
      <c r="R75" s="71" t="str">
        <f t="shared" si="15"/>
        <v/>
      </c>
      <c r="S75" s="71" t="str">
        <f t="shared" si="15"/>
        <v/>
      </c>
      <c r="T75" s="71" t="str">
        <f t="shared" si="15"/>
        <v/>
      </c>
      <c r="U75" s="71" t="str">
        <f t="shared" si="15"/>
        <v/>
      </c>
      <c r="V75" s="71" t="str">
        <f t="shared" si="15"/>
        <v/>
      </c>
      <c r="W75" s="71" t="str">
        <f t="shared" si="15"/>
        <v/>
      </c>
      <c r="X75" s="72" t="str">
        <f t="shared" si="15"/>
        <v/>
      </c>
      <c r="Y75" s="73">
        <f t="shared" si="4"/>
        <v>0</v>
      </c>
    </row>
    <row r="76" spans="1:25" ht="15.75" hidden="1" customHeight="1" x14ac:dyDescent="0.25">
      <c r="A76" s="70">
        <v>13</v>
      </c>
      <c r="B76" s="71"/>
      <c r="C76" s="71" t="str">
        <f t="shared" ref="C76:X76" si="16">IF(SUMIF($A$8:$A$54,$A$76,C8:C54)=0,"",SUMIF($A$8:$A$54,$A$76,C8:C54))</f>
        <v/>
      </c>
      <c r="D76" s="71" t="str">
        <f t="shared" si="16"/>
        <v/>
      </c>
      <c r="E76" s="71" t="str">
        <f t="shared" si="16"/>
        <v/>
      </c>
      <c r="F76" s="71" t="str">
        <f t="shared" si="16"/>
        <v/>
      </c>
      <c r="G76" s="71" t="str">
        <f t="shared" si="16"/>
        <v/>
      </c>
      <c r="H76" s="71" t="str">
        <f t="shared" si="16"/>
        <v/>
      </c>
      <c r="I76" s="71" t="str">
        <f t="shared" si="16"/>
        <v/>
      </c>
      <c r="J76" s="71" t="str">
        <f t="shared" si="16"/>
        <v/>
      </c>
      <c r="K76" s="71" t="str">
        <f t="shared" si="16"/>
        <v/>
      </c>
      <c r="L76" s="71" t="str">
        <f t="shared" si="16"/>
        <v/>
      </c>
      <c r="M76" s="71" t="str">
        <f t="shared" si="16"/>
        <v/>
      </c>
      <c r="N76" s="71" t="str">
        <f t="shared" si="16"/>
        <v/>
      </c>
      <c r="O76" s="71" t="str">
        <f t="shared" si="16"/>
        <v/>
      </c>
      <c r="P76" s="71" t="str">
        <f t="shared" si="16"/>
        <v/>
      </c>
      <c r="Q76" s="71" t="str">
        <f t="shared" si="16"/>
        <v/>
      </c>
      <c r="R76" s="71" t="str">
        <f t="shared" si="16"/>
        <v/>
      </c>
      <c r="S76" s="71" t="str">
        <f t="shared" si="16"/>
        <v/>
      </c>
      <c r="T76" s="71" t="str">
        <f t="shared" si="16"/>
        <v/>
      </c>
      <c r="U76" s="71" t="str">
        <f t="shared" si="16"/>
        <v/>
      </c>
      <c r="V76" s="71" t="str">
        <f t="shared" si="16"/>
        <v/>
      </c>
      <c r="W76" s="71" t="str">
        <f t="shared" si="16"/>
        <v/>
      </c>
      <c r="X76" s="72" t="str">
        <f t="shared" si="16"/>
        <v/>
      </c>
      <c r="Y76" s="73">
        <f t="shared" si="4"/>
        <v>0</v>
      </c>
    </row>
    <row r="77" spans="1:25" ht="15.75" hidden="1" customHeight="1" x14ac:dyDescent="0.25">
      <c r="A77" s="70">
        <v>14</v>
      </c>
      <c r="B77" s="71"/>
      <c r="C77" s="71" t="str">
        <f t="shared" ref="C77:X77" si="17">IF(SUMIF($A$8:$A$54,$A$77,C8:C54)=0,"",SUMIF($A$8:$A$54,$A$77,C8:C54))</f>
        <v/>
      </c>
      <c r="D77" s="71" t="str">
        <f t="shared" si="17"/>
        <v/>
      </c>
      <c r="E77" s="71" t="str">
        <f t="shared" si="17"/>
        <v/>
      </c>
      <c r="F77" s="71" t="str">
        <f t="shared" si="17"/>
        <v/>
      </c>
      <c r="G77" s="71" t="str">
        <f t="shared" si="17"/>
        <v/>
      </c>
      <c r="H77" s="71" t="str">
        <f t="shared" si="17"/>
        <v/>
      </c>
      <c r="I77" s="71" t="str">
        <f t="shared" si="17"/>
        <v/>
      </c>
      <c r="J77" s="71" t="str">
        <f t="shared" si="17"/>
        <v/>
      </c>
      <c r="K77" s="71" t="str">
        <f t="shared" si="17"/>
        <v/>
      </c>
      <c r="L77" s="71" t="str">
        <f t="shared" si="17"/>
        <v/>
      </c>
      <c r="M77" s="71" t="str">
        <f t="shared" si="17"/>
        <v/>
      </c>
      <c r="N77" s="71" t="str">
        <f t="shared" si="17"/>
        <v/>
      </c>
      <c r="O77" s="71" t="str">
        <f t="shared" si="17"/>
        <v/>
      </c>
      <c r="P77" s="71" t="str">
        <f t="shared" si="17"/>
        <v/>
      </c>
      <c r="Q77" s="71" t="str">
        <f t="shared" si="17"/>
        <v/>
      </c>
      <c r="R77" s="71" t="str">
        <f t="shared" si="17"/>
        <v/>
      </c>
      <c r="S77" s="71" t="str">
        <f t="shared" si="17"/>
        <v/>
      </c>
      <c r="T77" s="71" t="str">
        <f t="shared" si="17"/>
        <v/>
      </c>
      <c r="U77" s="71" t="str">
        <f t="shared" si="17"/>
        <v/>
      </c>
      <c r="V77" s="71" t="str">
        <f t="shared" si="17"/>
        <v/>
      </c>
      <c r="W77" s="71" t="str">
        <f t="shared" si="17"/>
        <v/>
      </c>
      <c r="X77" s="72" t="str">
        <f t="shared" si="17"/>
        <v/>
      </c>
      <c r="Y77" s="73">
        <f t="shared" si="4"/>
        <v>0</v>
      </c>
    </row>
    <row r="78" spans="1:25" ht="15.75" hidden="1" customHeight="1" x14ac:dyDescent="0.25">
      <c r="A78" s="70">
        <v>15</v>
      </c>
      <c r="B78" s="71"/>
      <c r="C78" s="71" t="str">
        <f t="shared" ref="C78:X78" si="18">IF(SUMIF($A$8:$A$54,$A$78,C8:C54)=0,"",SUMIF($A$8:$A$54,$A$78,C8:C54))</f>
        <v/>
      </c>
      <c r="D78" s="71" t="str">
        <f t="shared" si="18"/>
        <v/>
      </c>
      <c r="E78" s="71" t="str">
        <f t="shared" si="18"/>
        <v/>
      </c>
      <c r="F78" s="71" t="str">
        <f t="shared" si="18"/>
        <v/>
      </c>
      <c r="G78" s="71" t="str">
        <f t="shared" si="18"/>
        <v/>
      </c>
      <c r="H78" s="71" t="str">
        <f t="shared" si="18"/>
        <v/>
      </c>
      <c r="I78" s="71" t="str">
        <f t="shared" si="18"/>
        <v/>
      </c>
      <c r="J78" s="71" t="str">
        <f t="shared" si="18"/>
        <v/>
      </c>
      <c r="K78" s="71" t="str">
        <f t="shared" si="18"/>
        <v/>
      </c>
      <c r="L78" s="71" t="str">
        <f t="shared" si="18"/>
        <v/>
      </c>
      <c r="M78" s="71" t="str">
        <f t="shared" si="18"/>
        <v/>
      </c>
      <c r="N78" s="71" t="str">
        <f t="shared" si="18"/>
        <v/>
      </c>
      <c r="O78" s="71" t="str">
        <f t="shared" si="18"/>
        <v/>
      </c>
      <c r="P78" s="71" t="str">
        <f t="shared" si="18"/>
        <v/>
      </c>
      <c r="Q78" s="71" t="str">
        <f t="shared" si="18"/>
        <v/>
      </c>
      <c r="R78" s="71" t="str">
        <f t="shared" si="18"/>
        <v/>
      </c>
      <c r="S78" s="71" t="str">
        <f t="shared" si="18"/>
        <v/>
      </c>
      <c r="T78" s="71" t="str">
        <f t="shared" si="18"/>
        <v/>
      </c>
      <c r="U78" s="71" t="str">
        <f t="shared" si="18"/>
        <v/>
      </c>
      <c r="V78" s="71" t="str">
        <f t="shared" si="18"/>
        <v/>
      </c>
      <c r="W78" s="71" t="str">
        <f t="shared" si="18"/>
        <v/>
      </c>
      <c r="X78" s="72" t="str">
        <f t="shared" si="18"/>
        <v/>
      </c>
      <c r="Y78" s="73">
        <f t="shared" si="4"/>
        <v>0</v>
      </c>
    </row>
    <row r="79" spans="1:25" ht="15.75" customHeight="1" x14ac:dyDescent="0.25"/>
    <row r="80" spans="1:2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7:AC56"/>
  <mergeCells count="17">
    <mergeCell ref="A3:L4"/>
    <mergeCell ref="M3:O3"/>
    <mergeCell ref="P3:Z3"/>
    <mergeCell ref="M4:O4"/>
    <mergeCell ref="P4:Z4"/>
    <mergeCell ref="A1:C2"/>
    <mergeCell ref="D1:L2"/>
    <mergeCell ref="M1:O1"/>
    <mergeCell ref="P1:Z1"/>
    <mergeCell ref="M2:O2"/>
    <mergeCell ref="P2:Z2"/>
    <mergeCell ref="C5:Z5"/>
    <mergeCell ref="A6:Z6"/>
    <mergeCell ref="A55:B55"/>
    <mergeCell ref="A56:B56"/>
    <mergeCell ref="A58:B58"/>
    <mergeCell ref="A5:B5"/>
  </mergeCells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0"/>
  <sheetViews>
    <sheetView workbookViewId="0">
      <pane ySplit="7" topLeftCell="A44" activePane="bottomLeft" state="frozen"/>
      <selection pane="bottomLeft" activeCell="AC27" sqref="AC27"/>
    </sheetView>
  </sheetViews>
  <sheetFormatPr baseColWidth="10" defaultColWidth="14.42578125" defaultRowHeight="15" customHeight="1" x14ac:dyDescent="0.25"/>
  <cols>
    <col min="1" max="1" width="4.42578125" customWidth="1"/>
    <col min="2" max="2" width="18.28515625" customWidth="1"/>
    <col min="3" max="3" width="7.28515625" customWidth="1"/>
    <col min="4" max="5" width="6.140625" customWidth="1"/>
    <col min="6" max="7" width="5.140625" customWidth="1"/>
    <col min="8" max="8" width="6.85546875" customWidth="1"/>
    <col min="9" max="9" width="6.28515625" customWidth="1"/>
    <col min="10" max="10" width="6.42578125" customWidth="1"/>
    <col min="11" max="11" width="5.42578125" customWidth="1"/>
    <col min="12" max="12" width="5.85546875" customWidth="1"/>
    <col min="13" max="13" width="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20" width="6.5703125" customWidth="1"/>
    <col min="21" max="21" width="10.42578125" customWidth="1"/>
    <col min="22" max="22" width="9.5703125" customWidth="1"/>
    <col min="23" max="26" width="5.28515625" customWidth="1"/>
    <col min="27" max="27" width="5.5703125" customWidth="1"/>
    <col min="28" max="28" width="12.85546875" customWidth="1"/>
    <col min="29" max="29" width="8.140625" customWidth="1"/>
  </cols>
  <sheetData>
    <row r="1" spans="1:29" x14ac:dyDescent="0.25">
      <c r="A1" s="205"/>
      <c r="B1" s="187"/>
      <c r="C1" s="193"/>
      <c r="D1" s="192" t="s">
        <v>0</v>
      </c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8"/>
      <c r="Q1" s="196" t="s">
        <v>1</v>
      </c>
      <c r="R1" s="178"/>
      <c r="S1" s="179"/>
      <c r="T1" s="197" t="s">
        <v>2</v>
      </c>
      <c r="U1" s="178"/>
      <c r="V1" s="178"/>
      <c r="W1" s="178"/>
      <c r="X1" s="178"/>
      <c r="Y1" s="178"/>
      <c r="Z1" s="178"/>
      <c r="AA1" s="178"/>
      <c r="AB1" s="178"/>
      <c r="AC1" s="179"/>
    </row>
    <row r="2" spans="1:29" x14ac:dyDescent="0.25">
      <c r="A2" s="194"/>
      <c r="B2" s="195"/>
      <c r="C2" s="184"/>
      <c r="D2" s="194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206"/>
      <c r="Q2" s="198" t="s">
        <v>3</v>
      </c>
      <c r="R2" s="178"/>
      <c r="S2" s="179"/>
      <c r="T2" s="199">
        <v>44455</v>
      </c>
      <c r="U2" s="178"/>
      <c r="V2" s="178"/>
      <c r="W2" s="178"/>
      <c r="X2" s="178"/>
      <c r="Y2" s="178"/>
      <c r="Z2" s="178"/>
      <c r="AA2" s="178"/>
      <c r="AB2" s="178"/>
      <c r="AC2" s="179"/>
    </row>
    <row r="3" spans="1:29" x14ac:dyDescent="0.25">
      <c r="A3" s="192" t="s">
        <v>4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8"/>
      <c r="Q3" s="198" t="s">
        <v>5</v>
      </c>
      <c r="R3" s="178"/>
      <c r="S3" s="179"/>
      <c r="T3" s="200" t="s">
        <v>6</v>
      </c>
      <c r="U3" s="178"/>
      <c r="V3" s="178"/>
      <c r="W3" s="178"/>
      <c r="X3" s="178"/>
      <c r="Y3" s="178"/>
      <c r="Z3" s="178"/>
      <c r="AA3" s="178"/>
      <c r="AB3" s="178"/>
      <c r="AC3" s="179"/>
    </row>
    <row r="4" spans="1:29" x14ac:dyDescent="0.25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206"/>
      <c r="Q4" s="201" t="s">
        <v>7</v>
      </c>
      <c r="R4" s="181"/>
      <c r="S4" s="182"/>
      <c r="T4" s="202" t="s">
        <v>8</v>
      </c>
      <c r="U4" s="181"/>
      <c r="V4" s="181"/>
      <c r="W4" s="181"/>
      <c r="X4" s="181"/>
      <c r="Y4" s="181"/>
      <c r="Z4" s="181"/>
      <c r="AA4" s="181"/>
      <c r="AB4" s="181"/>
      <c r="AC4" s="182"/>
    </row>
    <row r="5" spans="1:29" x14ac:dyDescent="0.25">
      <c r="A5" s="203" t="s">
        <v>9</v>
      </c>
      <c r="B5" s="179"/>
      <c r="C5" s="177">
        <f ca="1">TODAY()</f>
        <v>45224</v>
      </c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9"/>
    </row>
    <row r="6" spans="1:29" x14ac:dyDescent="0.25">
      <c r="A6" s="204" t="s">
        <v>34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9"/>
    </row>
    <row r="7" spans="1:29" x14ac:dyDescent="0.25">
      <c r="A7" s="1" t="s">
        <v>11</v>
      </c>
      <c r="B7" s="1" t="s">
        <v>12</v>
      </c>
      <c r="C7" s="74" t="s">
        <v>98</v>
      </c>
      <c r="D7" s="75" t="s">
        <v>99</v>
      </c>
      <c r="E7" s="76" t="s">
        <v>100</v>
      </c>
      <c r="F7" s="76" t="s">
        <v>101</v>
      </c>
      <c r="G7" s="76" t="s">
        <v>102</v>
      </c>
      <c r="H7" s="7" t="s">
        <v>103</v>
      </c>
      <c r="I7" s="77" t="s">
        <v>104</v>
      </c>
      <c r="J7" s="77" t="s">
        <v>105</v>
      </c>
      <c r="K7" s="77" t="s">
        <v>106</v>
      </c>
      <c r="L7" s="77" t="s">
        <v>107</v>
      </c>
      <c r="M7" s="77" t="s">
        <v>108</v>
      </c>
      <c r="N7" s="77" t="s">
        <v>109</v>
      </c>
      <c r="O7" s="77" t="s">
        <v>110</v>
      </c>
      <c r="P7" s="77" t="s">
        <v>111</v>
      </c>
      <c r="Q7" s="77" t="s">
        <v>112</v>
      </c>
      <c r="R7" s="77" t="s">
        <v>113</v>
      </c>
      <c r="S7" s="77" t="s">
        <v>114</v>
      </c>
      <c r="T7" s="77" t="s">
        <v>115</v>
      </c>
      <c r="U7" s="77" t="s">
        <v>116</v>
      </c>
      <c r="V7" s="77" t="s">
        <v>117</v>
      </c>
      <c r="W7" s="77" t="s">
        <v>118</v>
      </c>
      <c r="X7" s="77"/>
      <c r="Y7" s="77" t="s">
        <v>119</v>
      </c>
      <c r="Z7" s="77"/>
      <c r="AA7" s="77"/>
      <c r="AB7" s="77" t="s">
        <v>32</v>
      </c>
      <c r="AC7" s="77" t="s">
        <v>33</v>
      </c>
    </row>
    <row r="8" spans="1:29" x14ac:dyDescent="0.25">
      <c r="A8" s="9">
        <f>IF(FRUTAS!A8=0,"",FRUTAS!A8)</f>
        <v>2</v>
      </c>
      <c r="B8" s="19" t="str">
        <f>IF(FRUTAS!B8=0,"",FRUTAS!B8)</f>
        <v>Fabio Massaglia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78"/>
      <c r="N8" s="48"/>
      <c r="O8" s="48"/>
      <c r="P8" s="48"/>
      <c r="Q8" s="48"/>
      <c r="R8" s="48"/>
      <c r="S8" s="48"/>
      <c r="T8" s="48"/>
      <c r="U8" s="48"/>
      <c r="V8" s="48"/>
      <c r="W8" s="79"/>
      <c r="X8" s="79"/>
      <c r="Y8" s="79"/>
      <c r="Z8" s="79"/>
      <c r="AA8" s="79"/>
      <c r="AB8" s="80">
        <f>FRUTAS!Y8</f>
        <v>1</v>
      </c>
      <c r="AC8" s="81">
        <f>IF(FRUTAS!Z8=0,"",FRUTAS!Z8)</f>
        <v>24994</v>
      </c>
    </row>
    <row r="9" spans="1:29" x14ac:dyDescent="0.25">
      <c r="A9" s="9">
        <f>IF(FRUTAS!A9=0,"",FRUTAS!A9)</f>
        <v>2</v>
      </c>
      <c r="B9" s="19" t="str">
        <f>IF(FRUTAS!B9=0,"",FRUTAS!B9)</f>
        <v>maria rauddi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78"/>
      <c r="N9" s="48"/>
      <c r="O9" s="48"/>
      <c r="P9" s="48"/>
      <c r="Q9" s="48"/>
      <c r="R9" s="48"/>
      <c r="S9" s="48"/>
      <c r="T9" s="48"/>
      <c r="U9" s="48"/>
      <c r="V9" s="48"/>
      <c r="W9" s="79"/>
      <c r="X9" s="79"/>
      <c r="Y9" s="79"/>
      <c r="Z9" s="79"/>
      <c r="AA9" s="79"/>
      <c r="AB9" s="80">
        <f>FRUTAS!Y9</f>
        <v>1</v>
      </c>
      <c r="AC9" s="81">
        <f>IF(FRUTAS!Z9=0,"",FRUTAS!Z9)</f>
        <v>24995</v>
      </c>
    </row>
    <row r="10" spans="1:29" x14ac:dyDescent="0.25">
      <c r="A10" s="9">
        <f>IF(FRUTAS!A10=0,"",FRUTAS!A10)</f>
        <v>2</v>
      </c>
      <c r="B10" s="19" t="str">
        <f>IF(FRUTAS!B10=0,"",FRUTAS!B10)</f>
        <v>Graciela Bauza</v>
      </c>
      <c r="C10" s="27"/>
      <c r="D10" s="27"/>
      <c r="E10" s="27"/>
      <c r="F10" s="27"/>
      <c r="G10" s="27"/>
      <c r="H10" s="27"/>
      <c r="I10" s="27">
        <v>1</v>
      </c>
      <c r="J10" s="27">
        <v>2</v>
      </c>
      <c r="K10" s="27">
        <v>1</v>
      </c>
      <c r="L10" s="27"/>
      <c r="M10" s="78"/>
      <c r="N10" s="48"/>
      <c r="O10" s="48"/>
      <c r="P10" s="48"/>
      <c r="Q10" s="48"/>
      <c r="R10" s="48"/>
      <c r="S10" s="48"/>
      <c r="T10" s="48"/>
      <c r="U10" s="48"/>
      <c r="V10" s="48"/>
      <c r="W10" s="79"/>
      <c r="X10" s="79"/>
      <c r="Y10" s="79"/>
      <c r="Z10" s="79"/>
      <c r="AA10" s="79"/>
      <c r="AB10" s="80">
        <f>FRUTAS!Y10</f>
        <v>1</v>
      </c>
      <c r="AC10" s="81">
        <f>IF(FRUTAS!Z10=0,"",FRUTAS!Z10)</f>
        <v>24996</v>
      </c>
    </row>
    <row r="11" spans="1:29" x14ac:dyDescent="0.25">
      <c r="A11" s="9">
        <f>IF(FRUTAS!A11=0,"",FRUTAS!A11)</f>
        <v>1</v>
      </c>
      <c r="B11" s="19" t="str">
        <f>IF(FRUTAS!B11=0,"",FRUTAS!B11)</f>
        <v>Felicitas Milevcic</v>
      </c>
      <c r="C11" s="27"/>
      <c r="D11" s="27"/>
      <c r="E11" s="27"/>
      <c r="F11" s="27"/>
      <c r="G11" s="27"/>
      <c r="H11" s="27"/>
      <c r="I11" s="27">
        <v>1</v>
      </c>
      <c r="J11" s="27"/>
      <c r="K11" s="27"/>
      <c r="L11" s="27"/>
      <c r="M11" s="78"/>
      <c r="N11" s="48">
        <v>1</v>
      </c>
      <c r="O11" s="48"/>
      <c r="P11" s="48"/>
      <c r="Q11" s="48">
        <v>1</v>
      </c>
      <c r="R11" s="48"/>
      <c r="S11" s="48"/>
      <c r="T11" s="48"/>
      <c r="U11" s="48"/>
      <c r="V11" s="48"/>
      <c r="W11" s="79">
        <v>1</v>
      </c>
      <c r="X11" s="79"/>
      <c r="Y11" s="79"/>
      <c r="Z11" s="79"/>
      <c r="AA11" s="79"/>
      <c r="AB11" s="80">
        <f>FRUTAS!Y11</f>
        <v>1</v>
      </c>
      <c r="AC11" s="81">
        <f>IF(FRUTAS!Z11=0,"",FRUTAS!Z11)</f>
        <v>24992</v>
      </c>
    </row>
    <row r="12" spans="1:29" x14ac:dyDescent="0.25">
      <c r="A12" s="9">
        <f>IF(FRUTAS!A12=0,"",FRUTAS!A12)</f>
        <v>2</v>
      </c>
      <c r="B12" s="19" t="str">
        <f>IF(FRUTAS!B12=0,"",FRUTAS!B12)</f>
        <v>rosana haydee mariani</v>
      </c>
      <c r="C12" s="27"/>
      <c r="D12" s="27"/>
      <c r="E12" s="27"/>
      <c r="F12" s="27"/>
      <c r="G12" s="27"/>
      <c r="H12" s="27"/>
      <c r="I12" s="27">
        <v>2</v>
      </c>
      <c r="J12" s="27"/>
      <c r="K12" s="27"/>
      <c r="L12" s="27"/>
      <c r="M12" s="78"/>
      <c r="N12" s="48">
        <v>2</v>
      </c>
      <c r="O12" s="48"/>
      <c r="P12" s="48"/>
      <c r="Q12" s="48"/>
      <c r="R12" s="48"/>
      <c r="S12" s="48"/>
      <c r="T12" s="48">
        <v>2</v>
      </c>
      <c r="U12" s="48"/>
      <c r="V12" s="48"/>
      <c r="W12" s="79"/>
      <c r="X12" s="79"/>
      <c r="Y12" s="79"/>
      <c r="Z12" s="79"/>
      <c r="AA12" s="79"/>
      <c r="AB12" s="80">
        <f>FRUTAS!Y12</f>
        <v>1</v>
      </c>
      <c r="AC12" s="81">
        <f>IF(FRUTAS!Z12=0,"",FRUTAS!Z12)</f>
        <v>24997</v>
      </c>
    </row>
    <row r="13" spans="1:29" x14ac:dyDescent="0.25">
      <c r="A13" s="9">
        <v>2</v>
      </c>
      <c r="B13" s="10" t="s">
        <v>42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78"/>
      <c r="N13" s="48">
        <v>1</v>
      </c>
      <c r="O13" s="48"/>
      <c r="P13" s="48"/>
      <c r="Q13" s="48"/>
      <c r="R13" s="48"/>
      <c r="S13" s="48"/>
      <c r="T13" s="48"/>
      <c r="U13" s="48"/>
      <c r="V13" s="48"/>
      <c r="W13" s="79"/>
      <c r="X13" s="79"/>
      <c r="Y13" s="79"/>
      <c r="Z13" s="79"/>
      <c r="AA13" s="79"/>
      <c r="AB13" s="80">
        <f>FRUTAS!Y13</f>
        <v>1</v>
      </c>
      <c r="AC13" s="81">
        <f>IF(FRUTAS!Z13=0,"",FRUTAS!Z13)</f>
        <v>24998</v>
      </c>
    </row>
    <row r="14" spans="1:29" x14ac:dyDescent="0.25">
      <c r="A14" s="9">
        <f>IF(FRUTAS!A14=0,"",FRUTAS!A14)</f>
        <v>2</v>
      </c>
      <c r="B14" s="19" t="str">
        <f>IF(FRUTAS!B14=0,"",FRUTAS!B14)</f>
        <v>Laura Frei</v>
      </c>
      <c r="C14" s="27"/>
      <c r="D14" s="27"/>
      <c r="E14" s="27"/>
      <c r="F14" s="27"/>
      <c r="G14" s="27"/>
      <c r="H14" s="27"/>
      <c r="I14" s="27">
        <v>1</v>
      </c>
      <c r="J14" s="27"/>
      <c r="K14" s="27"/>
      <c r="L14" s="27">
        <v>1</v>
      </c>
      <c r="M14" s="78"/>
      <c r="N14" s="48"/>
      <c r="O14" s="48"/>
      <c r="P14" s="48">
        <v>1</v>
      </c>
      <c r="Q14" s="48"/>
      <c r="R14" s="48"/>
      <c r="S14" s="48"/>
      <c r="T14" s="48">
        <v>1</v>
      </c>
      <c r="U14" s="48"/>
      <c r="V14" s="48"/>
      <c r="W14" s="79"/>
      <c r="X14" s="79"/>
      <c r="Y14" s="79"/>
      <c r="Z14" s="79"/>
      <c r="AA14" s="79"/>
      <c r="AB14" s="80">
        <f>FRUTAS!Y14</f>
        <v>1</v>
      </c>
      <c r="AC14" s="81">
        <f>IF(FRUTAS!Z14=0,"",FRUTAS!Z14)</f>
        <v>24999</v>
      </c>
    </row>
    <row r="15" spans="1:29" x14ac:dyDescent="0.25">
      <c r="A15" s="9">
        <f>IF(FRUTAS!A15=0,"",FRUTAS!A15)</f>
        <v>2</v>
      </c>
      <c r="B15" s="19" t="str">
        <f>IF(FRUTAS!B15=0,"",FRUTAS!B15)</f>
        <v>Julián Macías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78"/>
      <c r="N15" s="48"/>
      <c r="O15" s="48"/>
      <c r="P15" s="48"/>
      <c r="Q15" s="48"/>
      <c r="R15" s="48"/>
      <c r="S15" s="48"/>
      <c r="T15" s="48"/>
      <c r="U15" s="48"/>
      <c r="V15" s="48"/>
      <c r="W15" s="79"/>
      <c r="X15" s="79"/>
      <c r="Y15" s="79"/>
      <c r="Z15" s="79"/>
      <c r="AA15" s="79"/>
      <c r="AB15" s="80">
        <f>FRUTAS!Y15</f>
        <v>1</v>
      </c>
      <c r="AC15" s="81">
        <f>IF(FRUTAS!Z15=0,"",FRUTAS!Z15)</f>
        <v>25000</v>
      </c>
    </row>
    <row r="16" spans="1:29" x14ac:dyDescent="0.25">
      <c r="A16" s="9">
        <f>IF(FRUTAS!A16=0,"",FRUTAS!A16)</f>
        <v>2</v>
      </c>
      <c r="B16" s="19" t="str">
        <f>IF(FRUTAS!B16=0,"",FRUTAS!B16)</f>
        <v>MIRTA BEATRIZ SANCHEZ</v>
      </c>
      <c r="C16" s="27"/>
      <c r="D16" s="27">
        <v>2</v>
      </c>
      <c r="E16" s="27"/>
      <c r="F16" s="27"/>
      <c r="G16" s="27"/>
      <c r="H16" s="27"/>
      <c r="I16" s="27"/>
      <c r="J16" s="27"/>
      <c r="K16" s="27"/>
      <c r="L16" s="27"/>
      <c r="M16" s="78"/>
      <c r="N16" s="48"/>
      <c r="O16" s="48"/>
      <c r="P16" s="48"/>
      <c r="Q16" s="48"/>
      <c r="R16" s="48"/>
      <c r="S16" s="48"/>
      <c r="T16" s="48"/>
      <c r="U16" s="48"/>
      <c r="V16" s="48"/>
      <c r="W16" s="79"/>
      <c r="X16" s="79"/>
      <c r="Y16" s="79"/>
      <c r="Z16" s="79"/>
      <c r="AA16" s="79"/>
      <c r="AB16" s="80">
        <f>FRUTAS!Y16</f>
        <v>1</v>
      </c>
      <c r="AC16" s="81">
        <f>IF(FRUTAS!Z16=0,"",FRUTAS!Z16)</f>
        <v>25001</v>
      </c>
    </row>
    <row r="17" spans="1:29" x14ac:dyDescent="0.25">
      <c r="A17" s="9">
        <f>IF(FRUTAS!A17=0,"",FRUTAS!A17)</f>
        <v>1</v>
      </c>
      <c r="B17" s="19" t="str">
        <f>IF(FRUTAS!B17=0,"",FRUTAS!B17)</f>
        <v>Marcela Donadio</v>
      </c>
      <c r="C17" s="27">
        <v>2</v>
      </c>
      <c r="D17" s="27"/>
      <c r="E17" s="27">
        <v>1</v>
      </c>
      <c r="F17" s="27">
        <v>1</v>
      </c>
      <c r="G17" s="27">
        <v>1</v>
      </c>
      <c r="H17" s="27"/>
      <c r="I17" s="27"/>
      <c r="J17" s="27"/>
      <c r="K17" s="27"/>
      <c r="L17" s="27"/>
      <c r="M17" s="78"/>
      <c r="N17" s="48"/>
      <c r="O17" s="48"/>
      <c r="P17" s="48"/>
      <c r="Q17" s="48"/>
      <c r="R17" s="48"/>
      <c r="S17" s="48"/>
      <c r="T17" s="48">
        <v>1</v>
      </c>
      <c r="U17" s="48"/>
      <c r="V17" s="48"/>
      <c r="W17" s="79"/>
      <c r="X17" s="79"/>
      <c r="Y17" s="79"/>
      <c r="Z17" s="79"/>
      <c r="AA17" s="79"/>
      <c r="AB17" s="80">
        <f>FRUTAS!Y17</f>
        <v>1</v>
      </c>
      <c r="AC17" s="81">
        <f>IF(FRUTAS!Z17=0,"",FRUTAS!Z17)</f>
        <v>24993</v>
      </c>
    </row>
    <row r="18" spans="1:29" x14ac:dyDescent="0.25">
      <c r="A18" s="9">
        <f>IF(FRUTAS!A18=0,"",FRUTAS!A18)</f>
        <v>2</v>
      </c>
      <c r="B18" s="19" t="str">
        <f>IF(FRUTAS!B18=0,"",FRUTAS!B18)</f>
        <v>Viviana Pedemonte</v>
      </c>
      <c r="C18" s="27"/>
      <c r="D18" s="27"/>
      <c r="E18" s="27"/>
      <c r="F18" s="27"/>
      <c r="G18" s="27">
        <v>2</v>
      </c>
      <c r="H18" s="27">
        <v>2.5</v>
      </c>
      <c r="I18" s="27"/>
      <c r="J18" s="27">
        <v>5</v>
      </c>
      <c r="K18" s="27"/>
      <c r="L18" s="27"/>
      <c r="M18" s="78"/>
      <c r="N18" s="48">
        <v>2.5</v>
      </c>
      <c r="O18" s="48"/>
      <c r="P18" s="48"/>
      <c r="Q18" s="48"/>
      <c r="R18" s="48"/>
      <c r="S18" s="48">
        <v>1</v>
      </c>
      <c r="T18" s="48">
        <v>2.5</v>
      </c>
      <c r="U18" s="48"/>
      <c r="V18" s="48"/>
      <c r="W18" s="79"/>
      <c r="X18" s="79"/>
      <c r="Y18" s="79"/>
      <c r="Z18" s="79"/>
      <c r="AA18" s="79"/>
      <c r="AB18" s="80">
        <f>FRUTAS!Y18</f>
        <v>2.5</v>
      </c>
      <c r="AC18" s="81">
        <f>IF(FRUTAS!Z18=0,"",FRUTAS!Z18)</f>
        <v>42072</v>
      </c>
    </row>
    <row r="19" spans="1:29" x14ac:dyDescent="0.25">
      <c r="A19" s="9">
        <f>IF(FRUTAS!A19=0,"",FRUTAS!A19)</f>
        <v>1</v>
      </c>
      <c r="B19" s="19" t="str">
        <f>IF(FRUTAS!B19=0,"",FRUTAS!B19)</f>
        <v>Green abasto</v>
      </c>
      <c r="C19" s="27"/>
      <c r="D19" s="27"/>
      <c r="E19" s="27"/>
      <c r="F19" s="27"/>
      <c r="G19" s="27"/>
      <c r="H19" s="27"/>
      <c r="I19" s="27">
        <v>12.5</v>
      </c>
      <c r="J19" s="27"/>
      <c r="K19" s="27"/>
      <c r="L19" s="27">
        <v>2.5</v>
      </c>
      <c r="M19" s="78"/>
      <c r="N19" s="48"/>
      <c r="O19" s="48"/>
      <c r="P19" s="48"/>
      <c r="Q19" s="48"/>
      <c r="R19" s="48"/>
      <c r="S19" s="48"/>
      <c r="T19" s="48"/>
      <c r="U19" s="48"/>
      <c r="V19" s="48"/>
      <c r="W19" s="79"/>
      <c r="X19" s="79"/>
      <c r="Y19" s="79"/>
      <c r="Z19" s="79"/>
      <c r="AA19" s="79"/>
      <c r="AB19" s="80">
        <f>FRUTAS!Y19</f>
        <v>2.5</v>
      </c>
      <c r="AC19" s="81" t="str">
        <f>IF(FRUTAS!Z19=0,"",FRUTAS!Z19)</f>
        <v>26825/50116</v>
      </c>
    </row>
    <row r="20" spans="1:29" x14ac:dyDescent="0.25">
      <c r="A20" s="9">
        <f>IF(FRUTAS!A20=0,"",FRUTAS!A20)</f>
        <v>7</v>
      </c>
      <c r="B20" s="19" t="str">
        <f>IF(FRUTAS!B20=0,"",FRUTAS!B20)</f>
        <v>GAMA</v>
      </c>
      <c r="C20" s="27"/>
      <c r="D20" s="27"/>
      <c r="E20" s="27"/>
      <c r="F20" s="27"/>
      <c r="G20" s="27"/>
      <c r="H20" s="27">
        <v>100</v>
      </c>
      <c r="I20" s="27"/>
      <c r="J20" s="27"/>
      <c r="K20" s="27"/>
      <c r="L20" s="27"/>
      <c r="M20" s="78"/>
      <c r="N20" s="48"/>
      <c r="O20" s="48"/>
      <c r="P20" s="48"/>
      <c r="Q20" s="48"/>
      <c r="R20" s="48"/>
      <c r="S20" s="48"/>
      <c r="T20" s="48"/>
      <c r="U20" s="48"/>
      <c r="V20" s="48"/>
      <c r="W20" s="79"/>
      <c r="X20" s="79"/>
      <c r="Y20" s="79"/>
      <c r="Z20" s="79"/>
      <c r="AA20" s="79"/>
      <c r="AB20" s="80">
        <f>FRUTAS!Y20</f>
        <v>2.5</v>
      </c>
      <c r="AC20" s="81">
        <f>IF(FRUTAS!Z20=0,"",FRUTAS!Z20)</f>
        <v>29194</v>
      </c>
    </row>
    <row r="21" spans="1:29" ht="15.75" customHeight="1" x14ac:dyDescent="0.25">
      <c r="A21" s="9">
        <f>IF(FRUTAS!A21=0,"",FRUTAS!A21)</f>
        <v>7</v>
      </c>
      <c r="B21" s="19" t="str">
        <f>IF(FRUTAS!B21=0,"",FRUTAS!B21)</f>
        <v>Tea Rosario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78"/>
      <c r="N21" s="48"/>
      <c r="O21" s="48"/>
      <c r="P21" s="48"/>
      <c r="Q21" s="48"/>
      <c r="R21" s="48"/>
      <c r="S21" s="48"/>
      <c r="T21" s="48"/>
      <c r="U21" s="48"/>
      <c r="V21" s="48"/>
      <c r="W21" s="79"/>
      <c r="X21" s="79"/>
      <c r="Y21" s="79"/>
      <c r="Z21" s="79"/>
      <c r="AA21" s="79"/>
      <c r="AB21" s="80">
        <f>FRUTAS!Y21</f>
        <v>2.5</v>
      </c>
      <c r="AC21" s="81">
        <f>IF(FRUTAS!Z21=0,"",FRUTAS!Z21)</f>
        <v>29195</v>
      </c>
    </row>
    <row r="22" spans="1:29" ht="15.75" customHeight="1" x14ac:dyDescent="0.25">
      <c r="A22" s="9">
        <f>IF(FRUTAS!A22=0,"",FRUTAS!A22)</f>
        <v>7</v>
      </c>
      <c r="B22" s="19" t="str">
        <f>IF(FRUTAS!B22=0,"",FRUTAS!B22)</f>
        <v>Green Rosario</v>
      </c>
      <c r="C22" s="27"/>
      <c r="D22" s="27"/>
      <c r="E22" s="27"/>
      <c r="F22" s="27"/>
      <c r="G22" s="27"/>
      <c r="H22" s="27"/>
      <c r="I22" s="27"/>
      <c r="J22" s="27"/>
      <c r="K22" s="27">
        <v>30</v>
      </c>
      <c r="L22" s="27">
        <v>10</v>
      </c>
      <c r="M22" s="78"/>
      <c r="N22" s="48">
        <v>30</v>
      </c>
      <c r="O22" s="48"/>
      <c r="P22" s="48"/>
      <c r="Q22" s="48"/>
      <c r="R22" s="48"/>
      <c r="S22" s="48"/>
      <c r="T22" s="48"/>
      <c r="U22" s="48"/>
      <c r="V22" s="48"/>
      <c r="W22" s="79"/>
      <c r="X22" s="79"/>
      <c r="Y22" s="79"/>
      <c r="Z22" s="79"/>
      <c r="AA22" s="79"/>
      <c r="AB22" s="80">
        <f>FRUTAS!Y22</f>
        <v>2.5</v>
      </c>
      <c r="AC22" s="81">
        <f>IF(FRUTAS!Z22=0,"",FRUTAS!Z22)</f>
        <v>29196</v>
      </c>
    </row>
    <row r="23" spans="1:29" ht="15.75" customHeight="1" x14ac:dyDescent="0.25">
      <c r="A23" s="9">
        <f>IF(FRUTAS!A23=0,"",FRUTAS!A23)</f>
        <v>7</v>
      </c>
      <c r="B23" s="19" t="str">
        <f>IF(FRUTAS!B23=0,"",FRUTAS!B23)</f>
        <v>Coppella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78"/>
      <c r="N23" s="48"/>
      <c r="O23" s="48"/>
      <c r="P23" s="48"/>
      <c r="Q23" s="48"/>
      <c r="R23" s="48"/>
      <c r="S23" s="48"/>
      <c r="T23" s="48"/>
      <c r="U23" s="48"/>
      <c r="V23" s="48"/>
      <c r="W23" s="79"/>
      <c r="X23" s="79"/>
      <c r="Y23" s="79"/>
      <c r="Z23" s="79"/>
      <c r="AA23" s="79"/>
      <c r="AB23" s="80" t="str">
        <f>FRUTAS!Y23</f>
        <v>granel</v>
      </c>
      <c r="AC23" s="81" t="str">
        <f>IF(FRUTAS!Z23=0,"",FRUTAS!Z23)</f>
        <v/>
      </c>
    </row>
    <row r="24" spans="1:29" ht="15.75" customHeight="1" x14ac:dyDescent="0.25">
      <c r="A24" s="9">
        <f>IF(FRUTAS!A24=0,"",FRUTAS!A24)</f>
        <v>7</v>
      </c>
      <c r="B24" s="19" t="str">
        <f>IF(FRUTAS!B24=0,"",FRUTAS!B24)</f>
        <v>Coppella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78"/>
      <c r="N24" s="48"/>
      <c r="O24" s="48"/>
      <c r="P24" s="48"/>
      <c r="Q24" s="48"/>
      <c r="R24" s="48"/>
      <c r="S24" s="48"/>
      <c r="T24" s="48"/>
      <c r="U24" s="48"/>
      <c r="V24" s="48"/>
      <c r="W24" s="79"/>
      <c r="X24" s="79"/>
      <c r="Y24" s="79"/>
      <c r="Z24" s="79"/>
      <c r="AA24" s="79"/>
      <c r="AB24" s="80">
        <f>FRUTAS!Y24</f>
        <v>2.5</v>
      </c>
      <c r="AC24" s="81" t="str">
        <f>IF(FRUTAS!Z24=0,"",FRUTAS!Z24)</f>
        <v/>
      </c>
    </row>
    <row r="25" spans="1:29" ht="15.75" customHeight="1" x14ac:dyDescent="0.25">
      <c r="A25" s="9">
        <f>IF(FRUTAS!A25=0,"",FRUTAS!A25)</f>
        <v>1</v>
      </c>
      <c r="B25" s="19" t="str">
        <f>IF(FRUTAS!B25=0,"",FRUTAS!B25)</f>
        <v>Green dot</v>
      </c>
      <c r="C25" s="27"/>
      <c r="D25" s="27"/>
      <c r="E25" s="27"/>
      <c r="F25" s="27"/>
      <c r="G25" s="27"/>
      <c r="H25" s="27"/>
      <c r="I25" s="27">
        <v>7.5</v>
      </c>
      <c r="J25" s="27">
        <v>7.5</v>
      </c>
      <c r="K25" s="27">
        <v>7.5</v>
      </c>
      <c r="L25" s="27">
        <v>2.5</v>
      </c>
      <c r="M25" s="78"/>
      <c r="N25" s="48">
        <v>7.5</v>
      </c>
      <c r="O25" s="48"/>
      <c r="P25" s="48"/>
      <c r="Q25" s="48"/>
      <c r="R25" s="48"/>
      <c r="S25" s="48"/>
      <c r="T25" s="48"/>
      <c r="U25" s="48"/>
      <c r="V25" s="48"/>
      <c r="W25" s="79"/>
      <c r="X25" s="79"/>
      <c r="Y25" s="79"/>
      <c r="Z25" s="79"/>
      <c r="AA25" s="79"/>
      <c r="AB25" s="80">
        <f>FRUTAS!Y25</f>
        <v>2.5</v>
      </c>
      <c r="AC25" s="81">
        <f>IF(FRUTAS!Z25=0,"",FRUTAS!Z25)</f>
        <v>26826</v>
      </c>
    </row>
    <row r="26" spans="1:29" ht="15.75" customHeight="1" x14ac:dyDescent="0.25">
      <c r="A26" s="9">
        <f>IF(FRUTAS!A26=0,"",FRUTAS!A26)</f>
        <v>1</v>
      </c>
      <c r="B26" s="82" t="str">
        <f>IF(FRUTAS!B26=0,"",FRUTAS!B26)</f>
        <v>green santa fe</v>
      </c>
      <c r="C26" s="27"/>
      <c r="D26" s="27"/>
      <c r="E26" s="27"/>
      <c r="F26" s="27"/>
      <c r="G26" s="27"/>
      <c r="H26" s="27"/>
      <c r="I26" s="19">
        <v>10</v>
      </c>
      <c r="J26" s="19">
        <v>5</v>
      </c>
      <c r="K26" s="27"/>
      <c r="L26" s="27"/>
      <c r="M26" s="78"/>
      <c r="N26" s="48"/>
      <c r="O26" s="48"/>
      <c r="P26" s="48"/>
      <c r="Q26" s="48"/>
      <c r="R26" s="48"/>
      <c r="S26" s="48"/>
      <c r="T26" s="48"/>
      <c r="U26" s="48"/>
      <c r="V26" s="48"/>
      <c r="W26" s="79"/>
      <c r="X26" s="79"/>
      <c r="Y26" s="79"/>
      <c r="Z26" s="79"/>
      <c r="AA26" s="79"/>
      <c r="AB26" s="80">
        <f>FRUTAS!Y26</f>
        <v>2.5</v>
      </c>
      <c r="AC26" s="81">
        <f>IF(FRUTAS!Z26=0,"",FRUTAS!Z26)</f>
        <v>26827</v>
      </c>
    </row>
    <row r="27" spans="1:29" ht="15.75" customHeight="1" x14ac:dyDescent="0.25">
      <c r="A27" s="9">
        <f>IF(FRUTAS!A27=0,"",FRUTAS!A27)</f>
        <v>1</v>
      </c>
      <c r="B27" s="19" t="str">
        <f>IF(FRUTAS!B27=0,"",FRUTAS!B27)</f>
        <v>Green Billin</v>
      </c>
      <c r="C27" s="27"/>
      <c r="D27" s="27"/>
      <c r="E27" s="27"/>
      <c r="F27" s="27"/>
      <c r="G27" s="27"/>
      <c r="H27" s="27"/>
      <c r="I27" s="27"/>
      <c r="J27" s="27">
        <v>22.5</v>
      </c>
      <c r="K27" s="27"/>
      <c r="L27" s="27"/>
      <c r="M27" s="78"/>
      <c r="N27" s="48">
        <v>5</v>
      </c>
      <c r="O27" s="48"/>
      <c r="P27" s="48"/>
      <c r="Q27" s="48"/>
      <c r="R27" s="48"/>
      <c r="S27" s="48"/>
      <c r="T27" s="48"/>
      <c r="U27" s="48"/>
      <c r="V27" s="48"/>
      <c r="W27" s="79"/>
      <c r="X27" s="79"/>
      <c r="Y27" s="79"/>
      <c r="Z27" s="79"/>
      <c r="AA27" s="79"/>
      <c r="AB27" s="80">
        <f>FRUTAS!Y27</f>
        <v>2.5</v>
      </c>
      <c r="AC27" s="81">
        <f>IF(FRUTAS!Z27=0,"",FRUTAS!Z27)</f>
        <v>26828</v>
      </c>
    </row>
    <row r="28" spans="1:29" ht="15.75" customHeight="1" x14ac:dyDescent="0.25">
      <c r="A28" s="9">
        <f>IF(FRUTAS!A28=0,"",FRUTAS!A28)</f>
        <v>8</v>
      </c>
      <c r="B28" s="19" t="str">
        <f>IF(FRUTAS!B28=0,"",FRUTAS!B28)</f>
        <v>Casa china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78"/>
      <c r="N28" s="48"/>
      <c r="O28" s="48"/>
      <c r="P28" s="48"/>
      <c r="Q28" s="48"/>
      <c r="R28" s="48"/>
      <c r="S28" s="48"/>
      <c r="T28" s="48"/>
      <c r="U28" s="48"/>
      <c r="V28" s="48"/>
      <c r="W28" s="79"/>
      <c r="X28" s="79"/>
      <c r="Y28" s="79"/>
      <c r="Z28" s="79"/>
      <c r="AA28" s="79"/>
      <c r="AB28" s="80">
        <f>FRUTAS!Y28</f>
        <v>0</v>
      </c>
      <c r="AC28" s="81">
        <f>IF(FRUTAS!Z28=0,"",FRUTAS!Z28)</f>
        <v>50130</v>
      </c>
    </row>
    <row r="29" spans="1:29" ht="15.75" customHeight="1" x14ac:dyDescent="0.25">
      <c r="A29" s="9">
        <f>IF(FRUTAS!A29=0,"",FRUTAS!A29)</f>
        <v>2</v>
      </c>
      <c r="B29" s="19" t="str">
        <f>IF(FRUTAS!B29=0,"",FRUTAS!B29)</f>
        <v>Amoedo</v>
      </c>
      <c r="C29" s="27">
        <v>40</v>
      </c>
      <c r="D29" s="27"/>
      <c r="E29" s="27"/>
      <c r="F29" s="27"/>
      <c r="G29" s="27"/>
      <c r="H29" s="27"/>
      <c r="I29" s="27">
        <v>20</v>
      </c>
      <c r="J29" s="27">
        <v>40</v>
      </c>
      <c r="K29" s="27"/>
      <c r="L29" s="27"/>
      <c r="M29" s="78"/>
      <c r="N29" s="48"/>
      <c r="O29" s="48"/>
      <c r="P29" s="48"/>
      <c r="Q29" s="48"/>
      <c r="R29" s="48"/>
      <c r="S29" s="48"/>
      <c r="T29" s="48"/>
      <c r="U29" s="48"/>
      <c r="V29" s="48"/>
      <c r="W29" s="79"/>
      <c r="X29" s="79"/>
      <c r="Y29" s="79"/>
      <c r="Z29" s="79"/>
      <c r="AA29" s="79"/>
      <c r="AB29" s="80">
        <f>FRUTAS!Y29</f>
        <v>2.5</v>
      </c>
      <c r="AC29" s="81">
        <f>IF(FRUTAS!Z29=0,"",FRUTAS!Z29)</f>
        <v>26832</v>
      </c>
    </row>
    <row r="30" spans="1:29" ht="15.75" customHeight="1" x14ac:dyDescent="0.25">
      <c r="A30" s="9">
        <f>IF(FRUTAS!A30=0,"",FRUTAS!A30)</f>
        <v>1</v>
      </c>
      <c r="B30" s="19" t="str">
        <f>IF(FRUTAS!B30=0,"",FRUTAS!B30)</f>
        <v>Tea conde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78"/>
      <c r="N30" s="48"/>
      <c r="O30" s="48"/>
      <c r="P30" s="48"/>
      <c r="Q30" s="48"/>
      <c r="R30" s="48"/>
      <c r="S30" s="48"/>
      <c r="T30" s="48"/>
      <c r="U30" s="48"/>
      <c r="V30" s="48"/>
      <c r="W30" s="79"/>
      <c r="X30" s="79"/>
      <c r="Y30" s="79"/>
      <c r="Z30" s="79"/>
      <c r="AA30" s="79"/>
      <c r="AB30" s="80">
        <f>FRUTAS!Y30</f>
        <v>2.5</v>
      </c>
      <c r="AC30" s="81">
        <f>IF(FRUTAS!Z30=0,"",FRUTAS!Z30)</f>
        <v>50120</v>
      </c>
    </row>
    <row r="31" spans="1:29" ht="15.75" customHeight="1" x14ac:dyDescent="0.25">
      <c r="A31" s="9">
        <f>IF(FRUTAS!A31=0,"",FRUTAS!A31)</f>
        <v>2</v>
      </c>
      <c r="B31" s="19" t="str">
        <f>IF(FRUTAS!B31=0,"",FRUTAS!B31)</f>
        <v>Tea unicenter</v>
      </c>
      <c r="C31" s="19"/>
      <c r="D31" s="19"/>
      <c r="E31" s="19"/>
      <c r="F31" s="19"/>
      <c r="G31" s="19"/>
      <c r="H31" s="19"/>
      <c r="I31" s="19">
        <v>5</v>
      </c>
      <c r="J31" s="19" t="s">
        <v>60</v>
      </c>
      <c r="K31" s="19" t="s">
        <v>60</v>
      </c>
      <c r="L31" s="19" t="s">
        <v>60</v>
      </c>
      <c r="M31" s="83"/>
      <c r="N31" s="19" t="s">
        <v>60</v>
      </c>
      <c r="O31" s="19"/>
      <c r="P31" s="19"/>
      <c r="Q31" s="19"/>
      <c r="R31" s="19"/>
      <c r="S31" s="48"/>
      <c r="T31" s="48"/>
      <c r="U31" s="48"/>
      <c r="V31" s="48"/>
      <c r="W31" s="79"/>
      <c r="X31" s="79"/>
      <c r="Y31" s="79"/>
      <c r="Z31" s="79"/>
      <c r="AA31" s="79"/>
      <c r="AB31" s="80">
        <f>FRUTAS!Y31</f>
        <v>2.5</v>
      </c>
      <c r="AC31" s="81">
        <f>IF(FRUTAS!Z31=0,"",FRUTAS!Z31)</f>
        <v>50128</v>
      </c>
    </row>
    <row r="32" spans="1:29" ht="15.75" customHeight="1" x14ac:dyDescent="0.25">
      <c r="A32" s="9">
        <f>IF(FRUTAS!A32=0,"",FRUTAS!A32)</f>
        <v>10</v>
      </c>
      <c r="B32" s="19" t="str">
        <f>IF(FRUTAS!B32=0,"",FRUTAS!B32)</f>
        <v>Chango mas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78"/>
      <c r="N32" s="48"/>
      <c r="O32" s="48"/>
      <c r="P32" s="48"/>
      <c r="Q32" s="48"/>
      <c r="R32" s="48"/>
      <c r="S32" s="48"/>
      <c r="T32" s="48"/>
      <c r="U32" s="48"/>
      <c r="V32" s="48"/>
      <c r="W32" s="79"/>
      <c r="X32" s="79"/>
      <c r="Y32" s="79"/>
      <c r="Z32" s="79"/>
      <c r="AA32" s="79"/>
      <c r="AB32" s="80">
        <f>FRUTAS!Y32</f>
        <v>0</v>
      </c>
      <c r="AC32" s="81" t="str">
        <f>IF(FRUTAS!Z32=0,"",FRUTAS!Z32)</f>
        <v/>
      </c>
    </row>
    <row r="33" spans="1:29" ht="15.75" customHeight="1" x14ac:dyDescent="0.25">
      <c r="A33" s="9">
        <f>IF(FRUTAS!A33=0,"",FRUTAS!A33)</f>
        <v>1</v>
      </c>
      <c r="B33" s="19" t="str">
        <f>IF(FRUTAS!B33=0,"",FRUTAS!B33)</f>
        <v>Yacht pto madero</v>
      </c>
      <c r="C33" s="27"/>
      <c r="D33" s="27"/>
      <c r="E33" s="27"/>
      <c r="F33" s="27"/>
      <c r="G33" s="27"/>
      <c r="H33" s="27"/>
      <c r="I33" s="27"/>
      <c r="J33" s="27"/>
      <c r="K33" s="27">
        <v>10</v>
      </c>
      <c r="L33" s="27"/>
      <c r="M33" s="78"/>
      <c r="N33" s="48"/>
      <c r="O33" s="48"/>
      <c r="P33" s="48"/>
      <c r="Q33" s="48"/>
      <c r="R33" s="48"/>
      <c r="S33" s="48"/>
      <c r="T33" s="48"/>
      <c r="U33" s="48"/>
      <c r="V33" s="48"/>
      <c r="W33" s="79"/>
      <c r="X33" s="79"/>
      <c r="Y33" s="79">
        <v>30</v>
      </c>
      <c r="Z33" s="79"/>
      <c r="AA33" s="79"/>
      <c r="AB33" s="80">
        <f>FRUTAS!Y33</f>
        <v>2.5</v>
      </c>
      <c r="AC33" s="81">
        <f>IF(FRUTAS!Z33=0,"",FRUTAS!Z33)</f>
        <v>50121</v>
      </c>
    </row>
    <row r="34" spans="1:29" ht="15.75" customHeight="1" x14ac:dyDescent="0.25">
      <c r="A34" s="9">
        <v>1</v>
      </c>
      <c r="B34" s="19" t="s">
        <v>69</v>
      </c>
      <c r="C34" s="19"/>
      <c r="D34" s="19"/>
      <c r="E34" s="19"/>
      <c r="F34" s="19"/>
      <c r="G34" s="19"/>
      <c r="H34" s="19"/>
      <c r="I34" s="19">
        <v>5</v>
      </c>
      <c r="J34" s="27"/>
      <c r="K34" s="27"/>
      <c r="L34" s="27"/>
      <c r="M34" s="78"/>
      <c r="N34" s="48"/>
      <c r="O34" s="48"/>
      <c r="P34" s="48"/>
      <c r="Q34" s="48"/>
      <c r="R34" s="48"/>
      <c r="S34" s="48"/>
      <c r="T34" s="48"/>
      <c r="U34" s="48"/>
      <c r="V34" s="48"/>
      <c r="W34" s="79"/>
      <c r="X34" s="79"/>
      <c r="Y34" s="79"/>
      <c r="Z34" s="79"/>
      <c r="AA34" s="79"/>
      <c r="AB34" s="80">
        <f>FRUTAS!Y34</f>
        <v>2.5</v>
      </c>
      <c r="AC34" s="81">
        <f>IF(FRUTAS!Z34=0,"",FRUTAS!Z34)</f>
        <v>50123</v>
      </c>
    </row>
    <row r="35" spans="1:29" ht="15.75" customHeight="1" x14ac:dyDescent="0.25">
      <c r="A35" s="9">
        <f>IF(FRUTAS!A35=0,"",FRUTAS!A35)</f>
        <v>1</v>
      </c>
      <c r="B35" s="19" t="str">
        <f>IF(FRUTAS!B35=0,"",FRUTAS!B35)</f>
        <v>Tienda nova salguero</v>
      </c>
      <c r="C35" s="27"/>
      <c r="D35" s="27"/>
      <c r="E35" s="27"/>
      <c r="F35" s="27"/>
      <c r="G35" s="27"/>
      <c r="H35" s="27"/>
      <c r="I35" s="27">
        <v>2</v>
      </c>
      <c r="J35" s="27">
        <v>2</v>
      </c>
      <c r="K35" s="27"/>
      <c r="L35" s="27"/>
      <c r="M35" s="78">
        <v>2</v>
      </c>
      <c r="N35" s="48">
        <v>2</v>
      </c>
      <c r="O35" s="48">
        <v>4</v>
      </c>
      <c r="P35" s="48"/>
      <c r="Q35" s="48"/>
      <c r="R35" s="48"/>
      <c r="S35" s="48"/>
      <c r="T35" s="48"/>
      <c r="U35" s="48"/>
      <c r="V35" s="48"/>
      <c r="W35" s="79"/>
      <c r="X35" s="79"/>
      <c r="Y35" s="79"/>
      <c r="Z35" s="79"/>
      <c r="AA35" s="79"/>
      <c r="AB35" s="80">
        <f>FRUTAS!Y35</f>
        <v>1</v>
      </c>
      <c r="AC35" s="84">
        <v>50124</v>
      </c>
    </row>
    <row r="36" spans="1:29" ht="15.75" customHeight="1" x14ac:dyDescent="0.25">
      <c r="A36" s="9" t="str">
        <f>IF(FRUTAS!A36=0,"",FRUTAS!A36)</f>
        <v>ret</v>
      </c>
      <c r="B36" s="19" t="str">
        <f>IF(FRUTAS!B36=0,"",FRUTAS!B36)</f>
        <v>Mariano</v>
      </c>
      <c r="C36" s="27"/>
      <c r="D36" s="27"/>
      <c r="E36" s="27"/>
      <c r="F36" s="27"/>
      <c r="G36" s="27"/>
      <c r="H36" s="27"/>
      <c r="I36" s="27"/>
      <c r="J36" s="27"/>
      <c r="K36" s="27"/>
      <c r="L36" s="27">
        <v>1</v>
      </c>
      <c r="M36" s="78">
        <v>1</v>
      </c>
      <c r="N36" s="48"/>
      <c r="O36" s="48"/>
      <c r="P36" s="48"/>
      <c r="Q36" s="48"/>
      <c r="R36" s="48"/>
      <c r="S36" s="48"/>
      <c r="T36" s="48"/>
      <c r="U36" s="48"/>
      <c r="V36" s="48"/>
      <c r="W36" s="79"/>
      <c r="X36" s="79"/>
      <c r="Y36" s="79"/>
      <c r="Z36" s="79"/>
      <c r="AA36" s="79"/>
      <c r="AB36" s="80">
        <f>FRUTAS!Y36</f>
        <v>1</v>
      </c>
      <c r="AC36" s="81" t="str">
        <f>IF(FRUTAS!Z36=0,"",FRUTAS!Z36)</f>
        <v/>
      </c>
    </row>
    <row r="37" spans="1:29" ht="15.75" customHeight="1" x14ac:dyDescent="0.25">
      <c r="A37" s="9">
        <f>IF(FRUTAS!A37=0,"",FRUTAS!A37)</f>
        <v>8</v>
      </c>
      <c r="B37" s="19" t="str">
        <f>IF(FRUTAS!B37=0,"",FRUTAS!B37)</f>
        <v>Mattina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78"/>
      <c r="N37" s="48"/>
      <c r="O37" s="48"/>
      <c r="P37" s="48"/>
      <c r="Q37" s="48"/>
      <c r="R37" s="48"/>
      <c r="S37" s="48"/>
      <c r="T37" s="48"/>
      <c r="U37" s="48"/>
      <c r="V37" s="48"/>
      <c r="W37" s="79"/>
      <c r="X37" s="79"/>
      <c r="Y37" s="79"/>
      <c r="Z37" s="79"/>
      <c r="AA37" s="79"/>
      <c r="AB37" s="80">
        <f>FRUTAS!Y37</f>
        <v>2.5</v>
      </c>
      <c r="AC37" s="81">
        <f>IF(FRUTAS!Z37=0,"",FRUTAS!Z37)</f>
        <v>50132</v>
      </c>
    </row>
    <row r="38" spans="1:29" ht="15.75" customHeight="1" x14ac:dyDescent="0.25">
      <c r="A38" s="9">
        <f>IF(FRUTAS!A38=0,"",FRUTAS!A38)</f>
        <v>1</v>
      </c>
      <c r="B38" s="19" t="str">
        <f>IF(FRUTAS!B38=0,"",FRUTAS!B38)</f>
        <v>Tea gorostiaga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78"/>
      <c r="N38" s="48"/>
      <c r="O38" s="48"/>
      <c r="P38" s="48"/>
      <c r="Q38" s="48"/>
      <c r="R38" s="48"/>
      <c r="S38" s="48"/>
      <c r="T38" s="48"/>
      <c r="U38" s="48"/>
      <c r="V38" s="48"/>
      <c r="W38" s="79"/>
      <c r="X38" s="79"/>
      <c r="Y38" s="79"/>
      <c r="Z38" s="79"/>
      <c r="AA38" s="79"/>
      <c r="AB38" s="80">
        <f>FRUTAS!Y38</f>
        <v>2.5</v>
      </c>
      <c r="AC38" s="81">
        <f>IF(FRUTAS!Z38=0,"",FRUTAS!Z38)</f>
        <v>50125</v>
      </c>
    </row>
    <row r="39" spans="1:29" ht="15.75" customHeight="1" x14ac:dyDescent="0.25">
      <c r="A39" s="9">
        <v>1</v>
      </c>
      <c r="B39" s="19" t="s">
        <v>120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78"/>
      <c r="N39" s="48"/>
      <c r="O39" s="48"/>
      <c r="P39" s="48"/>
      <c r="Q39" s="48"/>
      <c r="R39" s="48"/>
      <c r="S39" s="48">
        <v>1</v>
      </c>
      <c r="T39" s="48"/>
      <c r="U39" s="48"/>
      <c r="V39" s="48"/>
      <c r="W39" s="79"/>
      <c r="X39" s="79"/>
      <c r="Y39" s="79"/>
      <c r="Z39" s="79"/>
      <c r="AA39" s="79"/>
      <c r="AB39" s="80">
        <f>FRUTAS!Y39</f>
        <v>0</v>
      </c>
      <c r="AC39" s="81">
        <f>IF(FRUTAS!Z39=0,"",FRUTAS!Z39)</f>
        <v>26829</v>
      </c>
    </row>
    <row r="40" spans="1:29" ht="15.75" customHeight="1" x14ac:dyDescent="0.25">
      <c r="A40" s="9">
        <f>IF(FRUTAS!A40=0,"",FRUTAS!A40)</f>
        <v>1</v>
      </c>
      <c r="B40" s="19" t="str">
        <f>IF(FRUTAS!B40=0,"",FRUTAS!B40)</f>
        <v>Tostado obelisco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78"/>
      <c r="N40" s="48"/>
      <c r="O40" s="48"/>
      <c r="P40" s="48"/>
      <c r="Q40" s="48"/>
      <c r="R40" s="48"/>
      <c r="S40" s="48"/>
      <c r="T40" s="48"/>
      <c r="U40" s="48"/>
      <c r="V40" s="48"/>
      <c r="W40" s="79"/>
      <c r="X40" s="79"/>
      <c r="Y40" s="79"/>
      <c r="Z40" s="79"/>
      <c r="AA40" s="79"/>
      <c r="AB40" s="80">
        <f>FRUTAS!Y40</f>
        <v>2.5</v>
      </c>
      <c r="AC40" s="81">
        <f>IF(FRUTAS!Z40=0,"",FRUTAS!Z40)</f>
        <v>26830</v>
      </c>
    </row>
    <row r="41" spans="1:29" ht="15.75" customHeight="1" x14ac:dyDescent="0.25">
      <c r="A41" s="9">
        <f>IF(FRUTAS!A41=0,"",FRUTAS!A41)</f>
        <v>1</v>
      </c>
      <c r="B41" s="19" t="str">
        <f>IF(FRUTAS!B41=0,"",FRUTAS!B41)</f>
        <v>Tostado casino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78"/>
      <c r="N41" s="48"/>
      <c r="O41" s="48"/>
      <c r="P41" s="48"/>
      <c r="Q41" s="48"/>
      <c r="R41" s="48"/>
      <c r="S41" s="48"/>
      <c r="T41" s="48"/>
      <c r="U41" s="48"/>
      <c r="V41" s="48"/>
      <c r="W41" s="79"/>
      <c r="X41" s="79"/>
      <c r="Y41" s="79"/>
      <c r="Z41" s="79"/>
      <c r="AA41" s="79"/>
      <c r="AB41" s="80">
        <f>FRUTAS!Y41</f>
        <v>2.5</v>
      </c>
      <c r="AC41" s="81">
        <f>IF(FRUTAS!Z41=0,"",FRUTAS!Z41)</f>
        <v>26831</v>
      </c>
    </row>
    <row r="42" spans="1:29" ht="15.75" customHeight="1" x14ac:dyDescent="0.25">
      <c r="A42" s="9">
        <f>IF(FRUTAS!A42=0,"",FRUTAS!A42)</f>
        <v>1</v>
      </c>
      <c r="B42" s="19" t="str">
        <f>IF(FRUTAS!B42=0,"",FRUTAS!B42)</f>
        <v>Makalu</v>
      </c>
      <c r="C42" s="27"/>
      <c r="D42" s="27"/>
      <c r="E42" s="27"/>
      <c r="F42" s="27"/>
      <c r="G42" s="27"/>
      <c r="H42" s="27"/>
      <c r="I42" s="27"/>
      <c r="J42" s="27">
        <v>15</v>
      </c>
      <c r="K42" s="27"/>
      <c r="L42" s="27"/>
      <c r="M42" s="78"/>
      <c r="N42" s="48"/>
      <c r="O42" s="48"/>
      <c r="P42" s="48"/>
      <c r="Q42" s="48"/>
      <c r="R42" s="48"/>
      <c r="S42" s="48"/>
      <c r="T42" s="48"/>
      <c r="U42" s="48"/>
      <c r="V42" s="48"/>
      <c r="W42" s="79"/>
      <c r="X42" s="79"/>
      <c r="Y42" s="79"/>
      <c r="Z42" s="79"/>
      <c r="AA42" s="79"/>
      <c r="AB42" s="80">
        <f>FRUTAS!Y42</f>
        <v>2.5</v>
      </c>
      <c r="AC42" s="84">
        <v>50126</v>
      </c>
    </row>
    <row r="43" spans="1:29" ht="15.75" customHeight="1" x14ac:dyDescent="0.25">
      <c r="A43" s="9" t="str">
        <f>IF(FRUTAS!A43=0,"",FRUTAS!A43)</f>
        <v>ret</v>
      </c>
      <c r="B43" s="19" t="str">
        <f>IF(FRUTAS!B43=0,"",FRUTAS!B43)</f>
        <v>Nahuen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78"/>
      <c r="N43" s="48"/>
      <c r="O43" s="48"/>
      <c r="P43" s="48"/>
      <c r="Q43" s="48"/>
      <c r="R43" s="48"/>
      <c r="S43" s="48"/>
      <c r="T43" s="48"/>
      <c r="U43" s="48"/>
      <c r="V43" s="48"/>
      <c r="W43" s="79"/>
      <c r="X43" s="79"/>
      <c r="Y43" s="79"/>
      <c r="Z43" s="79"/>
      <c r="AA43" s="79"/>
      <c r="AB43" s="80">
        <f>FRUTAS!Y43</f>
        <v>2.5</v>
      </c>
      <c r="AC43" s="81" t="str">
        <f>IF(FRUTAS!Z43=0,"",FRUTAS!Z43)</f>
        <v/>
      </c>
    </row>
    <row r="44" spans="1:29" ht="15.75" customHeight="1" x14ac:dyDescent="0.25">
      <c r="A44" s="9">
        <f>IF(FRUTAS!A44=0,"",FRUTAS!A44)</f>
        <v>8</v>
      </c>
      <c r="B44" s="19" t="str">
        <f>IF(FRUTAS!B44=0,"",FRUTAS!B44)</f>
        <v>Mariana Gianyuame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78"/>
      <c r="N44" s="48"/>
      <c r="O44" s="48"/>
      <c r="P44" s="48"/>
      <c r="Q44" s="48"/>
      <c r="R44" s="48"/>
      <c r="S44" s="48"/>
      <c r="T44" s="48"/>
      <c r="U44" s="48"/>
      <c r="V44" s="48"/>
      <c r="W44" s="79"/>
      <c r="X44" s="79"/>
      <c r="Y44" s="79"/>
      <c r="Z44" s="79"/>
      <c r="AA44" s="79"/>
      <c r="AB44" s="80">
        <f>FRUTAS!Y44</f>
        <v>0</v>
      </c>
      <c r="AC44" s="81">
        <f>IF(FRUTAS!Z44=0,"",FRUTAS!Z44)</f>
        <v>50133</v>
      </c>
    </row>
    <row r="45" spans="1:29" ht="15.75" customHeight="1" x14ac:dyDescent="0.25">
      <c r="A45" s="9" t="str">
        <f>IF(FRUTAS!A45=0,"",FRUTAS!A45)</f>
        <v>ret</v>
      </c>
      <c r="B45" s="19" t="str">
        <f>IF(FRUTAS!B45=0,"",FRUTAS!B45)</f>
        <v>Renatto spadetto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78"/>
      <c r="N45" s="48"/>
      <c r="O45" s="48"/>
      <c r="P45" s="48"/>
      <c r="Q45" s="48"/>
      <c r="R45" s="48"/>
      <c r="S45" s="48"/>
      <c r="T45" s="48"/>
      <c r="U45" s="48"/>
      <c r="V45" s="48"/>
      <c r="W45" s="79"/>
      <c r="X45" s="79"/>
      <c r="Y45" s="79"/>
      <c r="Z45" s="79"/>
      <c r="AA45" s="79"/>
      <c r="AB45" s="80">
        <f>FRUTAS!Y45</f>
        <v>2.5</v>
      </c>
      <c r="AC45" s="81">
        <f>IF(FRUTAS!Z45=0,"",FRUTAS!Z45)</f>
        <v>50122</v>
      </c>
    </row>
    <row r="46" spans="1:29" ht="15.75" customHeight="1" x14ac:dyDescent="0.25">
      <c r="A46" s="9" t="str">
        <f>IF(FRUTAS!A46=0,"",FRUTAS!A46)</f>
        <v>ret</v>
      </c>
      <c r="B46" s="19" t="str">
        <f>IF(FRUTAS!B46=0,"",FRUTAS!B46)</f>
        <v>Mauricio Werbach</v>
      </c>
      <c r="C46" s="27">
        <v>20</v>
      </c>
      <c r="D46" s="27"/>
      <c r="E46" s="27"/>
      <c r="F46" s="27"/>
      <c r="G46" s="27"/>
      <c r="H46" s="27"/>
      <c r="I46" s="27"/>
      <c r="J46" s="27"/>
      <c r="K46" s="27"/>
      <c r="L46" s="27"/>
      <c r="M46" s="78"/>
      <c r="N46" s="48"/>
      <c r="O46" s="48"/>
      <c r="P46" s="48"/>
      <c r="Q46" s="48"/>
      <c r="R46" s="48"/>
      <c r="S46" s="48"/>
      <c r="T46" s="48"/>
      <c r="U46" s="48"/>
      <c r="V46" s="48"/>
      <c r="W46" s="79"/>
      <c r="X46" s="79"/>
      <c r="Y46" s="79"/>
      <c r="Z46" s="79"/>
      <c r="AA46" s="79"/>
      <c r="AB46" s="80">
        <f>FRUTAS!Y46</f>
        <v>1</v>
      </c>
      <c r="AC46" s="81" t="str">
        <f>IF(FRUTAS!Z46=0,"",FRUTAS!Z46)</f>
        <v/>
      </c>
    </row>
    <row r="47" spans="1:29" ht="15.75" customHeight="1" x14ac:dyDescent="0.25">
      <c r="A47" s="9">
        <f>IF(FRUTAS!A47=0,"",FRUTAS!A47)</f>
        <v>1</v>
      </c>
      <c r="B47" s="19" t="str">
        <f>IF(FRUTAS!B47=0,"",FRUTAS!B47)</f>
        <v xml:space="preserve">Gelato 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78"/>
      <c r="N47" s="48"/>
      <c r="O47" s="48"/>
      <c r="P47" s="48"/>
      <c r="Q47" s="48"/>
      <c r="R47" s="48"/>
      <c r="S47" s="48"/>
      <c r="T47" s="48"/>
      <c r="U47" s="48"/>
      <c r="V47" s="48"/>
      <c r="W47" s="79"/>
      <c r="X47" s="79"/>
      <c r="Y47" s="79"/>
      <c r="Z47" s="79"/>
      <c r="AA47" s="79"/>
      <c r="AB47" s="80" t="str">
        <f>FRUTAS!Y47</f>
        <v>granel</v>
      </c>
      <c r="AC47" s="81">
        <f>IF(FRUTAS!Z47=0,"",FRUTAS!Z47)</f>
        <v>50127</v>
      </c>
    </row>
    <row r="48" spans="1:29" ht="15.75" customHeight="1" x14ac:dyDescent="0.25">
      <c r="A48" s="9">
        <f>IF(FRUTAS!A48=0,"",FRUTAS!A48)</f>
        <v>8</v>
      </c>
      <c r="B48" s="19" t="str">
        <f>IF(FRUTAS!B48=0,"",FRUTAS!B48)</f>
        <v>Café specialita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78"/>
      <c r="N48" s="48"/>
      <c r="O48" s="48"/>
      <c r="P48" s="48"/>
      <c r="Q48" s="48"/>
      <c r="R48" s="48"/>
      <c r="S48" s="48"/>
      <c r="T48" s="48"/>
      <c r="U48" s="48"/>
      <c r="V48" s="48"/>
      <c r="W48" s="79"/>
      <c r="X48" s="79"/>
      <c r="Y48" s="79"/>
      <c r="Z48" s="79"/>
      <c r="AA48" s="79"/>
      <c r="AB48" s="80">
        <f>FRUTAS!Y48</f>
        <v>0</v>
      </c>
      <c r="AC48" s="81" t="str">
        <f>IF(FRUTAS!Z48=0,"",FRUTAS!Z48)</f>
        <v>50134/35</v>
      </c>
    </row>
    <row r="49" spans="1:29" ht="15.75" customHeight="1" x14ac:dyDescent="0.25">
      <c r="A49" s="9">
        <f>IF(FRUTAS!A49=0,"",FRUTAS!A49)</f>
        <v>2</v>
      </c>
      <c r="B49" s="19" t="str">
        <f>IF(FRUTAS!B49=0,"",FRUTAS!B49)</f>
        <v>Aromitalia</v>
      </c>
      <c r="C49" s="38"/>
      <c r="D49" s="38"/>
      <c r="E49" s="38"/>
      <c r="F49" s="47"/>
      <c r="G49" s="38"/>
      <c r="H49" s="38"/>
      <c r="I49" s="41"/>
      <c r="J49" s="48"/>
      <c r="K49" s="42"/>
      <c r="L49" s="43"/>
      <c r="M49" s="41"/>
      <c r="N49" s="48"/>
      <c r="O49" s="48"/>
      <c r="P49" s="48"/>
      <c r="Q49" s="48"/>
      <c r="R49" s="48"/>
      <c r="S49" s="48"/>
      <c r="T49" s="48"/>
      <c r="U49" s="48"/>
      <c r="V49" s="48"/>
      <c r="W49" s="79"/>
      <c r="X49" s="79"/>
      <c r="Y49" s="79"/>
      <c r="Z49" s="79"/>
      <c r="AA49" s="79"/>
      <c r="AB49" s="80">
        <f>FRUTAS!Y49</f>
        <v>1</v>
      </c>
      <c r="AC49" s="81">
        <f>IF(FRUTAS!Z49=0,"",FRUTAS!Z49)</f>
        <v>50129</v>
      </c>
    </row>
    <row r="50" spans="1:29" ht="15.75" customHeight="1" x14ac:dyDescent="0.25">
      <c r="A50" s="9" t="str">
        <f>IF(FRUTAS!A50=0,"",FRUTAS!A50)</f>
        <v>ret</v>
      </c>
      <c r="B50" s="19" t="str">
        <f>IF(FRUTAS!B50=0,"",FRUTAS!B50)</f>
        <v>Grupo free</v>
      </c>
      <c r="C50" s="38"/>
      <c r="D50" s="38"/>
      <c r="E50" s="38"/>
      <c r="F50" s="47"/>
      <c r="G50" s="38"/>
      <c r="H50" s="38"/>
      <c r="I50" s="41">
        <v>600</v>
      </c>
      <c r="J50" s="48"/>
      <c r="K50" s="42"/>
      <c r="L50" s="43"/>
      <c r="M50" s="41"/>
      <c r="N50" s="48"/>
      <c r="O50" s="48"/>
      <c r="P50" s="48"/>
      <c r="Q50" s="48"/>
      <c r="R50" s="48"/>
      <c r="S50" s="48"/>
      <c r="T50" s="48"/>
      <c r="U50" s="48"/>
      <c r="V50" s="48"/>
      <c r="W50" s="79"/>
      <c r="X50" s="79"/>
      <c r="Y50" s="79"/>
      <c r="Z50" s="79"/>
      <c r="AA50" s="79"/>
      <c r="AB50" s="80" t="str">
        <f>FRUTAS!Y50</f>
        <v>granel</v>
      </c>
      <c r="AC50" s="85">
        <f>IF(FRUTAS!Z50=0,"",FRUTAS!Z50)</f>
        <v>50119</v>
      </c>
    </row>
    <row r="51" spans="1:29" ht="15.75" customHeight="1" x14ac:dyDescent="0.25">
      <c r="A51" s="9">
        <f>IF(FRUTAS!A51=0,"",FRUTAS!A51)</f>
        <v>2</v>
      </c>
      <c r="B51" s="19" t="str">
        <f>IF(FRUTAS!B51=0,"",FRUTAS!B51)</f>
        <v>Tostado Nordelta</v>
      </c>
      <c r="C51" s="38"/>
      <c r="D51" s="38"/>
      <c r="E51" s="38"/>
      <c r="F51" s="47"/>
      <c r="G51" s="38"/>
      <c r="H51" s="38"/>
      <c r="I51" s="41"/>
      <c r="J51" s="27"/>
      <c r="K51" s="42"/>
      <c r="L51" s="43"/>
      <c r="M51" s="41"/>
      <c r="N51" s="48"/>
      <c r="O51" s="48"/>
      <c r="P51" s="48"/>
      <c r="Q51" s="48"/>
      <c r="R51" s="48"/>
      <c r="S51" s="48"/>
      <c r="T51" s="48"/>
      <c r="U51" s="48"/>
      <c r="V51" s="48"/>
      <c r="W51" s="79"/>
      <c r="X51" s="79"/>
      <c r="Y51" s="79"/>
      <c r="Z51" s="79"/>
      <c r="AA51" s="79"/>
      <c r="AB51" s="80">
        <f>FRUTAS!Y51</f>
        <v>2.5</v>
      </c>
      <c r="AC51" s="85">
        <f>IF(FRUTAS!Z51=0,"",FRUTAS!Z51)</f>
        <v>26833</v>
      </c>
    </row>
    <row r="52" spans="1:29" ht="15.75" customHeight="1" x14ac:dyDescent="0.25">
      <c r="A52" s="9">
        <f>IF(FRUTAS!A52=0,"",FRUTAS!A52)</f>
        <v>8</v>
      </c>
      <c r="B52" s="19" t="str">
        <f>IF(FRUTAS!B52=0,"",FRUTAS!B52)</f>
        <v xml:space="preserve">Farmfoods Rivadavia </v>
      </c>
      <c r="C52" s="38"/>
      <c r="D52" s="38"/>
      <c r="E52" s="38"/>
      <c r="F52" s="47"/>
      <c r="G52" s="38"/>
      <c r="H52" s="38"/>
      <c r="I52" s="41"/>
      <c r="J52" s="48"/>
      <c r="K52" s="42"/>
      <c r="L52" s="43"/>
      <c r="M52" s="41"/>
      <c r="N52" s="48"/>
      <c r="O52" s="48"/>
      <c r="P52" s="48"/>
      <c r="Q52" s="48"/>
      <c r="R52" s="48"/>
      <c r="S52" s="48"/>
      <c r="T52" s="48"/>
      <c r="U52" s="48"/>
      <c r="V52" s="48"/>
      <c r="W52" s="79"/>
      <c r="X52" s="79"/>
      <c r="Y52" s="79"/>
      <c r="Z52" s="79"/>
      <c r="AA52" s="79"/>
      <c r="AB52" s="80">
        <f>FRUTAS!Y52</f>
        <v>0</v>
      </c>
      <c r="AC52" s="85">
        <f>IF(FRUTAS!Z52=0,"",FRUTAS!Z52)</f>
        <v>50136</v>
      </c>
    </row>
    <row r="53" spans="1:29" ht="15.75" customHeight="1" x14ac:dyDescent="0.25">
      <c r="A53" s="9">
        <f>IF(FRUTAS!A53=0,"",FRUTAS!A53)</f>
        <v>2</v>
      </c>
      <c r="B53" s="19" t="str">
        <f>IF(FRUTAS!B53=0,"",FRUTAS!B53)</f>
        <v>Sol pasteleria</v>
      </c>
      <c r="C53" s="48"/>
      <c r="D53" s="38"/>
      <c r="E53" s="38"/>
      <c r="F53" s="47"/>
      <c r="G53" s="38"/>
      <c r="H53" s="38"/>
      <c r="I53" s="41"/>
      <c r="J53" s="27"/>
      <c r="K53" s="42"/>
      <c r="L53" s="43"/>
      <c r="M53" s="41"/>
      <c r="N53" s="48"/>
      <c r="O53" s="48"/>
      <c r="P53" s="48"/>
      <c r="Q53" s="48"/>
      <c r="R53" s="48"/>
      <c r="S53" s="48"/>
      <c r="T53" s="48"/>
      <c r="U53" s="48"/>
      <c r="V53" s="48"/>
      <c r="W53" s="79"/>
      <c r="X53" s="79"/>
      <c r="Y53" s="79"/>
      <c r="Z53" s="79"/>
      <c r="AA53" s="79"/>
      <c r="AB53" s="80">
        <f>FRUTAS!Y53</f>
        <v>2.5</v>
      </c>
      <c r="AC53" s="86">
        <f>IF(FRUTAS!Z53=0,"",FRUTAS!Z53)</f>
        <v>50131</v>
      </c>
    </row>
    <row r="54" spans="1:29" ht="15.75" customHeight="1" x14ac:dyDescent="0.25">
      <c r="A54" s="53" t="str">
        <f>IF(FRUTAS!A54=0,"",FRUTAS!A54)</f>
        <v/>
      </c>
      <c r="B54" s="87" t="str">
        <f>IF(FRUTAS!B54=0,"",FRUTAS!B54)</f>
        <v/>
      </c>
      <c r="C54" s="58"/>
      <c r="D54" s="58"/>
      <c r="E54" s="55"/>
      <c r="F54" s="58"/>
      <c r="G54" s="58"/>
      <c r="H54" s="58"/>
      <c r="I54" s="58"/>
      <c r="J54" s="58"/>
      <c r="K54" s="58"/>
      <c r="L54" s="58"/>
      <c r="M54" s="88"/>
      <c r="N54" s="58"/>
      <c r="O54" s="58"/>
      <c r="P54" s="58"/>
      <c r="Q54" s="58"/>
      <c r="R54" s="58"/>
      <c r="S54" s="58"/>
      <c r="T54" s="58"/>
      <c r="U54" s="58"/>
      <c r="V54" s="58"/>
      <c r="W54" s="88"/>
      <c r="X54" s="88"/>
      <c r="Y54" s="88"/>
      <c r="Z54" s="88"/>
      <c r="AA54" s="88"/>
      <c r="AB54" s="80">
        <f>FRUTAS!Y54</f>
        <v>0</v>
      </c>
      <c r="AC54" s="89" t="str">
        <f>IF(FRUTAS!Z54=0,"",FRUTAS!Z54)</f>
        <v/>
      </c>
    </row>
    <row r="55" spans="1:29" ht="21" customHeight="1" x14ac:dyDescent="0.3">
      <c r="A55" s="183" t="s">
        <v>95</v>
      </c>
      <c r="B55" s="184"/>
      <c r="C55" s="64">
        <f t="shared" ref="C55:AA55" si="0">IF(SUMIF($A$8:$A$54,"ret",C8:C54)=0,"",SUMIF($A$8:$A$54,"ret",C8:C54))</f>
        <v>20</v>
      </c>
      <c r="D55" s="64" t="str">
        <f t="shared" si="0"/>
        <v/>
      </c>
      <c r="E55" s="64" t="str">
        <f t="shared" si="0"/>
        <v/>
      </c>
      <c r="F55" s="64" t="str">
        <f t="shared" si="0"/>
        <v/>
      </c>
      <c r="G55" s="64" t="str">
        <f t="shared" si="0"/>
        <v/>
      </c>
      <c r="H55" s="64" t="str">
        <f t="shared" si="0"/>
        <v/>
      </c>
      <c r="I55" s="64">
        <f t="shared" si="0"/>
        <v>600</v>
      </c>
      <c r="J55" s="64" t="str">
        <f t="shared" si="0"/>
        <v/>
      </c>
      <c r="K55" s="64" t="str">
        <f t="shared" si="0"/>
        <v/>
      </c>
      <c r="L55" s="64">
        <f t="shared" si="0"/>
        <v>1</v>
      </c>
      <c r="M55" s="64">
        <f t="shared" si="0"/>
        <v>1</v>
      </c>
      <c r="N55" s="64" t="str">
        <f t="shared" si="0"/>
        <v/>
      </c>
      <c r="O55" s="64" t="str">
        <f t="shared" si="0"/>
        <v/>
      </c>
      <c r="P55" s="64" t="str">
        <f t="shared" si="0"/>
        <v/>
      </c>
      <c r="Q55" s="64" t="str">
        <f t="shared" si="0"/>
        <v/>
      </c>
      <c r="R55" s="64" t="str">
        <f t="shared" si="0"/>
        <v/>
      </c>
      <c r="S55" s="64" t="str">
        <f t="shared" si="0"/>
        <v/>
      </c>
      <c r="T55" s="64" t="str">
        <f t="shared" si="0"/>
        <v/>
      </c>
      <c r="U55" s="64" t="str">
        <f t="shared" si="0"/>
        <v/>
      </c>
      <c r="V55" s="64" t="str">
        <f t="shared" si="0"/>
        <v/>
      </c>
      <c r="W55" s="64" t="str">
        <f t="shared" si="0"/>
        <v/>
      </c>
      <c r="X55" s="64" t="str">
        <f t="shared" si="0"/>
        <v/>
      </c>
      <c r="Y55" s="64" t="str">
        <f t="shared" si="0"/>
        <v/>
      </c>
      <c r="Z55" s="64" t="str">
        <f t="shared" si="0"/>
        <v/>
      </c>
      <c r="AA55" s="65" t="str">
        <f t="shared" si="0"/>
        <v/>
      </c>
      <c r="AB55" s="66"/>
      <c r="AC55" s="66"/>
    </row>
    <row r="56" spans="1:29" ht="21" customHeight="1" x14ac:dyDescent="0.3">
      <c r="A56" s="183" t="s">
        <v>96</v>
      </c>
      <c r="B56" s="184"/>
      <c r="C56" s="64">
        <f t="shared" ref="C56:AA56" si="1">IF(SUMIF($A$8:$A$54,"&lt;&gt;ret",C8:C54)=0,"",SUMIF($A$8:$A$54,"&lt;&gt;ret",C8:C54))</f>
        <v>42</v>
      </c>
      <c r="D56" s="64">
        <f t="shared" si="1"/>
        <v>2</v>
      </c>
      <c r="E56" s="64">
        <f t="shared" si="1"/>
        <v>1</v>
      </c>
      <c r="F56" s="64">
        <f t="shared" si="1"/>
        <v>1</v>
      </c>
      <c r="G56" s="64">
        <f t="shared" si="1"/>
        <v>3</v>
      </c>
      <c r="H56" s="64">
        <f t="shared" si="1"/>
        <v>102.5</v>
      </c>
      <c r="I56" s="64">
        <f t="shared" si="1"/>
        <v>67</v>
      </c>
      <c r="J56" s="64">
        <f t="shared" si="1"/>
        <v>99</v>
      </c>
      <c r="K56" s="64">
        <f t="shared" si="1"/>
        <v>48.5</v>
      </c>
      <c r="L56" s="64">
        <f t="shared" si="1"/>
        <v>16</v>
      </c>
      <c r="M56" s="64">
        <f t="shared" si="1"/>
        <v>2</v>
      </c>
      <c r="N56" s="64">
        <f t="shared" si="1"/>
        <v>51</v>
      </c>
      <c r="O56" s="64">
        <f t="shared" si="1"/>
        <v>4</v>
      </c>
      <c r="P56" s="64">
        <f t="shared" si="1"/>
        <v>1</v>
      </c>
      <c r="Q56" s="64">
        <f t="shared" si="1"/>
        <v>1</v>
      </c>
      <c r="R56" s="64" t="str">
        <f t="shared" si="1"/>
        <v/>
      </c>
      <c r="S56" s="64">
        <f t="shared" si="1"/>
        <v>2</v>
      </c>
      <c r="T56" s="64">
        <f t="shared" si="1"/>
        <v>6.5</v>
      </c>
      <c r="U56" s="64" t="str">
        <f t="shared" si="1"/>
        <v/>
      </c>
      <c r="V56" s="64" t="str">
        <f t="shared" si="1"/>
        <v/>
      </c>
      <c r="W56" s="64">
        <f t="shared" si="1"/>
        <v>1</v>
      </c>
      <c r="X56" s="64" t="str">
        <f t="shared" si="1"/>
        <v/>
      </c>
      <c r="Y56" s="64">
        <f t="shared" si="1"/>
        <v>30</v>
      </c>
      <c r="Z56" s="64" t="str">
        <f t="shared" si="1"/>
        <v/>
      </c>
      <c r="AA56" s="65" t="str">
        <f t="shared" si="1"/>
        <v/>
      </c>
      <c r="AB56" s="66"/>
      <c r="AC56" s="66"/>
    </row>
    <row r="57" spans="1:29" ht="15.75" customHeight="1" x14ac:dyDescent="0.25">
      <c r="AA57" s="66"/>
      <c r="AB57" s="66"/>
    </row>
    <row r="58" spans="1:29" ht="21" customHeight="1" x14ac:dyDescent="0.3">
      <c r="A58" s="185" t="s">
        <v>97</v>
      </c>
      <c r="B58" s="179"/>
      <c r="C58" s="67">
        <f t="shared" ref="C58:AA58" si="2">IF(SUM(C55:C56)=0,"",SUM(C55:C56))</f>
        <v>62</v>
      </c>
      <c r="D58" s="68">
        <f t="shared" si="2"/>
        <v>2</v>
      </c>
      <c r="E58" s="68">
        <f t="shared" si="2"/>
        <v>1</v>
      </c>
      <c r="F58" s="68">
        <f t="shared" si="2"/>
        <v>1</v>
      </c>
      <c r="G58" s="68">
        <f t="shared" si="2"/>
        <v>3</v>
      </c>
      <c r="H58" s="68">
        <f t="shared" si="2"/>
        <v>102.5</v>
      </c>
      <c r="I58" s="68">
        <f t="shared" si="2"/>
        <v>667</v>
      </c>
      <c r="J58" s="68">
        <f t="shared" si="2"/>
        <v>99</v>
      </c>
      <c r="K58" s="68">
        <f t="shared" si="2"/>
        <v>48.5</v>
      </c>
      <c r="L58" s="68">
        <f t="shared" si="2"/>
        <v>17</v>
      </c>
      <c r="M58" s="68">
        <f t="shared" si="2"/>
        <v>3</v>
      </c>
      <c r="N58" s="68">
        <f t="shared" si="2"/>
        <v>51</v>
      </c>
      <c r="O58" s="68">
        <f t="shared" si="2"/>
        <v>4</v>
      </c>
      <c r="P58" s="68">
        <f t="shared" si="2"/>
        <v>1</v>
      </c>
      <c r="Q58" s="68">
        <f t="shared" si="2"/>
        <v>1</v>
      </c>
      <c r="R58" s="68" t="str">
        <f t="shared" si="2"/>
        <v/>
      </c>
      <c r="S58" s="68">
        <f t="shared" si="2"/>
        <v>2</v>
      </c>
      <c r="T58" s="68">
        <f t="shared" si="2"/>
        <v>6.5</v>
      </c>
      <c r="U58" s="68" t="str">
        <f t="shared" si="2"/>
        <v/>
      </c>
      <c r="V58" s="68" t="str">
        <f t="shared" si="2"/>
        <v/>
      </c>
      <c r="W58" s="68">
        <f t="shared" si="2"/>
        <v>1</v>
      </c>
      <c r="X58" s="68" t="str">
        <f t="shared" si="2"/>
        <v/>
      </c>
      <c r="Y58" s="68">
        <f t="shared" si="2"/>
        <v>30</v>
      </c>
      <c r="Z58" s="68" t="str">
        <f t="shared" si="2"/>
        <v/>
      </c>
      <c r="AA58" s="69" t="str">
        <f t="shared" si="2"/>
        <v/>
      </c>
      <c r="AB58" s="66"/>
      <c r="AC58" s="66"/>
    </row>
    <row r="59" spans="1:29" ht="15.75" customHeight="1" x14ac:dyDescent="0.25"/>
    <row r="60" spans="1:29" ht="15.75" customHeight="1" x14ac:dyDescent="0.25"/>
    <row r="61" spans="1:29" ht="15.75" customHeight="1" x14ac:dyDescent="0.25"/>
    <row r="62" spans="1:29" ht="15.75" customHeight="1" x14ac:dyDescent="0.25"/>
    <row r="63" spans="1:29" ht="15.75" hidden="1" customHeight="1" x14ac:dyDescent="0.25">
      <c r="A63" s="70" t="s">
        <v>11</v>
      </c>
      <c r="Y63" s="70" t="s">
        <v>97</v>
      </c>
    </row>
    <row r="64" spans="1:29" ht="15.75" hidden="1" customHeight="1" x14ac:dyDescent="0.25">
      <c r="A64" s="70">
        <v>1</v>
      </c>
      <c r="B64" s="71"/>
      <c r="C64" s="71">
        <f t="shared" ref="C64:X64" si="3">IF(SUMIF($A$8:$A$54,$A$64,C8:C54)=0,"",SUMIF($A$8:$A$54,$A$64,C8:C54))</f>
        <v>2</v>
      </c>
      <c r="D64" s="71" t="str">
        <f t="shared" si="3"/>
        <v/>
      </c>
      <c r="E64" s="71">
        <f t="shared" si="3"/>
        <v>1</v>
      </c>
      <c r="F64" s="71">
        <f t="shared" si="3"/>
        <v>1</v>
      </c>
      <c r="G64" s="71">
        <f t="shared" si="3"/>
        <v>1</v>
      </c>
      <c r="H64" s="71" t="str">
        <f t="shared" si="3"/>
        <v/>
      </c>
      <c r="I64" s="71">
        <f t="shared" si="3"/>
        <v>38</v>
      </c>
      <c r="J64" s="71">
        <f t="shared" si="3"/>
        <v>52</v>
      </c>
      <c r="K64" s="71">
        <f t="shared" si="3"/>
        <v>17.5</v>
      </c>
      <c r="L64" s="71">
        <f t="shared" si="3"/>
        <v>5</v>
      </c>
      <c r="M64" s="71">
        <f t="shared" si="3"/>
        <v>2</v>
      </c>
      <c r="N64" s="71">
        <f t="shared" si="3"/>
        <v>15.5</v>
      </c>
      <c r="O64" s="71">
        <f t="shared" si="3"/>
        <v>4</v>
      </c>
      <c r="P64" s="71" t="str">
        <f t="shared" si="3"/>
        <v/>
      </c>
      <c r="Q64" s="71">
        <f t="shared" si="3"/>
        <v>1</v>
      </c>
      <c r="R64" s="71" t="str">
        <f t="shared" si="3"/>
        <v/>
      </c>
      <c r="S64" s="71">
        <f t="shared" si="3"/>
        <v>1</v>
      </c>
      <c r="T64" s="71">
        <f t="shared" si="3"/>
        <v>1</v>
      </c>
      <c r="U64" s="71" t="str">
        <f t="shared" si="3"/>
        <v/>
      </c>
      <c r="V64" s="71" t="str">
        <f t="shared" si="3"/>
        <v/>
      </c>
      <c r="W64" s="71">
        <f t="shared" si="3"/>
        <v>1</v>
      </c>
      <c r="X64" s="72" t="str">
        <f t="shared" si="3"/>
        <v/>
      </c>
      <c r="Y64" s="73">
        <f t="shared" ref="Y64:Y78" si="4">SUM(C64:X64)</f>
        <v>143</v>
      </c>
    </row>
    <row r="65" spans="1:25" ht="15.75" hidden="1" customHeight="1" x14ac:dyDescent="0.25">
      <c r="A65" s="70">
        <v>2</v>
      </c>
      <c r="B65" s="71"/>
      <c r="C65" s="71">
        <f t="shared" ref="C65:X65" si="5">IF(SUMIF($A$8:$A$54,$A$65,C8:C54)=0,"",SUMIF($A$8:$A$54,$A$65,C8:C54))</f>
        <v>40</v>
      </c>
      <c r="D65" s="71">
        <f t="shared" si="5"/>
        <v>2</v>
      </c>
      <c r="E65" s="71" t="str">
        <f t="shared" si="5"/>
        <v/>
      </c>
      <c r="F65" s="71" t="str">
        <f t="shared" si="5"/>
        <v/>
      </c>
      <c r="G65" s="71">
        <f t="shared" si="5"/>
        <v>2</v>
      </c>
      <c r="H65" s="71">
        <f t="shared" si="5"/>
        <v>2.5</v>
      </c>
      <c r="I65" s="71">
        <f t="shared" si="5"/>
        <v>29</v>
      </c>
      <c r="J65" s="71">
        <f t="shared" si="5"/>
        <v>47</v>
      </c>
      <c r="K65" s="71">
        <f t="shared" si="5"/>
        <v>1</v>
      </c>
      <c r="L65" s="71">
        <f t="shared" si="5"/>
        <v>1</v>
      </c>
      <c r="M65" s="71" t="str">
        <f t="shared" si="5"/>
        <v/>
      </c>
      <c r="N65" s="71">
        <f t="shared" si="5"/>
        <v>5.5</v>
      </c>
      <c r="O65" s="71" t="str">
        <f t="shared" si="5"/>
        <v/>
      </c>
      <c r="P65" s="71">
        <f t="shared" si="5"/>
        <v>1</v>
      </c>
      <c r="Q65" s="71" t="str">
        <f t="shared" si="5"/>
        <v/>
      </c>
      <c r="R65" s="71" t="str">
        <f t="shared" si="5"/>
        <v/>
      </c>
      <c r="S65" s="71">
        <f t="shared" si="5"/>
        <v>1</v>
      </c>
      <c r="T65" s="71">
        <f t="shared" si="5"/>
        <v>5.5</v>
      </c>
      <c r="U65" s="71" t="str">
        <f t="shared" si="5"/>
        <v/>
      </c>
      <c r="V65" s="71" t="str">
        <f t="shared" si="5"/>
        <v/>
      </c>
      <c r="W65" s="71" t="str">
        <f t="shared" si="5"/>
        <v/>
      </c>
      <c r="X65" s="72" t="str">
        <f t="shared" si="5"/>
        <v/>
      </c>
      <c r="Y65" s="73">
        <f t="shared" si="4"/>
        <v>137.5</v>
      </c>
    </row>
    <row r="66" spans="1:25" ht="15.75" hidden="1" customHeight="1" x14ac:dyDescent="0.25">
      <c r="A66" s="70">
        <v>3</v>
      </c>
      <c r="B66" s="71"/>
      <c r="C66" s="71" t="str">
        <f t="shared" ref="C66:X66" si="6">IF(SUMIF($A$8:$A$54,$A$66,C8:C54)=0,"",SUMIF($A$8:$A$54,$A$66,C8:C54))</f>
        <v/>
      </c>
      <c r="D66" s="71" t="str">
        <f t="shared" si="6"/>
        <v/>
      </c>
      <c r="E66" s="71" t="str">
        <f t="shared" si="6"/>
        <v/>
      </c>
      <c r="F66" s="71" t="str">
        <f t="shared" si="6"/>
        <v/>
      </c>
      <c r="G66" s="71" t="str">
        <f t="shared" si="6"/>
        <v/>
      </c>
      <c r="H66" s="71" t="str">
        <f t="shared" si="6"/>
        <v/>
      </c>
      <c r="I66" s="71" t="str">
        <f t="shared" si="6"/>
        <v/>
      </c>
      <c r="J66" s="71" t="str">
        <f t="shared" si="6"/>
        <v/>
      </c>
      <c r="K66" s="71" t="str">
        <f t="shared" si="6"/>
        <v/>
      </c>
      <c r="L66" s="71" t="str">
        <f t="shared" si="6"/>
        <v/>
      </c>
      <c r="M66" s="71" t="str">
        <f t="shared" si="6"/>
        <v/>
      </c>
      <c r="N66" s="71" t="str">
        <f t="shared" si="6"/>
        <v/>
      </c>
      <c r="O66" s="71" t="str">
        <f t="shared" si="6"/>
        <v/>
      </c>
      <c r="P66" s="71" t="str">
        <f t="shared" si="6"/>
        <v/>
      </c>
      <c r="Q66" s="71" t="str">
        <f t="shared" si="6"/>
        <v/>
      </c>
      <c r="R66" s="71" t="str">
        <f t="shared" si="6"/>
        <v/>
      </c>
      <c r="S66" s="71" t="str">
        <f t="shared" si="6"/>
        <v/>
      </c>
      <c r="T66" s="71" t="str">
        <f t="shared" si="6"/>
        <v/>
      </c>
      <c r="U66" s="71" t="str">
        <f t="shared" si="6"/>
        <v/>
      </c>
      <c r="V66" s="71" t="str">
        <f t="shared" si="6"/>
        <v/>
      </c>
      <c r="W66" s="71" t="str">
        <f t="shared" si="6"/>
        <v/>
      </c>
      <c r="X66" s="72" t="str">
        <f t="shared" si="6"/>
        <v/>
      </c>
      <c r="Y66" s="73">
        <f t="shared" si="4"/>
        <v>0</v>
      </c>
    </row>
    <row r="67" spans="1:25" ht="15.75" hidden="1" customHeight="1" x14ac:dyDescent="0.25">
      <c r="A67" s="70">
        <v>4</v>
      </c>
      <c r="B67" s="71"/>
      <c r="C67" s="71" t="str">
        <f t="shared" ref="C67:X67" si="7">IF(SUMIF($A$8:$A$54,$A$67,C8:C54)=0,"",SUMIF($A$8:$A$54,$A$67,C8:C54))</f>
        <v/>
      </c>
      <c r="D67" s="71" t="str">
        <f t="shared" si="7"/>
        <v/>
      </c>
      <c r="E67" s="71" t="str">
        <f t="shared" si="7"/>
        <v/>
      </c>
      <c r="F67" s="71" t="str">
        <f t="shared" si="7"/>
        <v/>
      </c>
      <c r="G67" s="71" t="str">
        <f t="shared" si="7"/>
        <v/>
      </c>
      <c r="H67" s="71" t="str">
        <f t="shared" si="7"/>
        <v/>
      </c>
      <c r="I67" s="71" t="str">
        <f t="shared" si="7"/>
        <v/>
      </c>
      <c r="J67" s="71" t="str">
        <f t="shared" si="7"/>
        <v/>
      </c>
      <c r="K67" s="71" t="str">
        <f t="shared" si="7"/>
        <v/>
      </c>
      <c r="L67" s="71" t="str">
        <f t="shared" si="7"/>
        <v/>
      </c>
      <c r="M67" s="71" t="str">
        <f t="shared" si="7"/>
        <v/>
      </c>
      <c r="N67" s="71" t="str">
        <f t="shared" si="7"/>
        <v/>
      </c>
      <c r="O67" s="71" t="str">
        <f t="shared" si="7"/>
        <v/>
      </c>
      <c r="P67" s="71" t="str">
        <f t="shared" si="7"/>
        <v/>
      </c>
      <c r="Q67" s="71" t="str">
        <f t="shared" si="7"/>
        <v/>
      </c>
      <c r="R67" s="71" t="str">
        <f t="shared" si="7"/>
        <v/>
      </c>
      <c r="S67" s="71" t="str">
        <f t="shared" si="7"/>
        <v/>
      </c>
      <c r="T67" s="71" t="str">
        <f t="shared" si="7"/>
        <v/>
      </c>
      <c r="U67" s="71" t="str">
        <f t="shared" si="7"/>
        <v/>
      </c>
      <c r="V67" s="71" t="str">
        <f t="shared" si="7"/>
        <v/>
      </c>
      <c r="W67" s="71" t="str">
        <f t="shared" si="7"/>
        <v/>
      </c>
      <c r="X67" s="72" t="str">
        <f t="shared" si="7"/>
        <v/>
      </c>
      <c r="Y67" s="73">
        <f t="shared" si="4"/>
        <v>0</v>
      </c>
    </row>
    <row r="68" spans="1:25" ht="15.75" hidden="1" customHeight="1" x14ac:dyDescent="0.25">
      <c r="A68" s="70">
        <v>5</v>
      </c>
      <c r="B68" s="71"/>
      <c r="C68" s="71" t="str">
        <f t="shared" ref="C68:X68" si="8">IF(SUMIF($A$8:$A$54,$A$68,C8:C54)=0,"",SUMIF($A$8:$A$54,$A$68,C8:C54))</f>
        <v/>
      </c>
      <c r="D68" s="71" t="str">
        <f t="shared" si="8"/>
        <v/>
      </c>
      <c r="E68" s="71" t="str">
        <f t="shared" si="8"/>
        <v/>
      </c>
      <c r="F68" s="71" t="str">
        <f t="shared" si="8"/>
        <v/>
      </c>
      <c r="G68" s="71" t="str">
        <f t="shared" si="8"/>
        <v/>
      </c>
      <c r="H68" s="71" t="str">
        <f t="shared" si="8"/>
        <v/>
      </c>
      <c r="I68" s="71" t="str">
        <f t="shared" si="8"/>
        <v/>
      </c>
      <c r="J68" s="71" t="str">
        <f t="shared" si="8"/>
        <v/>
      </c>
      <c r="K68" s="71" t="str">
        <f t="shared" si="8"/>
        <v/>
      </c>
      <c r="L68" s="71" t="str">
        <f t="shared" si="8"/>
        <v/>
      </c>
      <c r="M68" s="71" t="str">
        <f t="shared" si="8"/>
        <v/>
      </c>
      <c r="N68" s="71" t="str">
        <f t="shared" si="8"/>
        <v/>
      </c>
      <c r="O68" s="71" t="str">
        <f t="shared" si="8"/>
        <v/>
      </c>
      <c r="P68" s="71" t="str">
        <f t="shared" si="8"/>
        <v/>
      </c>
      <c r="Q68" s="71" t="str">
        <f t="shared" si="8"/>
        <v/>
      </c>
      <c r="R68" s="71" t="str">
        <f t="shared" si="8"/>
        <v/>
      </c>
      <c r="S68" s="71" t="str">
        <f t="shared" si="8"/>
        <v/>
      </c>
      <c r="T68" s="71" t="str">
        <f t="shared" si="8"/>
        <v/>
      </c>
      <c r="U68" s="71" t="str">
        <f t="shared" si="8"/>
        <v/>
      </c>
      <c r="V68" s="71" t="str">
        <f t="shared" si="8"/>
        <v/>
      </c>
      <c r="W68" s="71" t="str">
        <f t="shared" si="8"/>
        <v/>
      </c>
      <c r="X68" s="72" t="str">
        <f t="shared" si="8"/>
        <v/>
      </c>
      <c r="Y68" s="73">
        <f t="shared" si="4"/>
        <v>0</v>
      </c>
    </row>
    <row r="69" spans="1:25" ht="15.75" hidden="1" customHeight="1" x14ac:dyDescent="0.25">
      <c r="A69" s="70">
        <v>6</v>
      </c>
      <c r="B69" s="71"/>
      <c r="C69" s="71" t="str">
        <f t="shared" ref="C69:X69" si="9">IF(SUMIF($A$8:$A$54,$A$69,C8:C54)=0,"",SUMIF($A$8:$A$54,$A$69,C8:C54))</f>
        <v/>
      </c>
      <c r="D69" s="71" t="str">
        <f t="shared" si="9"/>
        <v/>
      </c>
      <c r="E69" s="71" t="str">
        <f t="shared" si="9"/>
        <v/>
      </c>
      <c r="F69" s="71" t="str">
        <f t="shared" si="9"/>
        <v/>
      </c>
      <c r="G69" s="71" t="str">
        <f t="shared" si="9"/>
        <v/>
      </c>
      <c r="H69" s="71" t="str">
        <f t="shared" si="9"/>
        <v/>
      </c>
      <c r="I69" s="71" t="str">
        <f t="shared" si="9"/>
        <v/>
      </c>
      <c r="J69" s="71" t="str">
        <f t="shared" si="9"/>
        <v/>
      </c>
      <c r="K69" s="71" t="str">
        <f t="shared" si="9"/>
        <v/>
      </c>
      <c r="L69" s="71" t="str">
        <f t="shared" si="9"/>
        <v/>
      </c>
      <c r="M69" s="71" t="str">
        <f t="shared" si="9"/>
        <v/>
      </c>
      <c r="N69" s="71" t="str">
        <f t="shared" si="9"/>
        <v/>
      </c>
      <c r="O69" s="71" t="str">
        <f t="shared" si="9"/>
        <v/>
      </c>
      <c r="P69" s="71" t="str">
        <f t="shared" si="9"/>
        <v/>
      </c>
      <c r="Q69" s="71" t="str">
        <f t="shared" si="9"/>
        <v/>
      </c>
      <c r="R69" s="71" t="str">
        <f t="shared" si="9"/>
        <v/>
      </c>
      <c r="S69" s="71" t="str">
        <f t="shared" si="9"/>
        <v/>
      </c>
      <c r="T69" s="71" t="str">
        <f t="shared" si="9"/>
        <v/>
      </c>
      <c r="U69" s="71" t="str">
        <f t="shared" si="9"/>
        <v/>
      </c>
      <c r="V69" s="71" t="str">
        <f t="shared" si="9"/>
        <v/>
      </c>
      <c r="W69" s="71" t="str">
        <f t="shared" si="9"/>
        <v/>
      </c>
      <c r="X69" s="72" t="str">
        <f t="shared" si="9"/>
        <v/>
      </c>
      <c r="Y69" s="73">
        <f t="shared" si="4"/>
        <v>0</v>
      </c>
    </row>
    <row r="70" spans="1:25" ht="15.75" hidden="1" customHeight="1" x14ac:dyDescent="0.25">
      <c r="A70" s="70">
        <v>7</v>
      </c>
      <c r="B70" s="71"/>
      <c r="C70" s="71" t="str">
        <f t="shared" ref="C70:X70" si="10">IF(SUMIF($A$8:$A$54,$A$70,C8:C54)=0,"",SUMIF($A$8:$A$54,$A$70,C8:C54))</f>
        <v/>
      </c>
      <c r="D70" s="71" t="str">
        <f t="shared" si="10"/>
        <v/>
      </c>
      <c r="E70" s="71" t="str">
        <f t="shared" si="10"/>
        <v/>
      </c>
      <c r="F70" s="71" t="str">
        <f t="shared" si="10"/>
        <v/>
      </c>
      <c r="G70" s="71" t="str">
        <f t="shared" si="10"/>
        <v/>
      </c>
      <c r="H70" s="71">
        <f t="shared" si="10"/>
        <v>100</v>
      </c>
      <c r="I70" s="71" t="str">
        <f t="shared" si="10"/>
        <v/>
      </c>
      <c r="J70" s="71" t="str">
        <f t="shared" si="10"/>
        <v/>
      </c>
      <c r="K70" s="71">
        <f t="shared" si="10"/>
        <v>30</v>
      </c>
      <c r="L70" s="71">
        <f t="shared" si="10"/>
        <v>10</v>
      </c>
      <c r="M70" s="71" t="str">
        <f t="shared" si="10"/>
        <v/>
      </c>
      <c r="N70" s="71">
        <f t="shared" si="10"/>
        <v>30</v>
      </c>
      <c r="O70" s="71" t="str">
        <f t="shared" si="10"/>
        <v/>
      </c>
      <c r="P70" s="71" t="str">
        <f t="shared" si="10"/>
        <v/>
      </c>
      <c r="Q70" s="71" t="str">
        <f t="shared" si="10"/>
        <v/>
      </c>
      <c r="R70" s="71" t="str">
        <f t="shared" si="10"/>
        <v/>
      </c>
      <c r="S70" s="71" t="str">
        <f t="shared" si="10"/>
        <v/>
      </c>
      <c r="T70" s="71" t="str">
        <f t="shared" si="10"/>
        <v/>
      </c>
      <c r="U70" s="71" t="str">
        <f t="shared" si="10"/>
        <v/>
      </c>
      <c r="V70" s="71" t="str">
        <f t="shared" si="10"/>
        <v/>
      </c>
      <c r="W70" s="71" t="str">
        <f t="shared" si="10"/>
        <v/>
      </c>
      <c r="X70" s="72" t="str">
        <f t="shared" si="10"/>
        <v/>
      </c>
      <c r="Y70" s="73">
        <f t="shared" si="4"/>
        <v>170</v>
      </c>
    </row>
    <row r="71" spans="1:25" ht="15.75" hidden="1" customHeight="1" x14ac:dyDescent="0.25">
      <c r="A71" s="70">
        <v>8</v>
      </c>
      <c r="B71" s="71"/>
      <c r="C71" s="71" t="str">
        <f t="shared" ref="C71:X71" si="11">IF(SUMIF($A$8:$A$54,$A$71,C8:C54)=0,"",SUMIF($A$8:$A$54,$A$71,C8:C54))</f>
        <v/>
      </c>
      <c r="D71" s="71" t="str">
        <f t="shared" si="11"/>
        <v/>
      </c>
      <c r="E71" s="71" t="str">
        <f t="shared" si="11"/>
        <v/>
      </c>
      <c r="F71" s="71" t="str">
        <f t="shared" si="11"/>
        <v/>
      </c>
      <c r="G71" s="71" t="str">
        <f t="shared" si="11"/>
        <v/>
      </c>
      <c r="H71" s="71" t="str">
        <f t="shared" si="11"/>
        <v/>
      </c>
      <c r="I71" s="71" t="str">
        <f t="shared" si="11"/>
        <v/>
      </c>
      <c r="J71" s="71" t="str">
        <f t="shared" si="11"/>
        <v/>
      </c>
      <c r="K71" s="71" t="str">
        <f t="shared" si="11"/>
        <v/>
      </c>
      <c r="L71" s="71" t="str">
        <f t="shared" si="11"/>
        <v/>
      </c>
      <c r="M71" s="71" t="str">
        <f t="shared" si="11"/>
        <v/>
      </c>
      <c r="N71" s="71" t="str">
        <f t="shared" si="11"/>
        <v/>
      </c>
      <c r="O71" s="71" t="str">
        <f t="shared" si="11"/>
        <v/>
      </c>
      <c r="P71" s="71" t="str">
        <f t="shared" si="11"/>
        <v/>
      </c>
      <c r="Q71" s="71" t="str">
        <f t="shared" si="11"/>
        <v/>
      </c>
      <c r="R71" s="71" t="str">
        <f t="shared" si="11"/>
        <v/>
      </c>
      <c r="S71" s="71" t="str">
        <f t="shared" si="11"/>
        <v/>
      </c>
      <c r="T71" s="71" t="str">
        <f t="shared" si="11"/>
        <v/>
      </c>
      <c r="U71" s="71" t="str">
        <f t="shared" si="11"/>
        <v/>
      </c>
      <c r="V71" s="71" t="str">
        <f t="shared" si="11"/>
        <v/>
      </c>
      <c r="W71" s="71" t="str">
        <f t="shared" si="11"/>
        <v/>
      </c>
      <c r="X71" s="72" t="str">
        <f t="shared" si="11"/>
        <v/>
      </c>
      <c r="Y71" s="73">
        <f t="shared" si="4"/>
        <v>0</v>
      </c>
    </row>
    <row r="72" spans="1:25" ht="15.75" hidden="1" customHeight="1" x14ac:dyDescent="0.25">
      <c r="A72" s="70">
        <v>9</v>
      </c>
      <c r="B72" s="71"/>
      <c r="C72" s="71" t="str">
        <f t="shared" ref="C72:X72" si="12">IF(SUMIF($A$8:$A$54,$A$72,C8:C54)=0,"",SUMIF($A$8:$A$54,$A$72,C8:C54))</f>
        <v/>
      </c>
      <c r="D72" s="71" t="str">
        <f t="shared" si="12"/>
        <v/>
      </c>
      <c r="E72" s="71" t="str">
        <f t="shared" si="12"/>
        <v/>
      </c>
      <c r="F72" s="71" t="str">
        <f t="shared" si="12"/>
        <v/>
      </c>
      <c r="G72" s="71" t="str">
        <f t="shared" si="12"/>
        <v/>
      </c>
      <c r="H72" s="71" t="str">
        <f t="shared" si="12"/>
        <v/>
      </c>
      <c r="I72" s="71" t="str">
        <f t="shared" si="12"/>
        <v/>
      </c>
      <c r="J72" s="71" t="str">
        <f t="shared" si="12"/>
        <v/>
      </c>
      <c r="K72" s="71" t="str">
        <f t="shared" si="12"/>
        <v/>
      </c>
      <c r="L72" s="71" t="str">
        <f t="shared" si="12"/>
        <v/>
      </c>
      <c r="M72" s="71" t="str">
        <f t="shared" si="12"/>
        <v/>
      </c>
      <c r="N72" s="71" t="str">
        <f t="shared" si="12"/>
        <v/>
      </c>
      <c r="O72" s="71" t="str">
        <f t="shared" si="12"/>
        <v/>
      </c>
      <c r="P72" s="71" t="str">
        <f t="shared" si="12"/>
        <v/>
      </c>
      <c r="Q72" s="71" t="str">
        <f t="shared" si="12"/>
        <v/>
      </c>
      <c r="R72" s="71" t="str">
        <f t="shared" si="12"/>
        <v/>
      </c>
      <c r="S72" s="71" t="str">
        <f t="shared" si="12"/>
        <v/>
      </c>
      <c r="T72" s="71" t="str">
        <f t="shared" si="12"/>
        <v/>
      </c>
      <c r="U72" s="71" t="str">
        <f t="shared" si="12"/>
        <v/>
      </c>
      <c r="V72" s="71" t="str">
        <f t="shared" si="12"/>
        <v/>
      </c>
      <c r="W72" s="71" t="str">
        <f t="shared" si="12"/>
        <v/>
      </c>
      <c r="X72" s="72" t="str">
        <f t="shared" si="12"/>
        <v/>
      </c>
      <c r="Y72" s="73">
        <f t="shared" si="4"/>
        <v>0</v>
      </c>
    </row>
    <row r="73" spans="1:25" ht="15.75" hidden="1" customHeight="1" x14ac:dyDescent="0.25">
      <c r="A73" s="70">
        <v>10</v>
      </c>
      <c r="B73" s="71"/>
      <c r="C73" s="71" t="str">
        <f t="shared" ref="C73:X73" si="13">IF(SUMIF($A$8:$A$54,$A$73,C8:C54)=0,"",SUMIF($A$8:$A$54,$A$73,C8:C54))</f>
        <v/>
      </c>
      <c r="D73" s="71" t="str">
        <f t="shared" si="13"/>
        <v/>
      </c>
      <c r="E73" s="71" t="str">
        <f t="shared" si="13"/>
        <v/>
      </c>
      <c r="F73" s="71" t="str">
        <f t="shared" si="13"/>
        <v/>
      </c>
      <c r="G73" s="71" t="str">
        <f t="shared" si="13"/>
        <v/>
      </c>
      <c r="H73" s="71" t="str">
        <f t="shared" si="13"/>
        <v/>
      </c>
      <c r="I73" s="71" t="str">
        <f t="shared" si="13"/>
        <v/>
      </c>
      <c r="J73" s="71" t="str">
        <f t="shared" si="13"/>
        <v/>
      </c>
      <c r="K73" s="71" t="str">
        <f t="shared" si="13"/>
        <v/>
      </c>
      <c r="L73" s="71" t="str">
        <f t="shared" si="13"/>
        <v/>
      </c>
      <c r="M73" s="71" t="str">
        <f t="shared" si="13"/>
        <v/>
      </c>
      <c r="N73" s="71" t="str">
        <f t="shared" si="13"/>
        <v/>
      </c>
      <c r="O73" s="71" t="str">
        <f t="shared" si="13"/>
        <v/>
      </c>
      <c r="P73" s="71" t="str">
        <f t="shared" si="13"/>
        <v/>
      </c>
      <c r="Q73" s="71" t="str">
        <f t="shared" si="13"/>
        <v/>
      </c>
      <c r="R73" s="71" t="str">
        <f t="shared" si="13"/>
        <v/>
      </c>
      <c r="S73" s="71" t="str">
        <f t="shared" si="13"/>
        <v/>
      </c>
      <c r="T73" s="71" t="str">
        <f t="shared" si="13"/>
        <v/>
      </c>
      <c r="U73" s="71" t="str">
        <f t="shared" si="13"/>
        <v/>
      </c>
      <c r="V73" s="71" t="str">
        <f t="shared" si="13"/>
        <v/>
      </c>
      <c r="W73" s="71" t="str">
        <f t="shared" si="13"/>
        <v/>
      </c>
      <c r="X73" s="72" t="str">
        <f t="shared" si="13"/>
        <v/>
      </c>
      <c r="Y73" s="73">
        <f t="shared" si="4"/>
        <v>0</v>
      </c>
    </row>
    <row r="74" spans="1:25" ht="15.75" hidden="1" customHeight="1" x14ac:dyDescent="0.25">
      <c r="A74" s="70">
        <v>11</v>
      </c>
      <c r="B74" s="71"/>
      <c r="C74" s="71" t="str">
        <f t="shared" ref="C74:X74" si="14">IF(SUMIF($A$8:$A$54,$A$74,C8:C54)=0,"",SUMIF($A$8:$A$54,$A$74,C8:C54))</f>
        <v/>
      </c>
      <c r="D74" s="71" t="str">
        <f t="shared" si="14"/>
        <v/>
      </c>
      <c r="E74" s="71" t="str">
        <f t="shared" si="14"/>
        <v/>
      </c>
      <c r="F74" s="71" t="str">
        <f t="shared" si="14"/>
        <v/>
      </c>
      <c r="G74" s="71" t="str">
        <f t="shared" si="14"/>
        <v/>
      </c>
      <c r="H74" s="71" t="str">
        <f t="shared" si="14"/>
        <v/>
      </c>
      <c r="I74" s="71" t="str">
        <f t="shared" si="14"/>
        <v/>
      </c>
      <c r="J74" s="71" t="str">
        <f t="shared" si="14"/>
        <v/>
      </c>
      <c r="K74" s="71" t="str">
        <f t="shared" si="14"/>
        <v/>
      </c>
      <c r="L74" s="71" t="str">
        <f t="shared" si="14"/>
        <v/>
      </c>
      <c r="M74" s="71" t="str">
        <f t="shared" si="14"/>
        <v/>
      </c>
      <c r="N74" s="71" t="str">
        <f t="shared" si="14"/>
        <v/>
      </c>
      <c r="O74" s="71" t="str">
        <f t="shared" si="14"/>
        <v/>
      </c>
      <c r="P74" s="71" t="str">
        <f t="shared" si="14"/>
        <v/>
      </c>
      <c r="Q74" s="71" t="str">
        <f t="shared" si="14"/>
        <v/>
      </c>
      <c r="R74" s="71" t="str">
        <f t="shared" si="14"/>
        <v/>
      </c>
      <c r="S74" s="71" t="str">
        <f t="shared" si="14"/>
        <v/>
      </c>
      <c r="T74" s="71" t="str">
        <f t="shared" si="14"/>
        <v/>
      </c>
      <c r="U74" s="71" t="str">
        <f t="shared" si="14"/>
        <v/>
      </c>
      <c r="V74" s="71" t="str">
        <f t="shared" si="14"/>
        <v/>
      </c>
      <c r="W74" s="71" t="str">
        <f t="shared" si="14"/>
        <v/>
      </c>
      <c r="X74" s="72" t="str">
        <f t="shared" si="14"/>
        <v/>
      </c>
      <c r="Y74" s="73">
        <f t="shared" si="4"/>
        <v>0</v>
      </c>
    </row>
    <row r="75" spans="1:25" ht="15.75" hidden="1" customHeight="1" x14ac:dyDescent="0.25">
      <c r="A75" s="70">
        <v>12</v>
      </c>
      <c r="B75" s="71"/>
      <c r="C75" s="71" t="str">
        <f t="shared" ref="C75:X75" si="15">IF(SUMIF($A$8:$A$54,$A$75,C8:C54)=0,"",SUMIF($A$8:$A$54,$A$75,C8:C54))</f>
        <v/>
      </c>
      <c r="D75" s="71" t="str">
        <f t="shared" si="15"/>
        <v/>
      </c>
      <c r="E75" s="71" t="str">
        <f t="shared" si="15"/>
        <v/>
      </c>
      <c r="F75" s="71" t="str">
        <f t="shared" si="15"/>
        <v/>
      </c>
      <c r="G75" s="71" t="str">
        <f t="shared" si="15"/>
        <v/>
      </c>
      <c r="H75" s="71" t="str">
        <f t="shared" si="15"/>
        <v/>
      </c>
      <c r="I75" s="71" t="str">
        <f t="shared" si="15"/>
        <v/>
      </c>
      <c r="J75" s="71" t="str">
        <f t="shared" si="15"/>
        <v/>
      </c>
      <c r="K75" s="71" t="str">
        <f t="shared" si="15"/>
        <v/>
      </c>
      <c r="L75" s="71" t="str">
        <f t="shared" si="15"/>
        <v/>
      </c>
      <c r="M75" s="71" t="str">
        <f t="shared" si="15"/>
        <v/>
      </c>
      <c r="N75" s="71" t="str">
        <f t="shared" si="15"/>
        <v/>
      </c>
      <c r="O75" s="71" t="str">
        <f t="shared" si="15"/>
        <v/>
      </c>
      <c r="P75" s="71" t="str">
        <f t="shared" si="15"/>
        <v/>
      </c>
      <c r="Q75" s="71" t="str">
        <f t="shared" si="15"/>
        <v/>
      </c>
      <c r="R75" s="71" t="str">
        <f t="shared" si="15"/>
        <v/>
      </c>
      <c r="S75" s="71" t="str">
        <f t="shared" si="15"/>
        <v/>
      </c>
      <c r="T75" s="71" t="str">
        <f t="shared" si="15"/>
        <v/>
      </c>
      <c r="U75" s="71" t="str">
        <f t="shared" si="15"/>
        <v/>
      </c>
      <c r="V75" s="71" t="str">
        <f t="shared" si="15"/>
        <v/>
      </c>
      <c r="W75" s="71" t="str">
        <f t="shared" si="15"/>
        <v/>
      </c>
      <c r="X75" s="72" t="str">
        <f t="shared" si="15"/>
        <v/>
      </c>
      <c r="Y75" s="73">
        <f t="shared" si="4"/>
        <v>0</v>
      </c>
    </row>
    <row r="76" spans="1:25" ht="15.75" hidden="1" customHeight="1" x14ac:dyDescent="0.25">
      <c r="A76" s="70">
        <v>13</v>
      </c>
      <c r="B76" s="71"/>
      <c r="C76" s="71" t="str">
        <f t="shared" ref="C76:X76" si="16">IF(SUMIF($A$8:$A$54,$A$76,C8:C54)=0,"",SUMIF($A$8:$A$54,$A$76,C8:C54))</f>
        <v/>
      </c>
      <c r="D76" s="71" t="str">
        <f t="shared" si="16"/>
        <v/>
      </c>
      <c r="E76" s="71" t="str">
        <f t="shared" si="16"/>
        <v/>
      </c>
      <c r="F76" s="71" t="str">
        <f t="shared" si="16"/>
        <v/>
      </c>
      <c r="G76" s="71" t="str">
        <f t="shared" si="16"/>
        <v/>
      </c>
      <c r="H76" s="71" t="str">
        <f t="shared" si="16"/>
        <v/>
      </c>
      <c r="I76" s="71" t="str">
        <f t="shared" si="16"/>
        <v/>
      </c>
      <c r="J76" s="71" t="str">
        <f t="shared" si="16"/>
        <v/>
      </c>
      <c r="K76" s="71" t="str">
        <f t="shared" si="16"/>
        <v/>
      </c>
      <c r="L76" s="71" t="str">
        <f t="shared" si="16"/>
        <v/>
      </c>
      <c r="M76" s="71" t="str">
        <f t="shared" si="16"/>
        <v/>
      </c>
      <c r="N76" s="71" t="str">
        <f t="shared" si="16"/>
        <v/>
      </c>
      <c r="O76" s="71" t="str">
        <f t="shared" si="16"/>
        <v/>
      </c>
      <c r="P76" s="71" t="str">
        <f t="shared" si="16"/>
        <v/>
      </c>
      <c r="Q76" s="71" t="str">
        <f t="shared" si="16"/>
        <v/>
      </c>
      <c r="R76" s="71" t="str">
        <f t="shared" si="16"/>
        <v/>
      </c>
      <c r="S76" s="71" t="str">
        <f t="shared" si="16"/>
        <v/>
      </c>
      <c r="T76" s="71" t="str">
        <f t="shared" si="16"/>
        <v/>
      </c>
      <c r="U76" s="71" t="str">
        <f t="shared" si="16"/>
        <v/>
      </c>
      <c r="V76" s="71" t="str">
        <f t="shared" si="16"/>
        <v/>
      </c>
      <c r="W76" s="71" t="str">
        <f t="shared" si="16"/>
        <v/>
      </c>
      <c r="X76" s="72" t="str">
        <f t="shared" si="16"/>
        <v/>
      </c>
      <c r="Y76" s="73">
        <f t="shared" si="4"/>
        <v>0</v>
      </c>
    </row>
    <row r="77" spans="1:25" ht="15.75" hidden="1" customHeight="1" x14ac:dyDescent="0.25">
      <c r="A77" s="70">
        <v>14</v>
      </c>
      <c r="B77" s="71"/>
      <c r="C77" s="71" t="str">
        <f t="shared" ref="C77:X77" si="17">IF(SUMIF($A$8:$A$54,$A$77,C8:C54)=0,"",SUMIF($A$8:$A$54,$A$77,C8:C54))</f>
        <v/>
      </c>
      <c r="D77" s="71" t="str">
        <f t="shared" si="17"/>
        <v/>
      </c>
      <c r="E77" s="71" t="str">
        <f t="shared" si="17"/>
        <v/>
      </c>
      <c r="F77" s="71" t="str">
        <f t="shared" si="17"/>
        <v/>
      </c>
      <c r="G77" s="71" t="str">
        <f t="shared" si="17"/>
        <v/>
      </c>
      <c r="H77" s="71" t="str">
        <f t="shared" si="17"/>
        <v/>
      </c>
      <c r="I77" s="71" t="str">
        <f t="shared" si="17"/>
        <v/>
      </c>
      <c r="J77" s="71" t="str">
        <f t="shared" si="17"/>
        <v/>
      </c>
      <c r="K77" s="71" t="str">
        <f t="shared" si="17"/>
        <v/>
      </c>
      <c r="L77" s="71" t="str">
        <f t="shared" si="17"/>
        <v/>
      </c>
      <c r="M77" s="71" t="str">
        <f t="shared" si="17"/>
        <v/>
      </c>
      <c r="N77" s="71" t="str">
        <f t="shared" si="17"/>
        <v/>
      </c>
      <c r="O77" s="71" t="str">
        <f t="shared" si="17"/>
        <v/>
      </c>
      <c r="P77" s="71" t="str">
        <f t="shared" si="17"/>
        <v/>
      </c>
      <c r="Q77" s="71" t="str">
        <f t="shared" si="17"/>
        <v/>
      </c>
      <c r="R77" s="71" t="str">
        <f t="shared" si="17"/>
        <v/>
      </c>
      <c r="S77" s="71" t="str">
        <f t="shared" si="17"/>
        <v/>
      </c>
      <c r="T77" s="71" t="str">
        <f t="shared" si="17"/>
        <v/>
      </c>
      <c r="U77" s="71" t="str">
        <f t="shared" si="17"/>
        <v/>
      </c>
      <c r="V77" s="71" t="str">
        <f t="shared" si="17"/>
        <v/>
      </c>
      <c r="W77" s="71" t="str">
        <f t="shared" si="17"/>
        <v/>
      </c>
      <c r="X77" s="72" t="str">
        <f t="shared" si="17"/>
        <v/>
      </c>
      <c r="Y77" s="73">
        <f t="shared" si="4"/>
        <v>0</v>
      </c>
    </row>
    <row r="78" spans="1:25" ht="15.75" hidden="1" customHeight="1" x14ac:dyDescent="0.25">
      <c r="A78" s="70">
        <v>15</v>
      </c>
      <c r="B78" s="71"/>
      <c r="C78" s="71" t="str">
        <f t="shared" ref="C78:X78" si="18">IF(SUMIF($A$8:$A$54,$A$78,C8:C54)=0,"",SUMIF($A$8:$A$54,$A$78,C8:C54))</f>
        <v/>
      </c>
      <c r="D78" s="71" t="str">
        <f t="shared" si="18"/>
        <v/>
      </c>
      <c r="E78" s="71" t="str">
        <f t="shared" si="18"/>
        <v/>
      </c>
      <c r="F78" s="71" t="str">
        <f t="shared" si="18"/>
        <v/>
      </c>
      <c r="G78" s="71" t="str">
        <f t="shared" si="18"/>
        <v/>
      </c>
      <c r="H78" s="71" t="str">
        <f t="shared" si="18"/>
        <v/>
      </c>
      <c r="I78" s="71" t="str">
        <f t="shared" si="18"/>
        <v/>
      </c>
      <c r="J78" s="71" t="str">
        <f t="shared" si="18"/>
        <v/>
      </c>
      <c r="K78" s="71" t="str">
        <f t="shared" si="18"/>
        <v/>
      </c>
      <c r="L78" s="71" t="str">
        <f t="shared" si="18"/>
        <v/>
      </c>
      <c r="M78" s="71" t="str">
        <f t="shared" si="18"/>
        <v/>
      </c>
      <c r="N78" s="71" t="str">
        <f t="shared" si="18"/>
        <v/>
      </c>
      <c r="O78" s="71" t="str">
        <f t="shared" si="18"/>
        <v/>
      </c>
      <c r="P78" s="71" t="str">
        <f t="shared" si="18"/>
        <v/>
      </c>
      <c r="Q78" s="71" t="str">
        <f t="shared" si="18"/>
        <v/>
      </c>
      <c r="R78" s="71" t="str">
        <f t="shared" si="18"/>
        <v/>
      </c>
      <c r="S78" s="71" t="str">
        <f t="shared" si="18"/>
        <v/>
      </c>
      <c r="T78" s="71" t="str">
        <f t="shared" si="18"/>
        <v/>
      </c>
      <c r="U78" s="71" t="str">
        <f t="shared" si="18"/>
        <v/>
      </c>
      <c r="V78" s="71" t="str">
        <f t="shared" si="18"/>
        <v/>
      </c>
      <c r="W78" s="71" t="str">
        <f t="shared" si="18"/>
        <v/>
      </c>
      <c r="X78" s="72" t="str">
        <f t="shared" si="18"/>
        <v/>
      </c>
      <c r="Y78" s="73">
        <f t="shared" si="4"/>
        <v>0</v>
      </c>
    </row>
    <row r="79" spans="1:25" ht="15.75" customHeight="1" x14ac:dyDescent="0.25"/>
    <row r="80" spans="1:2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7:AC56"/>
  <mergeCells count="17">
    <mergeCell ref="A3:P4"/>
    <mergeCell ref="Q3:S3"/>
    <mergeCell ref="T3:AC3"/>
    <mergeCell ref="Q4:S4"/>
    <mergeCell ref="T4:AC4"/>
    <mergeCell ref="A1:C2"/>
    <mergeCell ref="D1:P2"/>
    <mergeCell ref="Q1:S1"/>
    <mergeCell ref="T1:AC1"/>
    <mergeCell ref="Q2:S2"/>
    <mergeCell ref="T2:AC2"/>
    <mergeCell ref="C5:AC5"/>
    <mergeCell ref="A6:AC6"/>
    <mergeCell ref="A55:B55"/>
    <mergeCell ref="A56:B56"/>
    <mergeCell ref="A58:B58"/>
    <mergeCell ref="A5:B5"/>
  </mergeCells>
  <pageMargins left="0.25" right="0.25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F1000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 x14ac:dyDescent="0.25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0" width="14.85546875" customWidth="1"/>
    <col min="11" max="11" width="11.85546875" customWidth="1"/>
    <col min="12" max="12" width="14.85546875" customWidth="1"/>
    <col min="13" max="13" width="11.85546875" customWidth="1"/>
    <col min="14" max="14" width="15.42578125" customWidth="1"/>
    <col min="15" max="15" width="12.28515625" customWidth="1"/>
    <col min="16" max="16" width="15.140625" customWidth="1"/>
    <col min="17" max="21" width="12" customWidth="1"/>
    <col min="22" max="22" width="10.7109375" customWidth="1"/>
    <col min="23" max="23" width="13.28515625" customWidth="1"/>
    <col min="24" max="32" width="10.7109375" customWidth="1"/>
  </cols>
  <sheetData>
    <row r="1" spans="1:23" x14ac:dyDescent="0.25">
      <c r="A1" s="205"/>
      <c r="B1" s="187"/>
      <c r="C1" s="193"/>
      <c r="D1" s="192" t="s">
        <v>0</v>
      </c>
      <c r="E1" s="187"/>
      <c r="F1" s="187"/>
      <c r="G1" s="187"/>
      <c r="H1" s="187"/>
      <c r="I1" s="188"/>
      <c r="J1" s="196" t="s">
        <v>1</v>
      </c>
      <c r="K1" s="178"/>
      <c r="L1" s="179"/>
      <c r="M1" s="197" t="s">
        <v>2</v>
      </c>
      <c r="N1" s="178"/>
      <c r="O1" s="178"/>
      <c r="P1" s="178"/>
      <c r="Q1" s="178"/>
      <c r="R1" s="178"/>
      <c r="S1" s="178"/>
      <c r="T1" s="178"/>
      <c r="U1" s="178"/>
      <c r="V1" s="178"/>
      <c r="W1" s="179"/>
    </row>
    <row r="2" spans="1:23" x14ac:dyDescent="0.25">
      <c r="A2" s="194"/>
      <c r="B2" s="195"/>
      <c r="C2" s="184"/>
      <c r="D2" s="194"/>
      <c r="E2" s="195"/>
      <c r="F2" s="195"/>
      <c r="G2" s="195"/>
      <c r="H2" s="195"/>
      <c r="I2" s="206"/>
      <c r="J2" s="198" t="s">
        <v>3</v>
      </c>
      <c r="K2" s="178"/>
      <c r="L2" s="179"/>
      <c r="M2" s="199">
        <v>44455</v>
      </c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5">
      <c r="A3" s="192" t="s">
        <v>4</v>
      </c>
      <c r="B3" s="187"/>
      <c r="C3" s="187"/>
      <c r="D3" s="187"/>
      <c r="E3" s="187"/>
      <c r="F3" s="187"/>
      <c r="G3" s="187"/>
      <c r="H3" s="187"/>
      <c r="I3" s="188"/>
      <c r="J3" s="198" t="s">
        <v>5</v>
      </c>
      <c r="K3" s="178"/>
      <c r="L3" s="179"/>
      <c r="M3" s="200" t="s">
        <v>6</v>
      </c>
      <c r="N3" s="178"/>
      <c r="O3" s="178"/>
      <c r="P3" s="178"/>
      <c r="Q3" s="178"/>
      <c r="R3" s="178"/>
      <c r="S3" s="178"/>
      <c r="T3" s="178"/>
      <c r="U3" s="178"/>
      <c r="V3" s="178"/>
      <c r="W3" s="179"/>
    </row>
    <row r="4" spans="1:23" x14ac:dyDescent="0.25">
      <c r="A4" s="194"/>
      <c r="B4" s="195"/>
      <c r="C4" s="195"/>
      <c r="D4" s="195"/>
      <c r="E4" s="195"/>
      <c r="F4" s="195"/>
      <c r="G4" s="195"/>
      <c r="H4" s="195"/>
      <c r="I4" s="206"/>
      <c r="J4" s="201" t="s">
        <v>7</v>
      </c>
      <c r="K4" s="181"/>
      <c r="L4" s="182"/>
      <c r="M4" s="202" t="s">
        <v>8</v>
      </c>
      <c r="N4" s="181"/>
      <c r="O4" s="181"/>
      <c r="P4" s="181"/>
      <c r="Q4" s="181"/>
      <c r="R4" s="181"/>
      <c r="S4" s="181"/>
      <c r="T4" s="181"/>
      <c r="U4" s="181"/>
      <c r="V4" s="181"/>
      <c r="W4" s="182"/>
    </row>
    <row r="5" spans="1:23" x14ac:dyDescent="0.25">
      <c r="A5" s="203" t="s">
        <v>9</v>
      </c>
      <c r="B5" s="179"/>
      <c r="C5" s="177">
        <f ca="1">TODAY()</f>
        <v>45224</v>
      </c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9"/>
    </row>
    <row r="6" spans="1:23" x14ac:dyDescent="0.25">
      <c r="A6" s="204" t="s">
        <v>121</v>
      </c>
      <c r="B6" s="178"/>
      <c r="C6" s="178"/>
      <c r="D6" s="178"/>
      <c r="E6" s="178"/>
      <c r="F6" s="178"/>
      <c r="G6" s="178"/>
      <c r="H6" s="178"/>
      <c r="I6" s="207"/>
      <c r="J6" s="204" t="s">
        <v>122</v>
      </c>
      <c r="K6" s="178"/>
      <c r="L6" s="178"/>
      <c r="M6" s="178"/>
      <c r="N6" s="178"/>
      <c r="O6" s="178"/>
      <c r="P6" s="178"/>
      <c r="Q6" s="179"/>
      <c r="R6" s="90"/>
      <c r="S6" s="90"/>
      <c r="T6" s="90"/>
      <c r="U6" s="90"/>
      <c r="V6" s="91"/>
      <c r="W6" s="92"/>
    </row>
    <row r="7" spans="1:23" x14ac:dyDescent="0.25">
      <c r="A7" s="1" t="s">
        <v>11</v>
      </c>
      <c r="B7" s="1" t="s">
        <v>12</v>
      </c>
      <c r="C7" s="74" t="s">
        <v>123</v>
      </c>
      <c r="D7" s="75" t="s">
        <v>124</v>
      </c>
      <c r="E7" s="76" t="s">
        <v>125</v>
      </c>
      <c r="F7" s="76" t="s">
        <v>126</v>
      </c>
      <c r="G7" s="76" t="s">
        <v>127</v>
      </c>
      <c r="H7" s="7" t="s">
        <v>128</v>
      </c>
      <c r="I7" s="77" t="s">
        <v>129</v>
      </c>
      <c r="J7" s="77" t="s">
        <v>130</v>
      </c>
      <c r="K7" s="77" t="s">
        <v>131</v>
      </c>
      <c r="L7" s="77" t="s">
        <v>132</v>
      </c>
      <c r="M7" s="77" t="s">
        <v>133</v>
      </c>
      <c r="N7" s="77" t="s">
        <v>134</v>
      </c>
      <c r="O7" s="77" t="s">
        <v>135</v>
      </c>
      <c r="P7" s="77" t="s">
        <v>136</v>
      </c>
      <c r="Q7" s="77" t="s">
        <v>137</v>
      </c>
      <c r="R7" s="77"/>
      <c r="S7" s="77"/>
      <c r="T7" s="77"/>
      <c r="U7" s="77"/>
      <c r="V7" s="77"/>
      <c r="W7" s="77" t="s">
        <v>33</v>
      </c>
    </row>
    <row r="8" spans="1:23" hidden="1" x14ac:dyDescent="0.25">
      <c r="A8" s="9">
        <f>IF(FRUTAS!A8=0,"",FRUTAS!A8)</f>
        <v>2</v>
      </c>
      <c r="B8" s="19" t="str">
        <f>IF(FRUTAS!B8=0,"",FRUTAS!B8)</f>
        <v>Fabio Massaglia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78"/>
      <c r="Q8" s="78"/>
      <c r="R8" s="93" t="s">
        <v>138</v>
      </c>
      <c r="S8" s="78"/>
      <c r="T8" s="78"/>
      <c r="U8" s="78"/>
      <c r="V8" s="78"/>
      <c r="W8" s="94">
        <f>IF(FRUTAS!Z8=0,"",FRUTAS!Z8)</f>
        <v>24994</v>
      </c>
    </row>
    <row r="9" spans="1:23" hidden="1" x14ac:dyDescent="0.25">
      <c r="A9" s="9">
        <f>IF(FRUTAS!A9=0,"",FRUTAS!A9)</f>
        <v>2</v>
      </c>
      <c r="B9" s="19" t="str">
        <f>IF(FRUTAS!B9=0,"",FRUTAS!B9)</f>
        <v>maria rauddi</v>
      </c>
      <c r="C9" s="27"/>
      <c r="D9" s="27"/>
      <c r="E9" s="27"/>
      <c r="F9" s="27"/>
      <c r="G9" s="27"/>
      <c r="H9" s="27"/>
      <c r="I9" s="27"/>
      <c r="J9" s="27">
        <v>5</v>
      </c>
      <c r="K9" s="27"/>
      <c r="L9" s="27"/>
      <c r="M9" s="27"/>
      <c r="N9" s="27"/>
      <c r="O9" s="27"/>
      <c r="P9" s="78"/>
      <c r="Q9" s="78"/>
      <c r="R9" s="93" t="s">
        <v>139</v>
      </c>
      <c r="S9" s="78"/>
      <c r="T9" s="78"/>
      <c r="U9" s="78"/>
      <c r="V9" s="78"/>
      <c r="W9" s="94">
        <f>IF(FRUTAS!Z9=0,"",FRUTAS!Z9)</f>
        <v>24995</v>
      </c>
    </row>
    <row r="10" spans="1:23" hidden="1" x14ac:dyDescent="0.25">
      <c r="A10" s="9">
        <v>2</v>
      </c>
      <c r="B10" s="10" t="s">
        <v>39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78"/>
      <c r="Q10" s="78"/>
      <c r="R10" s="93" t="s">
        <v>140</v>
      </c>
      <c r="S10" s="78"/>
      <c r="T10" s="78"/>
      <c r="U10" s="78"/>
      <c r="V10" s="78"/>
      <c r="W10" s="94">
        <f>IF(FRUTAS!Z10=0,"",FRUTAS!Z10)</f>
        <v>24996</v>
      </c>
    </row>
    <row r="11" spans="1:23" hidden="1" x14ac:dyDescent="0.25">
      <c r="A11" s="9">
        <f>IF(FRUTAS!A11=0,"",FRUTAS!A11)</f>
        <v>1</v>
      </c>
      <c r="B11" s="19" t="str">
        <f>IF(FRUTAS!B11=0,"",FRUTAS!B11)</f>
        <v>Felicitas Milevcic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78"/>
      <c r="Q11" s="78"/>
      <c r="R11" s="78"/>
      <c r="S11" s="78"/>
      <c r="T11" s="78"/>
      <c r="U11" s="78"/>
      <c r="V11" s="78"/>
      <c r="W11" s="94">
        <f>IF(FRUTAS!Z11=0,"",FRUTAS!Z11)</f>
        <v>24992</v>
      </c>
    </row>
    <row r="12" spans="1:23" hidden="1" x14ac:dyDescent="0.25">
      <c r="A12" s="9">
        <f>IF(FRUTAS!A12=0,"",FRUTAS!A12)</f>
        <v>2</v>
      </c>
      <c r="B12" s="19" t="str">
        <f>IF(FRUTAS!B12=0,"",FRUTAS!B12)</f>
        <v>rosana haydee mariani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78"/>
      <c r="Q12" s="78"/>
      <c r="R12" s="78"/>
      <c r="S12" s="78"/>
      <c r="T12" s="78"/>
      <c r="U12" s="78"/>
      <c r="V12" s="78"/>
      <c r="W12" s="94">
        <f>IF(FRUTAS!Z12=0,"",FRUTAS!Z12)</f>
        <v>24997</v>
      </c>
    </row>
    <row r="13" spans="1:23" hidden="1" x14ac:dyDescent="0.25">
      <c r="A13" s="9">
        <f>IF(FRUTAS!A13=0,"",FRUTAS!A13)</f>
        <v>2</v>
      </c>
      <c r="B13" s="19" t="str">
        <f>IF(FRUTAS!B13=0,"",FRUTAS!B13)</f>
        <v>Luján Arias Usandivaras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78"/>
      <c r="Q13" s="78"/>
      <c r="R13" s="78"/>
      <c r="S13" s="78"/>
      <c r="T13" s="78"/>
      <c r="U13" s="78"/>
      <c r="V13" s="78"/>
      <c r="W13" s="94">
        <f>IF(FRUTAS!Z13=0,"",FRUTAS!Z13)</f>
        <v>24998</v>
      </c>
    </row>
    <row r="14" spans="1:23" hidden="1" x14ac:dyDescent="0.25">
      <c r="A14" s="9">
        <f>IF(FRUTAS!A14=0,"",FRUTAS!A14)</f>
        <v>2</v>
      </c>
      <c r="B14" s="19" t="str">
        <f>IF(FRUTAS!B14=0,"",FRUTAS!B14)</f>
        <v>Laura Frei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78"/>
      <c r="Q14" s="78"/>
      <c r="R14" s="78"/>
      <c r="S14" s="78"/>
      <c r="T14" s="78"/>
      <c r="U14" s="78"/>
      <c r="V14" s="78"/>
      <c r="W14" s="94">
        <f>IF(FRUTAS!Z14=0,"",FRUTAS!Z14)</f>
        <v>24999</v>
      </c>
    </row>
    <row r="15" spans="1:23" hidden="1" x14ac:dyDescent="0.25">
      <c r="A15" s="9">
        <f>IF(FRUTAS!A15=0,"",FRUTAS!A15)</f>
        <v>2</v>
      </c>
      <c r="B15" s="19" t="str">
        <f>IF(FRUTAS!B15=0,"",FRUTAS!B15)</f>
        <v>Julián Macías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78"/>
      <c r="Q15" s="78"/>
      <c r="R15" s="78"/>
      <c r="S15" s="78"/>
      <c r="T15" s="78"/>
      <c r="U15" s="78"/>
      <c r="V15" s="78"/>
      <c r="W15" s="94">
        <f>IF(FRUTAS!Z15=0,"",FRUTAS!Z15)</f>
        <v>25000</v>
      </c>
    </row>
    <row r="16" spans="1:23" hidden="1" x14ac:dyDescent="0.25">
      <c r="A16" s="9">
        <f>IF(FRUTAS!A16=0,"",FRUTAS!A16)</f>
        <v>2</v>
      </c>
      <c r="B16" s="19" t="str">
        <f>IF(FRUTAS!B16=0,"",FRUTAS!B16)</f>
        <v>MIRTA BEATRIZ SANCHEZ</v>
      </c>
      <c r="C16" s="27"/>
      <c r="D16" s="27"/>
      <c r="E16" s="27">
        <v>1</v>
      </c>
      <c r="F16" s="27">
        <v>1</v>
      </c>
      <c r="G16" s="27"/>
      <c r="H16" s="27"/>
      <c r="I16" s="27"/>
      <c r="J16" s="27"/>
      <c r="K16" s="27"/>
      <c r="L16" s="27"/>
      <c r="M16" s="27"/>
      <c r="N16" s="27"/>
      <c r="O16" s="27"/>
      <c r="P16" s="78"/>
      <c r="Q16" s="78"/>
      <c r="R16" s="78"/>
      <c r="S16" s="78"/>
      <c r="T16" s="78"/>
      <c r="U16" s="78"/>
      <c r="V16" s="78"/>
      <c r="W16" s="94">
        <f>IF(FRUTAS!Z16=0,"",FRUTAS!Z16)</f>
        <v>25001</v>
      </c>
    </row>
    <row r="17" spans="1:23" hidden="1" x14ac:dyDescent="0.25">
      <c r="A17" s="9">
        <f>IF(FRUTAS!A17=0,"",FRUTAS!A17)</f>
        <v>1</v>
      </c>
      <c r="B17" s="19" t="str">
        <f>IF(FRUTAS!B17=0,"",FRUTAS!B17)</f>
        <v>Marcela Donadio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78"/>
      <c r="Q17" s="78"/>
      <c r="R17" s="78"/>
      <c r="S17" s="78"/>
      <c r="T17" s="78"/>
      <c r="U17" s="78"/>
      <c r="V17" s="78"/>
      <c r="W17" s="94">
        <f>IF(FRUTAS!Z17=0,"",FRUTAS!Z17)</f>
        <v>24993</v>
      </c>
    </row>
    <row r="18" spans="1:23" hidden="1" x14ac:dyDescent="0.25">
      <c r="A18" s="9">
        <f>IF(FRUTAS!A18=0,"",FRUTAS!A18)</f>
        <v>2</v>
      </c>
      <c r="B18" s="19" t="str">
        <f>IF(FRUTAS!B18=0,"",FRUTAS!B18)</f>
        <v>Viviana Pedemonte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78"/>
      <c r="Q18" s="78"/>
      <c r="R18" s="78"/>
      <c r="S18" s="78"/>
      <c r="T18" s="78"/>
      <c r="U18" s="78"/>
      <c r="V18" s="78"/>
      <c r="W18" s="94">
        <f>IF(FRUTAS!Z18=0,"",FRUTAS!Z18)</f>
        <v>42072</v>
      </c>
    </row>
    <row r="19" spans="1:23" hidden="1" x14ac:dyDescent="0.25">
      <c r="A19" s="9">
        <f>IF(FRUTAS!A19=0,"",FRUTAS!A19)</f>
        <v>1</v>
      </c>
      <c r="B19" s="19" t="str">
        <f>IF(FRUTAS!B19=0,"",FRUTAS!B19)</f>
        <v>Green abasto</v>
      </c>
      <c r="C19" s="27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78"/>
      <c r="Q19" s="78"/>
      <c r="R19" s="78"/>
      <c r="S19" s="78"/>
      <c r="T19" s="78"/>
      <c r="U19" s="78"/>
      <c r="V19" s="78"/>
      <c r="W19" s="94" t="str">
        <f>IF(FRUTAS!Z19=0,"",FRUTAS!Z19)</f>
        <v>26825/50116</v>
      </c>
    </row>
    <row r="20" spans="1:23" x14ac:dyDescent="0.25">
      <c r="A20" s="9">
        <f>IF(FRUTAS!A20=0,"",FRUTAS!A20)</f>
        <v>7</v>
      </c>
      <c r="B20" s="19" t="str">
        <f>IF(FRUTAS!B20=0,"",FRUTAS!B20)</f>
        <v>GAMA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78"/>
      <c r="Q20" s="78"/>
      <c r="R20" s="78"/>
      <c r="S20" s="78"/>
      <c r="T20" s="78"/>
      <c r="U20" s="78"/>
      <c r="V20" s="78"/>
      <c r="W20" s="94">
        <f>IF(FRUTAS!Z20=0,"",FRUTAS!Z20)</f>
        <v>29194</v>
      </c>
    </row>
    <row r="21" spans="1:23" ht="15.75" customHeight="1" x14ac:dyDescent="0.25">
      <c r="A21" s="9">
        <f>IF(FRUTAS!A21=0,"",FRUTAS!A21)</f>
        <v>7</v>
      </c>
      <c r="B21" s="19" t="str">
        <f>IF(FRUTAS!B21=0,"",FRUTAS!B21)</f>
        <v>Tea Rosario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78"/>
      <c r="Q21" s="78"/>
      <c r="R21" s="78"/>
      <c r="S21" s="78"/>
      <c r="T21" s="78"/>
      <c r="U21" s="78"/>
      <c r="V21" s="78"/>
      <c r="W21" s="94">
        <f>IF(FRUTAS!Z21=0,"",FRUTAS!Z21)</f>
        <v>29195</v>
      </c>
    </row>
    <row r="22" spans="1:23" ht="15.75" customHeight="1" x14ac:dyDescent="0.25">
      <c r="A22" s="9">
        <f>IF(FRUTAS!A22=0,"",FRUTAS!A22)</f>
        <v>7</v>
      </c>
      <c r="B22" s="19" t="str">
        <f>IF(FRUTAS!B22=0,"",FRUTAS!B22)</f>
        <v>Green Rosario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78"/>
      <c r="Q22" s="78"/>
      <c r="R22" s="78"/>
      <c r="S22" s="78"/>
      <c r="T22" s="78"/>
      <c r="U22" s="78"/>
      <c r="V22" s="78"/>
      <c r="W22" s="94">
        <f>IF(FRUTAS!Z22=0,"",FRUTAS!Z22)</f>
        <v>29196</v>
      </c>
    </row>
    <row r="23" spans="1:23" ht="15.75" customHeight="1" x14ac:dyDescent="0.25">
      <c r="A23" s="9">
        <f>IF(FRUTAS!A23=0,"",FRUTAS!A23)</f>
        <v>7</v>
      </c>
      <c r="B23" s="19" t="str">
        <f>IF(FRUTAS!B23=0,"",FRUTAS!B23)</f>
        <v>Coppella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78"/>
      <c r="Q23" s="78"/>
      <c r="R23" s="78"/>
      <c r="S23" s="78"/>
      <c r="T23" s="78"/>
      <c r="U23" s="78"/>
      <c r="V23" s="78"/>
      <c r="W23" s="94" t="str">
        <f>IF(FRUTAS!Z23=0,"",FRUTAS!Z23)</f>
        <v/>
      </c>
    </row>
    <row r="24" spans="1:23" ht="15.75" customHeight="1" x14ac:dyDescent="0.25">
      <c r="A24" s="9">
        <f>IF(FRUTAS!A24=0,"",FRUTAS!A24)</f>
        <v>7</v>
      </c>
      <c r="B24" s="19" t="str">
        <f>IF(FRUTAS!B24=0,"",FRUTAS!B24)</f>
        <v>Coppella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78"/>
      <c r="Q24" s="78"/>
      <c r="R24" s="78"/>
      <c r="S24" s="78"/>
      <c r="T24" s="78"/>
      <c r="U24" s="78"/>
      <c r="V24" s="78"/>
      <c r="W24" s="94" t="str">
        <f>IF(FRUTAS!Z24=0,"",FRUTAS!Z24)</f>
        <v/>
      </c>
    </row>
    <row r="25" spans="1:23" ht="15.75" hidden="1" customHeight="1" x14ac:dyDescent="0.25">
      <c r="A25" s="9">
        <f>IF(FRUTAS!A25=0,"",FRUTAS!A25)</f>
        <v>1</v>
      </c>
      <c r="B25" s="19" t="str">
        <f>IF(FRUTAS!B25=0,"",FRUTAS!B25)</f>
        <v>Green dot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78"/>
      <c r="Q25" s="78"/>
      <c r="R25" s="78"/>
      <c r="S25" s="78"/>
      <c r="T25" s="78"/>
      <c r="U25" s="78"/>
      <c r="V25" s="78"/>
      <c r="W25" s="94">
        <f>IF(FRUTAS!Z25=0,"",FRUTAS!Z25)</f>
        <v>26826</v>
      </c>
    </row>
    <row r="26" spans="1:23" ht="15.75" hidden="1" customHeight="1" x14ac:dyDescent="0.25">
      <c r="A26" s="9">
        <f>IF(FRUTAS!A26=0,"",FRUTAS!A26)</f>
        <v>1</v>
      </c>
      <c r="B26" s="82" t="str">
        <f>IF(FRUTAS!B26=0,"",FRUTAS!B26)</f>
        <v>green santa fe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78"/>
      <c r="Q26" s="78"/>
      <c r="R26" s="78"/>
      <c r="S26" s="78"/>
      <c r="T26" s="78"/>
      <c r="U26" s="78"/>
      <c r="V26" s="78"/>
      <c r="W26" s="94">
        <f>IF(FRUTAS!Z26=0,"",FRUTAS!Z26)</f>
        <v>26827</v>
      </c>
    </row>
    <row r="27" spans="1:23" ht="15.75" hidden="1" customHeight="1" x14ac:dyDescent="0.25">
      <c r="A27" s="9">
        <f>IF(FRUTAS!A27=0,"",FRUTAS!A27)</f>
        <v>1</v>
      </c>
      <c r="B27" s="19" t="str">
        <f>IF(FRUTAS!B27=0,"",FRUTAS!B27)</f>
        <v>Green Billin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78"/>
      <c r="Q27" s="78"/>
      <c r="R27" s="78"/>
      <c r="S27" s="78"/>
      <c r="T27" s="78"/>
      <c r="U27" s="78"/>
      <c r="V27" s="78"/>
      <c r="W27" s="94">
        <f>IF(FRUTAS!Z27=0,"",FRUTAS!Z27)</f>
        <v>26828</v>
      </c>
    </row>
    <row r="28" spans="1:23" ht="15.75" hidden="1" customHeight="1" x14ac:dyDescent="0.25">
      <c r="A28" s="9">
        <f>IF(FRUTAS!A28=0,"",FRUTAS!A28)</f>
        <v>8</v>
      </c>
      <c r="B28" s="19" t="str">
        <f>IF(FRUTAS!B28=0,"",FRUTAS!B28)</f>
        <v>Casa china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78"/>
      <c r="Q28" s="78"/>
      <c r="R28" s="78"/>
      <c r="S28" s="78"/>
      <c r="T28" s="78"/>
      <c r="U28" s="78"/>
      <c r="V28" s="78"/>
      <c r="W28" s="94">
        <f>IF(FRUTAS!Z28=0,"",FRUTAS!Z28)</f>
        <v>50130</v>
      </c>
    </row>
    <row r="29" spans="1:23" ht="15.75" hidden="1" customHeight="1" x14ac:dyDescent="0.25">
      <c r="A29" s="9">
        <f>IF(FRUTAS!A29=0,"",FRUTAS!A29)</f>
        <v>2</v>
      </c>
      <c r="B29" s="19" t="str">
        <f>IF(FRUTAS!B29=0,"",FRUTAS!B29)</f>
        <v>Amoedo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78"/>
      <c r="Q29" s="78"/>
      <c r="R29" s="78"/>
      <c r="S29" s="78"/>
      <c r="T29" s="78"/>
      <c r="U29" s="78"/>
      <c r="V29" s="78"/>
      <c r="W29" s="94">
        <f>IF(FRUTAS!Z29=0,"",FRUTAS!Z29)</f>
        <v>26832</v>
      </c>
    </row>
    <row r="30" spans="1:23" ht="15.75" hidden="1" customHeight="1" x14ac:dyDescent="0.25">
      <c r="A30" s="9">
        <f>IF(FRUTAS!A30=0,"",FRUTAS!A30)</f>
        <v>1</v>
      </c>
      <c r="B30" s="19" t="str">
        <f>IF(FRUTAS!B30=0,"",FRUTAS!B30)</f>
        <v>Tea conde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78"/>
      <c r="Q30" s="78"/>
      <c r="R30" s="78"/>
      <c r="S30" s="78"/>
      <c r="T30" s="78"/>
      <c r="U30" s="78"/>
      <c r="V30" s="78"/>
      <c r="W30" s="94">
        <f>IF(FRUTAS!Z30=0,"",FRUTAS!Z30)</f>
        <v>50120</v>
      </c>
    </row>
    <row r="31" spans="1:23" ht="15.75" hidden="1" customHeight="1" x14ac:dyDescent="0.25">
      <c r="A31" s="9">
        <f>IF(FRUTAS!A31=0,"",FRUTAS!A31)</f>
        <v>2</v>
      </c>
      <c r="B31" s="19" t="str">
        <f>IF(FRUTAS!B31=0,"",FRUTAS!B31)</f>
        <v>Tea unicenter</v>
      </c>
      <c r="C31" s="27">
        <v>4</v>
      </c>
      <c r="D31" s="27">
        <v>12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78"/>
      <c r="Q31" s="78"/>
      <c r="R31" s="78"/>
      <c r="S31" s="78"/>
      <c r="T31" s="78"/>
      <c r="U31" s="78"/>
      <c r="V31" s="78"/>
      <c r="W31" s="94">
        <f>IF(FRUTAS!Z31=0,"",FRUTAS!Z31)</f>
        <v>50128</v>
      </c>
    </row>
    <row r="32" spans="1:23" ht="15.75" hidden="1" customHeight="1" x14ac:dyDescent="0.25">
      <c r="A32" s="9">
        <f>IF(FRUTAS!A32=0,"",FRUTAS!A32)</f>
        <v>10</v>
      </c>
      <c r="B32" s="19" t="str">
        <f>IF(FRUTAS!B32=0,"",FRUTAS!B32)</f>
        <v>Chango mas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78"/>
      <c r="Q32" s="78"/>
      <c r="R32" s="78"/>
      <c r="S32" s="78"/>
      <c r="T32" s="78"/>
      <c r="U32" s="78"/>
      <c r="V32" s="78"/>
      <c r="W32" s="94" t="str">
        <f>IF(FRUTAS!Z32=0,"",FRUTAS!Z32)</f>
        <v/>
      </c>
    </row>
    <row r="33" spans="1:23" ht="15.75" hidden="1" customHeight="1" x14ac:dyDescent="0.25">
      <c r="A33" s="9">
        <f>IF(FRUTAS!A33=0,"",FRUTAS!A33)</f>
        <v>1</v>
      </c>
      <c r="B33" s="19" t="str">
        <f>IF(FRUTAS!B33=0,"",FRUTAS!B33)</f>
        <v>Yacht pto madero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78"/>
      <c r="Q33" s="78"/>
      <c r="R33" s="78"/>
      <c r="S33" s="78"/>
      <c r="T33" s="78"/>
      <c r="U33" s="78"/>
      <c r="V33" s="78"/>
      <c r="W33" s="94">
        <f>IF(FRUTAS!Z33=0,"",FRUTAS!Z33)</f>
        <v>50121</v>
      </c>
    </row>
    <row r="34" spans="1:23" ht="15.75" hidden="1" customHeight="1" x14ac:dyDescent="0.25">
      <c r="A34" s="9">
        <f>IF(FRUTAS!A34=0,"",FRUTAS!A34)</f>
        <v>1</v>
      </c>
      <c r="B34" s="19" t="str">
        <f>IF(FRUTAS!B34=0,"",FRUTAS!B34)</f>
        <v>Tea avalos</v>
      </c>
      <c r="C34" s="27">
        <v>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78"/>
      <c r="Q34" s="78"/>
      <c r="R34" s="78"/>
      <c r="S34" s="78"/>
      <c r="T34" s="78"/>
      <c r="U34" s="78"/>
      <c r="V34" s="78"/>
      <c r="W34" s="94">
        <f>IF(FRUTAS!Z34=0,"",FRUTAS!Z34)</f>
        <v>50123</v>
      </c>
    </row>
    <row r="35" spans="1:23" ht="15.75" hidden="1" customHeight="1" x14ac:dyDescent="0.25">
      <c r="A35" s="9">
        <f>IF(FRUTAS!A35=0,"",FRUTAS!A35)</f>
        <v>1</v>
      </c>
      <c r="B35" s="19" t="str">
        <f>IF(FRUTAS!B35=0,"",FRUTAS!B35)</f>
        <v>Tienda nova salguero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78"/>
      <c r="Q35" s="78"/>
      <c r="R35" s="78"/>
      <c r="S35" s="78"/>
      <c r="T35" s="78"/>
      <c r="U35" s="78"/>
      <c r="V35" s="78"/>
      <c r="W35" s="94">
        <f>IF(FRUTAS!Z35=0,"",FRUTAS!Z35)</f>
        <v>50124</v>
      </c>
    </row>
    <row r="36" spans="1:23" ht="15.75" hidden="1" customHeight="1" x14ac:dyDescent="0.25">
      <c r="A36" s="9" t="str">
        <f>IF(FRUTAS!A36=0,"",FRUTAS!A36)</f>
        <v>ret</v>
      </c>
      <c r="B36" s="19" t="str">
        <f>IF(FRUTAS!B36=0,"",FRUTAS!B36)</f>
        <v>Mariano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78"/>
      <c r="Q36" s="78"/>
      <c r="R36" s="78"/>
      <c r="S36" s="78"/>
      <c r="T36" s="78"/>
      <c r="U36" s="78"/>
      <c r="V36" s="78"/>
      <c r="W36" s="94" t="str">
        <f>IF(FRUTAS!Z36=0,"",FRUTAS!Z36)</f>
        <v/>
      </c>
    </row>
    <row r="37" spans="1:23" ht="15.75" hidden="1" customHeight="1" x14ac:dyDescent="0.25">
      <c r="A37" s="9">
        <f>IF(FRUTAS!A37=0,"",FRUTAS!A37)</f>
        <v>8</v>
      </c>
      <c r="B37" s="19" t="str">
        <f>IF(FRUTAS!B37=0,"",FRUTAS!B37)</f>
        <v>Mattina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78"/>
      <c r="Q37" s="78"/>
      <c r="R37" s="78"/>
      <c r="S37" s="78"/>
      <c r="T37" s="78"/>
      <c r="U37" s="78"/>
      <c r="V37" s="78"/>
      <c r="W37" s="94">
        <f>IF(FRUTAS!Z37=0,"",FRUTAS!Z37)</f>
        <v>50132</v>
      </c>
    </row>
    <row r="38" spans="1:23" ht="15.75" hidden="1" customHeight="1" x14ac:dyDescent="0.25">
      <c r="A38" s="9">
        <f>IF(FRUTAS!A38=0,"",FRUTAS!A38)</f>
        <v>1</v>
      </c>
      <c r="B38" s="19" t="str">
        <f>IF(FRUTAS!B38=0,"",FRUTAS!B38)</f>
        <v>Tea gorostiaga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78"/>
      <c r="Q38" s="78"/>
      <c r="R38" s="78"/>
      <c r="S38" s="78"/>
      <c r="T38" s="78"/>
      <c r="U38" s="78"/>
      <c r="V38" s="78"/>
      <c r="W38" s="94">
        <f>IF(FRUTAS!Z38=0,"",FRUTAS!Z38)</f>
        <v>50125</v>
      </c>
    </row>
    <row r="39" spans="1:23" ht="15.75" hidden="1" customHeight="1" x14ac:dyDescent="0.25">
      <c r="A39" s="9">
        <f>IF(FRUTAS!A39=0,"",FRUTAS!A39)</f>
        <v>1</v>
      </c>
      <c r="B39" s="19" t="str">
        <f>IF(FRUTAS!B39=0,"",FRUTAS!B39)</f>
        <v>Susana Redondo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78"/>
      <c r="Q39" s="78"/>
      <c r="R39" s="78"/>
      <c r="S39" s="78"/>
      <c r="T39" s="78"/>
      <c r="U39" s="78"/>
      <c r="V39" s="78"/>
      <c r="W39" s="94">
        <f>IF(FRUTAS!Z39=0,"",FRUTAS!Z39)</f>
        <v>26829</v>
      </c>
    </row>
    <row r="40" spans="1:23" ht="15.75" hidden="1" customHeight="1" x14ac:dyDescent="0.25">
      <c r="A40" s="9">
        <f>IF(FRUTAS!A40=0,"",FRUTAS!A40)</f>
        <v>1</v>
      </c>
      <c r="B40" s="19" t="str">
        <f>IF(FRUTAS!B40=0,"",FRUTAS!B40)</f>
        <v>Tostado obelisco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78"/>
      <c r="Q40" s="78"/>
      <c r="R40" s="78"/>
      <c r="S40" s="78"/>
      <c r="T40" s="78"/>
      <c r="U40" s="78"/>
      <c r="V40" s="78"/>
      <c r="W40" s="94">
        <f>IF(FRUTAS!Z40=0,"",FRUTAS!Z40)</f>
        <v>26830</v>
      </c>
    </row>
    <row r="41" spans="1:23" ht="15.75" hidden="1" customHeight="1" x14ac:dyDescent="0.25">
      <c r="A41" s="9">
        <f>IF(FRUTAS!A41=0,"",FRUTAS!A41)</f>
        <v>1</v>
      </c>
      <c r="B41" s="19" t="str">
        <f>IF(FRUTAS!B41=0,"",FRUTAS!B41)</f>
        <v>Tostado casino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78"/>
      <c r="Q41" s="78"/>
      <c r="R41" s="78"/>
      <c r="S41" s="78"/>
      <c r="T41" s="78"/>
      <c r="U41" s="78"/>
      <c r="V41" s="78"/>
      <c r="W41" s="94">
        <f>IF(FRUTAS!Z41=0,"",FRUTAS!Z41)</f>
        <v>26831</v>
      </c>
    </row>
    <row r="42" spans="1:23" ht="15.75" hidden="1" customHeight="1" x14ac:dyDescent="0.25">
      <c r="A42" s="9">
        <f>IF(FRUTAS!A42=0,"",FRUTAS!A42)</f>
        <v>1</v>
      </c>
      <c r="B42" s="19" t="str">
        <f>IF(FRUTAS!B42=0,"",FRUTAS!B42)</f>
        <v>Makalu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78"/>
      <c r="Q42" s="78"/>
      <c r="R42" s="78"/>
      <c r="S42" s="78"/>
      <c r="T42" s="78"/>
      <c r="U42" s="78"/>
      <c r="V42" s="78"/>
      <c r="W42" s="94">
        <f>IF(FRUTAS!Z42=0,"",FRUTAS!Z42)</f>
        <v>50126</v>
      </c>
    </row>
    <row r="43" spans="1:23" ht="15.75" hidden="1" customHeight="1" x14ac:dyDescent="0.25">
      <c r="A43" s="9" t="str">
        <f>IF(FRUTAS!A43=0,"",FRUTAS!A43)</f>
        <v>ret</v>
      </c>
      <c r="B43" s="19" t="str">
        <f>IF(FRUTAS!B43=0,"",FRUTAS!B43)</f>
        <v>Nahuen</v>
      </c>
      <c r="C43" s="27"/>
      <c r="D43" s="27"/>
      <c r="E43" s="27"/>
      <c r="F43" s="27"/>
      <c r="G43" s="27"/>
      <c r="H43" s="27"/>
      <c r="I43" s="27"/>
      <c r="J43" s="27"/>
      <c r="K43" s="27">
        <v>1</v>
      </c>
      <c r="L43" s="27"/>
      <c r="M43" s="27"/>
      <c r="N43" s="27"/>
      <c r="O43" s="27"/>
      <c r="P43" s="78"/>
      <c r="Q43" s="78"/>
      <c r="R43" s="78"/>
      <c r="S43" s="78"/>
      <c r="T43" s="78"/>
      <c r="U43" s="78"/>
      <c r="V43" s="78"/>
      <c r="W43" s="94" t="str">
        <f>IF(FRUTAS!Z43=0,"",FRUTAS!Z43)</f>
        <v/>
      </c>
    </row>
    <row r="44" spans="1:23" ht="15.75" hidden="1" customHeight="1" x14ac:dyDescent="0.25">
      <c r="A44" s="9">
        <f>IF(FRUTAS!A44=0,"",FRUTAS!A44)</f>
        <v>8</v>
      </c>
      <c r="B44" s="19" t="str">
        <f>IF(FRUTAS!B44=0,"",FRUTAS!B44)</f>
        <v>Mariana Gianyuame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78"/>
      <c r="Q44" s="78"/>
      <c r="R44" s="78"/>
      <c r="S44" s="78"/>
      <c r="T44" s="78"/>
      <c r="U44" s="78"/>
      <c r="V44" s="78"/>
      <c r="W44" s="94">
        <f>IF(FRUTAS!Z44=0,"",FRUTAS!Z44)</f>
        <v>50133</v>
      </c>
    </row>
    <row r="45" spans="1:23" ht="15.75" hidden="1" customHeight="1" x14ac:dyDescent="0.25">
      <c r="A45" s="9" t="str">
        <f>IF(FRUTAS!A45=0,"",FRUTAS!A45)</f>
        <v>ret</v>
      </c>
      <c r="B45" s="19" t="str">
        <f>IF(FRUTAS!B45=0,"",FRUTAS!B45)</f>
        <v>Renatto spadetto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78"/>
      <c r="Q45" s="78"/>
      <c r="R45" s="78"/>
      <c r="S45" s="78"/>
      <c r="T45" s="78"/>
      <c r="U45" s="78"/>
      <c r="V45" s="78"/>
      <c r="W45" s="94">
        <f>IF(FRUTAS!Z45=0,"",FRUTAS!Z45)</f>
        <v>50122</v>
      </c>
    </row>
    <row r="46" spans="1:23" ht="15.75" hidden="1" customHeight="1" x14ac:dyDescent="0.25">
      <c r="A46" s="9" t="str">
        <f>IF(FRUTAS!A46=0,"",FRUTAS!A46)</f>
        <v>ret</v>
      </c>
      <c r="B46" s="19" t="str">
        <f>IF(FRUTAS!B46=0,"",FRUTAS!B46)</f>
        <v>Mauricio Werbach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78"/>
      <c r="Q46" s="78"/>
      <c r="R46" s="78"/>
      <c r="S46" s="78"/>
      <c r="T46" s="78"/>
      <c r="U46" s="78"/>
      <c r="V46" s="78"/>
      <c r="W46" s="94" t="str">
        <f>IF(FRUTAS!Z46=0,"",FRUTAS!Z46)</f>
        <v/>
      </c>
    </row>
    <row r="47" spans="1:23" ht="15.75" hidden="1" customHeight="1" x14ac:dyDescent="0.25">
      <c r="A47" s="9">
        <f>IF(FRUTAS!A47=0,"",FRUTAS!A47)</f>
        <v>1</v>
      </c>
      <c r="B47" s="19" t="str">
        <f>IF(FRUTAS!B47=0,"",FRUTAS!B47)</f>
        <v xml:space="preserve">Gelato 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78"/>
      <c r="Q47" s="78"/>
      <c r="R47" s="78"/>
      <c r="S47" s="78"/>
      <c r="T47" s="78"/>
      <c r="U47" s="78"/>
      <c r="V47" s="78"/>
      <c r="W47" s="94">
        <f>IF(FRUTAS!Z47=0,"",FRUTAS!Z47)</f>
        <v>50127</v>
      </c>
    </row>
    <row r="48" spans="1:23" ht="15.75" hidden="1" customHeight="1" x14ac:dyDescent="0.25">
      <c r="A48" s="9">
        <f>IF(FRUTAS!A48=0,"",FRUTAS!A48)</f>
        <v>8</v>
      </c>
      <c r="B48" s="19" t="str">
        <f>IF(FRUTAS!B48=0,"",FRUTAS!B48)</f>
        <v>Café specialita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78"/>
      <c r="Q48" s="78"/>
      <c r="R48" s="78"/>
      <c r="S48" s="78"/>
      <c r="T48" s="78"/>
      <c r="U48" s="78"/>
      <c r="V48" s="78"/>
      <c r="W48" s="94" t="str">
        <f>IF(FRUTAS!Z48=0,"",FRUTAS!Z48)</f>
        <v>50134/35</v>
      </c>
    </row>
    <row r="49" spans="1:32" ht="15.75" hidden="1" customHeight="1" x14ac:dyDescent="0.25">
      <c r="A49" s="9">
        <f>IF(FRUTAS!A49=0,"",FRUTAS!A49)</f>
        <v>2</v>
      </c>
      <c r="B49" s="19" t="str">
        <f>IF(FRUTAS!B49=0,"",FRUTAS!B49)</f>
        <v>Aromitalia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78"/>
      <c r="Q49" s="78"/>
      <c r="R49" s="78"/>
      <c r="S49" s="78"/>
      <c r="T49" s="78"/>
      <c r="U49" s="78"/>
      <c r="V49" s="78"/>
      <c r="W49" s="94">
        <f>IF(FRUTAS!Z49=0,"",FRUTAS!Z49)</f>
        <v>50129</v>
      </c>
    </row>
    <row r="50" spans="1:32" ht="15.75" hidden="1" customHeight="1" x14ac:dyDescent="0.25">
      <c r="A50" s="9" t="str">
        <f>IF(FRUTAS!A50=0,"",FRUTAS!A50)</f>
        <v>ret</v>
      </c>
      <c r="B50" s="19" t="str">
        <f>IF(FRUTAS!B50=0,"",FRUTAS!B50)</f>
        <v>Grupo free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78"/>
      <c r="Q50" s="78"/>
      <c r="R50" s="78"/>
      <c r="S50" s="78"/>
      <c r="T50" s="78"/>
      <c r="U50" s="78"/>
      <c r="V50" s="78"/>
      <c r="W50" s="95">
        <f>IF(FRUTAS!Z50=0,"",FRUTAS!Z50)</f>
        <v>50119</v>
      </c>
    </row>
    <row r="51" spans="1:32" ht="15.75" hidden="1" customHeight="1" x14ac:dyDescent="0.25">
      <c r="A51" s="9">
        <f>IF(FRUTAS!A51=0,"",FRUTAS!A51)</f>
        <v>2</v>
      </c>
      <c r="B51" s="19" t="str">
        <f>IF(FRUTAS!B51=0,"",FRUTAS!B51)</f>
        <v>Tostado Nordelta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78"/>
      <c r="Q51" s="78"/>
      <c r="R51" s="78"/>
      <c r="S51" s="78"/>
      <c r="T51" s="78"/>
      <c r="U51" s="78"/>
      <c r="V51" s="78"/>
      <c r="W51" s="95">
        <f>IF(FRUTAS!Z51=0,"",FRUTAS!Z51)</f>
        <v>26833</v>
      </c>
    </row>
    <row r="52" spans="1:32" ht="15.75" hidden="1" customHeight="1" x14ac:dyDescent="0.25">
      <c r="A52" s="9">
        <f>IF(FRUTAS!A52=0,"",FRUTAS!A52)</f>
        <v>8</v>
      </c>
      <c r="B52" s="19" t="str">
        <f>IF(FRUTAS!B52=0,"",FRUTAS!B52)</f>
        <v xml:space="preserve">Farmfoods Rivadavia 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78"/>
      <c r="Q52" s="78"/>
      <c r="R52" s="78"/>
      <c r="S52" s="78"/>
      <c r="T52" s="78"/>
      <c r="U52" s="78"/>
      <c r="V52" s="78"/>
      <c r="W52" s="95">
        <f>IF(FRUTAS!Z52=0,"",FRUTAS!Z52)</f>
        <v>50136</v>
      </c>
    </row>
    <row r="53" spans="1:32" ht="15.75" hidden="1" customHeight="1" x14ac:dyDescent="0.25">
      <c r="A53" s="9">
        <f>IF(FRUTAS!A53=0,"",FRUTAS!A53)</f>
        <v>2</v>
      </c>
      <c r="B53" s="19" t="str">
        <f>IF(FRUTAS!B53=0,"",FRUTAS!B53)</f>
        <v>Sol pasteleria</v>
      </c>
      <c r="C53" s="27"/>
      <c r="D53" s="27"/>
      <c r="E53" s="27"/>
      <c r="F53" s="27"/>
      <c r="G53" s="27"/>
      <c r="H53" s="27"/>
      <c r="I53" s="27"/>
      <c r="J53" s="48"/>
      <c r="K53" s="48"/>
      <c r="L53" s="48"/>
      <c r="M53" s="48"/>
      <c r="N53" s="48"/>
      <c r="O53" s="48"/>
      <c r="P53" s="79"/>
      <c r="Q53" s="79"/>
      <c r="R53" s="79"/>
      <c r="S53" s="79"/>
      <c r="T53" s="79"/>
      <c r="U53" s="79"/>
      <c r="V53" s="79"/>
      <c r="W53" s="96">
        <f>IF(FRUTAS!Z53=0,"",FRUTAS!Z53)</f>
        <v>50131</v>
      </c>
    </row>
    <row r="54" spans="1:32" ht="15.75" hidden="1" customHeight="1" x14ac:dyDescent="0.25">
      <c r="A54" s="53" t="str">
        <f>IF(FRUTAS!A54=0,"",FRUTAS!A54)</f>
        <v/>
      </c>
      <c r="B54" s="87" t="str">
        <f>IF(FRUTAS!B54=0,"",FRUTAS!B54)</f>
        <v/>
      </c>
      <c r="C54" s="58"/>
      <c r="D54" s="58"/>
      <c r="E54" s="55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88"/>
      <c r="Q54" s="88"/>
      <c r="R54" s="88"/>
      <c r="S54" s="88"/>
      <c r="T54" s="88"/>
      <c r="U54" s="88"/>
      <c r="V54" s="88"/>
      <c r="W54" s="97" t="str">
        <f>IF(FRUTAS!Z54=0,"",FRUTAS!Z54)</f>
        <v/>
      </c>
    </row>
    <row r="55" spans="1:32" ht="21" hidden="1" customHeight="1" x14ac:dyDescent="0.3">
      <c r="A55" s="185" t="s">
        <v>95</v>
      </c>
      <c r="B55" s="179"/>
      <c r="C55" s="67" t="str">
        <f t="shared" ref="C55:Q55" si="0">IF(SUMIF($A$8:$A$54,"ret",C8:C54)=0,"",SUMIF($A$8:$A$54,"ret",C8:C54))</f>
        <v/>
      </c>
      <c r="D55" s="67" t="str">
        <f t="shared" si="0"/>
        <v/>
      </c>
      <c r="E55" s="67" t="str">
        <f t="shared" si="0"/>
        <v/>
      </c>
      <c r="F55" s="67" t="str">
        <f t="shared" si="0"/>
        <v/>
      </c>
      <c r="G55" s="67" t="str">
        <f t="shared" si="0"/>
        <v/>
      </c>
      <c r="H55" s="67" t="str">
        <f t="shared" si="0"/>
        <v/>
      </c>
      <c r="I55" s="67" t="str">
        <f t="shared" si="0"/>
        <v/>
      </c>
      <c r="J55" s="67" t="str">
        <f t="shared" si="0"/>
        <v/>
      </c>
      <c r="K55" s="67">
        <f t="shared" si="0"/>
        <v>1</v>
      </c>
      <c r="L55" s="67" t="str">
        <f t="shared" si="0"/>
        <v/>
      </c>
      <c r="M55" s="67" t="str">
        <f t="shared" si="0"/>
        <v/>
      </c>
      <c r="N55" s="67" t="str">
        <f t="shared" si="0"/>
        <v/>
      </c>
      <c r="O55" s="67" t="str">
        <f t="shared" si="0"/>
        <v/>
      </c>
      <c r="P55" s="67" t="str">
        <f t="shared" si="0"/>
        <v/>
      </c>
      <c r="Q55" s="67" t="str">
        <f t="shared" si="0"/>
        <v/>
      </c>
      <c r="R55" s="98"/>
      <c r="S55" s="98"/>
      <c r="T55" s="98"/>
      <c r="U55" s="98"/>
      <c r="V55" s="99" t="str">
        <f>IF(SUMIF($A$8:$A$54,"ret",V8:V54)=0,"",SUMIF($A$8:$A$54,"ret",V8:V54))</f>
        <v/>
      </c>
      <c r="W55" s="66"/>
      <c r="AE55" s="66"/>
      <c r="AF55" s="66"/>
    </row>
    <row r="56" spans="1:32" ht="21" hidden="1" customHeight="1" x14ac:dyDescent="0.3">
      <c r="A56" s="183" t="s">
        <v>96</v>
      </c>
      <c r="B56" s="184"/>
      <c r="C56" s="64">
        <f t="shared" ref="C56:Q56" si="1">IF(SUMIF($A$8:$A$54,"&lt;&gt;ret",C8:C54)=0,"",SUMIF($A$8:$A$54,"&lt;&gt;ret",C8:C54))</f>
        <v>13</v>
      </c>
      <c r="D56" s="64">
        <f t="shared" si="1"/>
        <v>12</v>
      </c>
      <c r="E56" s="64">
        <f t="shared" si="1"/>
        <v>1</v>
      </c>
      <c r="F56" s="64">
        <f t="shared" si="1"/>
        <v>1</v>
      </c>
      <c r="G56" s="64" t="str">
        <f t="shared" si="1"/>
        <v/>
      </c>
      <c r="H56" s="64" t="str">
        <f t="shared" si="1"/>
        <v/>
      </c>
      <c r="I56" s="64" t="str">
        <f t="shared" si="1"/>
        <v/>
      </c>
      <c r="J56" s="64">
        <f t="shared" si="1"/>
        <v>5</v>
      </c>
      <c r="K56" s="64" t="str">
        <f t="shared" si="1"/>
        <v/>
      </c>
      <c r="L56" s="64" t="str">
        <f t="shared" si="1"/>
        <v/>
      </c>
      <c r="M56" s="64" t="str">
        <f t="shared" si="1"/>
        <v/>
      </c>
      <c r="N56" s="64" t="str">
        <f t="shared" si="1"/>
        <v/>
      </c>
      <c r="O56" s="64" t="str">
        <f t="shared" si="1"/>
        <v/>
      </c>
      <c r="P56" s="64" t="str">
        <f t="shared" si="1"/>
        <v/>
      </c>
      <c r="Q56" s="64" t="str">
        <f t="shared" si="1"/>
        <v/>
      </c>
      <c r="R56" s="100"/>
      <c r="S56" s="100"/>
      <c r="T56" s="100"/>
      <c r="U56" s="100"/>
      <c r="V56" s="65" t="str">
        <f>IF(SUMIF($A$8:$A$54,"&lt;&gt;ret",V8:V54)=0,"",SUMIF($A$8:$A$54,"&lt;&gt;ret",V8:V54))</f>
        <v/>
      </c>
      <c r="W56" s="66"/>
      <c r="AE56" s="66"/>
      <c r="AF56" s="66"/>
    </row>
    <row r="57" spans="1:32" ht="15.75" customHeight="1" x14ac:dyDescent="0.25">
      <c r="W57" s="66"/>
      <c r="AE57" s="66"/>
      <c r="AF57" s="66"/>
    </row>
    <row r="58" spans="1:32" ht="21" customHeight="1" x14ac:dyDescent="0.3">
      <c r="A58" s="185" t="s">
        <v>97</v>
      </c>
      <c r="B58" s="179"/>
      <c r="C58" s="67">
        <f t="shared" ref="C58:Q58" si="2">IF(SUM(C55:C56)=0,"",SUM(C55:C56))</f>
        <v>13</v>
      </c>
      <c r="D58" s="68">
        <f t="shared" si="2"/>
        <v>12</v>
      </c>
      <c r="E58" s="68">
        <f t="shared" si="2"/>
        <v>1</v>
      </c>
      <c r="F58" s="68">
        <f t="shared" si="2"/>
        <v>1</v>
      </c>
      <c r="G58" s="68" t="str">
        <f t="shared" si="2"/>
        <v/>
      </c>
      <c r="H58" s="68" t="str">
        <f t="shared" si="2"/>
        <v/>
      </c>
      <c r="I58" s="68" t="str">
        <f t="shared" si="2"/>
        <v/>
      </c>
      <c r="J58" s="68">
        <f t="shared" si="2"/>
        <v>5</v>
      </c>
      <c r="K58" s="68">
        <f t="shared" si="2"/>
        <v>1</v>
      </c>
      <c r="L58" s="68" t="str">
        <f t="shared" si="2"/>
        <v/>
      </c>
      <c r="M58" s="68" t="str">
        <f t="shared" si="2"/>
        <v/>
      </c>
      <c r="N58" s="68" t="str">
        <f t="shared" si="2"/>
        <v/>
      </c>
      <c r="O58" s="68" t="str">
        <f t="shared" si="2"/>
        <v/>
      </c>
      <c r="P58" s="68" t="str">
        <f t="shared" si="2"/>
        <v/>
      </c>
      <c r="Q58" s="68" t="str">
        <f t="shared" si="2"/>
        <v/>
      </c>
      <c r="R58" s="101"/>
      <c r="S58" s="101"/>
      <c r="T58" s="101"/>
      <c r="U58" s="101"/>
      <c r="V58" s="69" t="str">
        <f>IF(SUM(V55:V56)=0,"",SUM(V55:V56))</f>
        <v/>
      </c>
      <c r="W58" s="66"/>
      <c r="AE58" s="66"/>
      <c r="AF58" s="66"/>
    </row>
    <row r="59" spans="1:32" ht="15.75" customHeight="1" x14ac:dyDescent="0.25"/>
    <row r="60" spans="1:32" ht="15.75" customHeight="1" x14ac:dyDescent="0.25"/>
    <row r="61" spans="1:32" ht="15.75" customHeight="1" x14ac:dyDescent="0.25"/>
    <row r="62" spans="1:32" ht="15.75" customHeight="1" x14ac:dyDescent="0.25"/>
    <row r="63" spans="1:32" ht="15.75" customHeight="1" x14ac:dyDescent="0.25"/>
    <row r="64" spans="1:3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7:W56">
    <filterColumn colId="0">
      <filters>
        <filter val="7"/>
      </filters>
    </filterColumn>
  </autoFilter>
  <mergeCells count="18">
    <mergeCell ref="A1:C2"/>
    <mergeCell ref="D1:I2"/>
    <mergeCell ref="J1:L1"/>
    <mergeCell ref="M1:W1"/>
    <mergeCell ref="J2:L2"/>
    <mergeCell ref="M2:W2"/>
    <mergeCell ref="A6:I6"/>
    <mergeCell ref="J6:Q6"/>
    <mergeCell ref="A55:B55"/>
    <mergeCell ref="A56:B56"/>
    <mergeCell ref="A58:B58"/>
    <mergeCell ref="J3:L3"/>
    <mergeCell ref="M3:W3"/>
    <mergeCell ref="J4:L4"/>
    <mergeCell ref="M4:W4"/>
    <mergeCell ref="A5:B5"/>
    <mergeCell ref="C5:W5"/>
    <mergeCell ref="A3:I4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2578125" defaultRowHeight="15" customHeight="1" x14ac:dyDescent="0.25"/>
  <cols>
    <col min="1" max="1" width="4.28515625" customWidth="1"/>
    <col min="2" max="2" width="23.42578125" customWidth="1"/>
    <col min="3" max="3" width="6.5703125" customWidth="1"/>
    <col min="4" max="6" width="6.28515625" customWidth="1"/>
    <col min="7" max="7" width="3.85546875" customWidth="1"/>
    <col min="8" max="8" width="5.7109375" customWidth="1"/>
    <col min="9" max="9" width="7.85546875" customWidth="1"/>
    <col min="10" max="10" width="4.85546875" customWidth="1"/>
    <col min="11" max="11" width="4.7109375" customWidth="1"/>
    <col min="12" max="12" width="5.28515625" customWidth="1"/>
    <col min="13" max="13" width="7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1" width="17.28515625" customWidth="1"/>
    <col min="22" max="22" width="11" customWidth="1"/>
    <col min="23" max="23" width="12.28515625" customWidth="1"/>
    <col min="24" max="29" width="10.7109375" customWidth="1"/>
  </cols>
  <sheetData>
    <row r="1" spans="1:23" x14ac:dyDescent="0.25">
      <c r="A1" s="102"/>
      <c r="B1" s="102"/>
      <c r="C1" s="208" t="s">
        <v>141</v>
      </c>
      <c r="D1" s="178"/>
      <c r="E1" s="178"/>
      <c r="F1" s="178"/>
      <c r="G1" s="178"/>
      <c r="H1" s="178"/>
      <c r="I1" s="179"/>
      <c r="J1" s="208" t="s">
        <v>142</v>
      </c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  <c r="V1" s="208" t="s">
        <v>143</v>
      </c>
      <c r="W1" s="179"/>
    </row>
    <row r="2" spans="1:23" x14ac:dyDescent="0.25">
      <c r="A2" s="103"/>
      <c r="B2" s="103"/>
      <c r="C2" s="208" t="s">
        <v>144</v>
      </c>
      <c r="D2" s="178"/>
      <c r="E2" s="178"/>
      <c r="F2" s="178"/>
      <c r="G2" s="178"/>
      <c r="H2" s="179"/>
      <c r="I2" s="104" t="s">
        <v>145</v>
      </c>
      <c r="J2" s="208" t="s">
        <v>146</v>
      </c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207"/>
      <c r="V2" s="208" t="s">
        <v>147</v>
      </c>
      <c r="W2" s="179"/>
    </row>
    <row r="3" spans="1:23" x14ac:dyDescent="0.25">
      <c r="A3" s="102" t="s">
        <v>11</v>
      </c>
      <c r="B3" s="102" t="s">
        <v>12</v>
      </c>
      <c r="C3" s="105" t="s">
        <v>148</v>
      </c>
      <c r="D3" s="105" t="s">
        <v>149</v>
      </c>
      <c r="E3" s="105" t="s">
        <v>150</v>
      </c>
      <c r="F3" s="105" t="s">
        <v>151</v>
      </c>
      <c r="G3" s="105" t="s">
        <v>152</v>
      </c>
      <c r="H3" s="105" t="s">
        <v>153</v>
      </c>
      <c r="I3" s="106" t="s">
        <v>148</v>
      </c>
      <c r="J3" s="106" t="s">
        <v>154</v>
      </c>
      <c r="K3" s="105" t="s">
        <v>155</v>
      </c>
      <c r="L3" s="107" t="s">
        <v>156</v>
      </c>
      <c r="M3" s="105" t="s">
        <v>157</v>
      </c>
      <c r="N3" s="105" t="s">
        <v>158</v>
      </c>
      <c r="O3" s="105" t="s">
        <v>159</v>
      </c>
      <c r="P3" s="105" t="s">
        <v>151</v>
      </c>
      <c r="Q3" s="105" t="s">
        <v>160</v>
      </c>
      <c r="R3" s="105" t="s">
        <v>161</v>
      </c>
      <c r="S3" s="105" t="s">
        <v>162</v>
      </c>
      <c r="T3" s="108" t="s">
        <v>163</v>
      </c>
      <c r="U3" s="108" t="s">
        <v>164</v>
      </c>
      <c r="V3" s="109" t="s">
        <v>165</v>
      </c>
      <c r="W3" s="109" t="s">
        <v>166</v>
      </c>
    </row>
    <row r="4" spans="1:23" x14ac:dyDescent="0.25">
      <c r="A4" s="110">
        <v>8</v>
      </c>
      <c r="B4" s="110" t="s">
        <v>167</v>
      </c>
      <c r="C4" s="111">
        <v>12</v>
      </c>
      <c r="D4" s="112">
        <v>12</v>
      </c>
      <c r="E4" s="112"/>
      <c r="F4" s="112"/>
      <c r="G4" s="112">
        <v>12</v>
      </c>
      <c r="H4" s="113">
        <v>12</v>
      </c>
      <c r="I4" s="114"/>
      <c r="J4" s="114"/>
      <c r="K4" s="112"/>
      <c r="L4" s="112"/>
      <c r="M4" s="112"/>
      <c r="N4" s="112">
        <v>6</v>
      </c>
      <c r="O4" s="112"/>
      <c r="P4" s="112"/>
      <c r="Q4" s="112"/>
      <c r="R4" s="112"/>
      <c r="S4" s="112"/>
      <c r="T4" s="115"/>
      <c r="U4" s="115"/>
      <c r="V4" s="115"/>
      <c r="W4" s="113"/>
    </row>
    <row r="5" spans="1:23" hidden="1" x14ac:dyDescent="0.25">
      <c r="A5" s="116">
        <v>10</v>
      </c>
      <c r="B5" s="116" t="s">
        <v>67</v>
      </c>
      <c r="C5" s="117">
        <f t="shared" ref="C5:D5" si="0">444*12</f>
        <v>5328</v>
      </c>
      <c r="D5" s="118">
        <f t="shared" si="0"/>
        <v>5328</v>
      </c>
      <c r="E5" s="118">
        <f>235*12</f>
        <v>2820</v>
      </c>
      <c r="F5" s="118"/>
      <c r="G5" s="118"/>
      <c r="H5" s="119"/>
      <c r="I5" s="117">
        <f>444*12</f>
        <v>5328</v>
      </c>
      <c r="J5" s="117">
        <f>27*12</f>
        <v>324</v>
      </c>
      <c r="K5" s="118"/>
      <c r="L5" s="118"/>
      <c r="M5" s="118"/>
      <c r="N5" s="118"/>
      <c r="O5" s="118"/>
      <c r="P5" s="118"/>
      <c r="Q5" s="118"/>
      <c r="R5" s="118"/>
      <c r="S5" s="118"/>
      <c r="T5" s="120"/>
      <c r="U5" s="120"/>
      <c r="V5" s="120"/>
      <c r="W5" s="119"/>
    </row>
    <row r="6" spans="1:23" hidden="1" x14ac:dyDescent="0.25">
      <c r="A6" s="116">
        <v>1</v>
      </c>
      <c r="B6" s="116" t="s">
        <v>77</v>
      </c>
      <c r="C6" s="117"/>
      <c r="D6" s="118"/>
      <c r="E6" s="118"/>
      <c r="F6" s="118"/>
      <c r="G6" s="118"/>
      <c r="H6" s="119"/>
      <c r="I6" s="117"/>
      <c r="J6" s="117">
        <v>2</v>
      </c>
      <c r="K6" s="118">
        <v>2</v>
      </c>
      <c r="L6" s="118">
        <v>2</v>
      </c>
      <c r="M6" s="118"/>
      <c r="N6" s="118">
        <v>6</v>
      </c>
      <c r="O6" s="118">
        <v>2</v>
      </c>
      <c r="P6" s="118">
        <v>2</v>
      </c>
      <c r="Q6" s="118"/>
      <c r="R6" s="118"/>
      <c r="S6" s="118">
        <v>2</v>
      </c>
      <c r="T6" s="120"/>
      <c r="U6" s="120"/>
      <c r="V6" s="120"/>
      <c r="W6" s="119"/>
    </row>
    <row r="7" spans="1:23" x14ac:dyDescent="0.25">
      <c r="A7" s="116">
        <v>8</v>
      </c>
      <c r="B7" s="116" t="s">
        <v>82</v>
      </c>
      <c r="C7" s="117"/>
      <c r="D7" s="118">
        <f>5*12</f>
        <v>60</v>
      </c>
      <c r="E7" s="118">
        <v>12</v>
      </c>
      <c r="F7" s="118"/>
      <c r="G7" s="118">
        <f>3*12</f>
        <v>36</v>
      </c>
      <c r="H7" s="119">
        <f>6*12</f>
        <v>72</v>
      </c>
      <c r="I7" s="117">
        <v>24</v>
      </c>
      <c r="J7" s="117"/>
      <c r="K7" s="118"/>
      <c r="L7" s="118"/>
      <c r="M7" s="118"/>
      <c r="N7" s="118"/>
      <c r="O7" s="118"/>
      <c r="P7" s="118"/>
      <c r="Q7" s="118"/>
      <c r="R7" s="118"/>
      <c r="S7" s="118"/>
      <c r="T7" s="120"/>
      <c r="U7" s="120"/>
      <c r="V7" s="120"/>
      <c r="W7" s="119"/>
    </row>
    <row r="8" spans="1:23" x14ac:dyDescent="0.25">
      <c r="A8" s="116">
        <v>8</v>
      </c>
      <c r="B8" s="116" t="s">
        <v>86</v>
      </c>
      <c r="C8" s="117"/>
      <c r="D8" s="118"/>
      <c r="E8" s="118"/>
      <c r="F8" s="118"/>
      <c r="G8" s="118"/>
      <c r="H8" s="119"/>
      <c r="I8" s="117"/>
      <c r="J8" s="117"/>
      <c r="K8" s="118">
        <v>12</v>
      </c>
      <c r="L8" s="118">
        <v>12</v>
      </c>
      <c r="M8" s="118"/>
      <c r="N8" s="118"/>
      <c r="O8" s="118"/>
      <c r="P8" s="118"/>
      <c r="Q8" s="118">
        <v>12</v>
      </c>
      <c r="R8" s="118"/>
      <c r="S8" s="118"/>
      <c r="T8" s="120">
        <v>12</v>
      </c>
      <c r="U8" s="120"/>
      <c r="V8" s="120"/>
      <c r="W8" s="119"/>
    </row>
    <row r="9" spans="1:23" x14ac:dyDescent="0.25">
      <c r="A9" s="121">
        <v>8</v>
      </c>
      <c r="B9" s="121" t="s">
        <v>168</v>
      </c>
      <c r="C9" s="122">
        <v>24</v>
      </c>
      <c r="D9" s="123">
        <v>48</v>
      </c>
      <c r="E9" s="118"/>
      <c r="F9" s="118"/>
      <c r="G9" s="118"/>
      <c r="H9" s="119"/>
      <c r="I9" s="117"/>
      <c r="J9" s="117"/>
      <c r="K9" s="118"/>
      <c r="L9" s="123">
        <v>24</v>
      </c>
      <c r="M9" s="118"/>
      <c r="N9" s="118"/>
      <c r="O9" s="118"/>
      <c r="P9" s="118"/>
      <c r="Q9" s="118"/>
      <c r="R9" s="118"/>
      <c r="S9" s="118"/>
      <c r="T9" s="120"/>
      <c r="U9" s="120"/>
      <c r="V9" s="120"/>
      <c r="W9" s="119"/>
    </row>
    <row r="10" spans="1:23" x14ac:dyDescent="0.25">
      <c r="A10" s="116"/>
      <c r="B10" s="116"/>
      <c r="C10" s="117"/>
      <c r="D10" s="118"/>
      <c r="E10" s="118"/>
      <c r="F10" s="118"/>
      <c r="G10" s="118"/>
      <c r="H10" s="119"/>
      <c r="I10" s="117"/>
      <c r="J10" s="117"/>
      <c r="K10" s="118"/>
      <c r="L10" s="118"/>
      <c r="M10" s="118"/>
      <c r="N10" s="118"/>
      <c r="O10" s="118"/>
      <c r="P10" s="118"/>
      <c r="Q10" s="118"/>
      <c r="R10" s="118"/>
      <c r="S10" s="118"/>
      <c r="T10" s="120"/>
      <c r="U10" s="120"/>
      <c r="V10" s="120"/>
      <c r="W10" s="119"/>
    </row>
    <row r="11" spans="1:23" x14ac:dyDescent="0.25">
      <c r="A11" s="116"/>
      <c r="B11" s="116"/>
      <c r="C11" s="117"/>
      <c r="D11" s="118"/>
      <c r="E11" s="118"/>
      <c r="F11" s="118"/>
      <c r="G11" s="118"/>
      <c r="H11" s="119"/>
      <c r="I11" s="117"/>
      <c r="J11" s="117"/>
      <c r="K11" s="118"/>
      <c r="L11" s="118"/>
      <c r="M11" s="118"/>
      <c r="N11" s="118"/>
      <c r="O11" s="118"/>
      <c r="P11" s="118"/>
      <c r="Q11" s="118"/>
      <c r="R11" s="118"/>
      <c r="S11" s="118"/>
      <c r="T11" s="120"/>
      <c r="U11" s="120"/>
      <c r="V11" s="120"/>
      <c r="W11" s="119"/>
    </row>
    <row r="12" spans="1:23" x14ac:dyDescent="0.25">
      <c r="A12" s="116"/>
      <c r="B12" s="116"/>
      <c r="C12" s="117"/>
      <c r="D12" s="118"/>
      <c r="E12" s="118"/>
      <c r="F12" s="118"/>
      <c r="G12" s="118"/>
      <c r="H12" s="119"/>
      <c r="I12" s="117"/>
      <c r="J12" s="117"/>
      <c r="K12" s="118"/>
      <c r="L12" s="118"/>
      <c r="M12" s="118"/>
      <c r="N12" s="118"/>
      <c r="O12" s="118"/>
      <c r="P12" s="118"/>
      <c r="Q12" s="118"/>
      <c r="R12" s="118"/>
      <c r="S12" s="118"/>
      <c r="T12" s="120"/>
      <c r="U12" s="120"/>
      <c r="V12" s="120"/>
      <c r="W12" s="119"/>
    </row>
    <row r="13" spans="1:23" x14ac:dyDescent="0.25">
      <c r="A13" s="116"/>
      <c r="B13" s="116"/>
      <c r="C13" s="117"/>
      <c r="D13" s="118"/>
      <c r="E13" s="118"/>
      <c r="F13" s="118"/>
      <c r="G13" s="118"/>
      <c r="H13" s="119"/>
      <c r="I13" s="117"/>
      <c r="J13" s="117"/>
      <c r="K13" s="118"/>
      <c r="L13" s="118"/>
      <c r="M13" s="118"/>
      <c r="N13" s="118"/>
      <c r="O13" s="118"/>
      <c r="P13" s="118"/>
      <c r="Q13" s="118"/>
      <c r="R13" s="118"/>
      <c r="S13" s="118"/>
      <c r="T13" s="120"/>
      <c r="U13" s="120"/>
      <c r="V13" s="120"/>
      <c r="W13" s="119"/>
    </row>
    <row r="14" spans="1:23" x14ac:dyDescent="0.25">
      <c r="A14" s="116"/>
      <c r="B14" s="116"/>
      <c r="C14" s="117"/>
      <c r="D14" s="118"/>
      <c r="E14" s="118"/>
      <c r="F14" s="118"/>
      <c r="G14" s="118"/>
      <c r="H14" s="119"/>
      <c r="I14" s="117"/>
      <c r="J14" s="117"/>
      <c r="K14" s="118"/>
      <c r="L14" s="118"/>
      <c r="M14" s="118"/>
      <c r="N14" s="118"/>
      <c r="O14" s="118"/>
      <c r="P14" s="118"/>
      <c r="Q14" s="118"/>
      <c r="R14" s="118"/>
      <c r="S14" s="118"/>
      <c r="T14" s="120"/>
      <c r="U14" s="120"/>
      <c r="V14" s="120"/>
      <c r="W14" s="119"/>
    </row>
    <row r="15" spans="1:23" x14ac:dyDescent="0.25">
      <c r="A15" s="116"/>
      <c r="B15" s="116"/>
      <c r="C15" s="117"/>
      <c r="D15" s="118"/>
      <c r="E15" s="118"/>
      <c r="F15" s="118"/>
      <c r="G15" s="118"/>
      <c r="H15" s="119"/>
      <c r="I15" s="117"/>
      <c r="J15" s="117"/>
      <c r="K15" s="118"/>
      <c r="L15" s="118"/>
      <c r="M15" s="118"/>
      <c r="N15" s="118"/>
      <c r="O15" s="118"/>
      <c r="P15" s="118"/>
      <c r="Q15" s="118"/>
      <c r="R15" s="118"/>
      <c r="S15" s="118"/>
      <c r="T15" s="120"/>
      <c r="U15" s="120"/>
      <c r="V15" s="120"/>
      <c r="W15" s="119"/>
    </row>
    <row r="16" spans="1:23" x14ac:dyDescent="0.25">
      <c r="A16" s="116"/>
      <c r="B16" s="116"/>
      <c r="C16" s="117"/>
      <c r="D16" s="118"/>
      <c r="E16" s="118"/>
      <c r="F16" s="118"/>
      <c r="G16" s="118"/>
      <c r="H16" s="119"/>
      <c r="I16" s="117"/>
      <c r="J16" s="117"/>
      <c r="K16" s="118"/>
      <c r="L16" s="118"/>
      <c r="M16" s="118"/>
      <c r="N16" s="118"/>
      <c r="O16" s="118"/>
      <c r="P16" s="118"/>
      <c r="Q16" s="118"/>
      <c r="R16" s="118"/>
      <c r="S16" s="118"/>
      <c r="T16" s="120"/>
      <c r="U16" s="120"/>
      <c r="V16" s="120"/>
      <c r="W16" s="119"/>
    </row>
    <row r="17" spans="1:23" x14ac:dyDescent="0.25">
      <c r="A17" s="116"/>
      <c r="B17" s="116"/>
      <c r="C17" s="117"/>
      <c r="D17" s="118"/>
      <c r="E17" s="118"/>
      <c r="F17" s="118"/>
      <c r="G17" s="118"/>
      <c r="H17" s="119"/>
      <c r="I17" s="117"/>
      <c r="J17" s="117"/>
      <c r="K17" s="118"/>
      <c r="L17" s="118"/>
      <c r="M17" s="118"/>
      <c r="N17" s="118"/>
      <c r="O17" s="118"/>
      <c r="P17" s="118"/>
      <c r="Q17" s="118"/>
      <c r="R17" s="118"/>
      <c r="S17" s="118"/>
      <c r="T17" s="120"/>
      <c r="U17" s="120"/>
      <c r="V17" s="120"/>
      <c r="W17" s="119"/>
    </row>
    <row r="18" spans="1:23" x14ac:dyDescent="0.25">
      <c r="A18" s="116"/>
      <c r="B18" s="116"/>
      <c r="C18" s="117"/>
      <c r="D18" s="118"/>
      <c r="E18" s="118"/>
      <c r="F18" s="118"/>
      <c r="G18" s="118"/>
      <c r="H18" s="119"/>
      <c r="I18" s="117"/>
      <c r="J18" s="117"/>
      <c r="K18" s="118"/>
      <c r="L18" s="118"/>
      <c r="M18" s="118"/>
      <c r="N18" s="118"/>
      <c r="O18" s="118"/>
      <c r="P18" s="118"/>
      <c r="Q18" s="118"/>
      <c r="R18" s="118"/>
      <c r="S18" s="118"/>
      <c r="T18" s="120"/>
      <c r="U18" s="120"/>
      <c r="V18" s="120"/>
      <c r="W18" s="119"/>
    </row>
    <row r="19" spans="1:23" x14ac:dyDescent="0.25">
      <c r="A19" s="116"/>
      <c r="B19" s="116"/>
      <c r="C19" s="117"/>
      <c r="D19" s="118"/>
      <c r="E19" s="118"/>
      <c r="F19" s="118"/>
      <c r="G19" s="118"/>
      <c r="H19" s="119"/>
      <c r="I19" s="117"/>
      <c r="J19" s="117"/>
      <c r="K19" s="118"/>
      <c r="L19" s="118"/>
      <c r="M19" s="118"/>
      <c r="N19" s="118"/>
      <c r="O19" s="118"/>
      <c r="P19" s="118"/>
      <c r="Q19" s="118"/>
      <c r="R19" s="118"/>
      <c r="S19" s="118"/>
      <c r="T19" s="120"/>
      <c r="U19" s="120"/>
      <c r="V19" s="120"/>
      <c r="W19" s="119"/>
    </row>
    <row r="20" spans="1:23" x14ac:dyDescent="0.25">
      <c r="A20" s="116"/>
      <c r="B20" s="116"/>
      <c r="C20" s="117"/>
      <c r="D20" s="118"/>
      <c r="E20" s="118"/>
      <c r="F20" s="118"/>
      <c r="G20" s="118"/>
      <c r="H20" s="119"/>
      <c r="I20" s="117"/>
      <c r="J20" s="117"/>
      <c r="K20" s="118"/>
      <c r="L20" s="118"/>
      <c r="M20" s="118"/>
      <c r="N20" s="118"/>
      <c r="O20" s="118"/>
      <c r="P20" s="118"/>
      <c r="Q20" s="118"/>
      <c r="R20" s="118"/>
      <c r="S20" s="118"/>
      <c r="T20" s="120"/>
      <c r="U20" s="120"/>
      <c r="V20" s="120"/>
      <c r="W20" s="119"/>
    </row>
    <row r="21" spans="1:23" ht="15.75" customHeight="1" x14ac:dyDescent="0.25">
      <c r="A21" s="116"/>
      <c r="B21" s="116"/>
      <c r="C21" s="117"/>
      <c r="D21" s="118"/>
      <c r="E21" s="118"/>
      <c r="F21" s="118"/>
      <c r="G21" s="118"/>
      <c r="H21" s="119"/>
      <c r="I21" s="117"/>
      <c r="J21" s="117"/>
      <c r="K21" s="118"/>
      <c r="L21" s="118"/>
      <c r="M21" s="118"/>
      <c r="N21" s="118"/>
      <c r="O21" s="118"/>
      <c r="P21" s="118"/>
      <c r="Q21" s="118"/>
      <c r="R21" s="118"/>
      <c r="S21" s="118"/>
      <c r="T21" s="120"/>
      <c r="U21" s="120"/>
      <c r="V21" s="120"/>
      <c r="W21" s="119"/>
    </row>
    <row r="22" spans="1:23" ht="15.75" customHeight="1" x14ac:dyDescent="0.25">
      <c r="A22" s="116"/>
      <c r="B22" s="116"/>
      <c r="C22" s="117"/>
      <c r="D22" s="118"/>
      <c r="E22" s="118"/>
      <c r="F22" s="118"/>
      <c r="G22" s="118"/>
      <c r="H22" s="119"/>
      <c r="I22" s="117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20"/>
      <c r="U22" s="120"/>
      <c r="V22" s="120"/>
      <c r="W22" s="119"/>
    </row>
    <row r="23" spans="1:23" ht="15.75" customHeight="1" x14ac:dyDescent="0.25">
      <c r="A23" s="116"/>
      <c r="B23" s="116"/>
      <c r="C23" s="117"/>
      <c r="D23" s="118"/>
      <c r="E23" s="118"/>
      <c r="F23" s="118"/>
      <c r="G23" s="118"/>
      <c r="H23" s="119"/>
      <c r="I23" s="117"/>
      <c r="J23" s="117"/>
      <c r="K23" s="118"/>
      <c r="L23" s="118"/>
      <c r="M23" s="118"/>
      <c r="N23" s="118"/>
      <c r="O23" s="118"/>
      <c r="P23" s="118"/>
      <c r="Q23" s="118"/>
      <c r="R23" s="118"/>
      <c r="S23" s="118"/>
      <c r="T23" s="120"/>
      <c r="U23" s="120"/>
      <c r="V23" s="120"/>
      <c r="W23" s="119"/>
    </row>
    <row r="24" spans="1:23" ht="15.75" customHeight="1" x14ac:dyDescent="0.25">
      <c r="A24" s="116"/>
      <c r="B24" s="116"/>
      <c r="C24" s="117"/>
      <c r="D24" s="118"/>
      <c r="E24" s="118"/>
      <c r="F24" s="118"/>
      <c r="G24" s="118"/>
      <c r="H24" s="119"/>
      <c r="I24" s="117"/>
      <c r="J24" s="117"/>
      <c r="K24" s="118"/>
      <c r="L24" s="118"/>
      <c r="M24" s="118"/>
      <c r="N24" s="118"/>
      <c r="O24" s="118"/>
      <c r="P24" s="118"/>
      <c r="Q24" s="118"/>
      <c r="R24" s="118"/>
      <c r="S24" s="118"/>
      <c r="T24" s="120"/>
      <c r="U24" s="120"/>
      <c r="V24" s="120"/>
      <c r="W24" s="119"/>
    </row>
    <row r="25" spans="1:23" ht="15.75" customHeight="1" x14ac:dyDescent="0.25">
      <c r="A25" s="116"/>
      <c r="B25" s="116"/>
      <c r="C25" s="117"/>
      <c r="D25" s="118"/>
      <c r="E25" s="118"/>
      <c r="F25" s="118"/>
      <c r="G25" s="118"/>
      <c r="H25" s="119"/>
      <c r="I25" s="117"/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20"/>
      <c r="U25" s="120"/>
      <c r="V25" s="120"/>
      <c r="W25" s="119"/>
    </row>
    <row r="26" spans="1:23" ht="15.75" customHeight="1" x14ac:dyDescent="0.25">
      <c r="A26" s="116"/>
      <c r="B26" s="116"/>
      <c r="C26" s="117"/>
      <c r="D26" s="118"/>
      <c r="E26" s="118"/>
      <c r="F26" s="118"/>
      <c r="G26" s="118"/>
      <c r="H26" s="119"/>
      <c r="I26" s="117"/>
      <c r="J26" s="117"/>
      <c r="K26" s="118"/>
      <c r="L26" s="118"/>
      <c r="M26" s="118"/>
      <c r="N26" s="118"/>
      <c r="O26" s="118"/>
      <c r="P26" s="118"/>
      <c r="Q26" s="118"/>
      <c r="R26" s="118"/>
      <c r="S26" s="118"/>
      <c r="T26" s="120"/>
      <c r="U26" s="120"/>
      <c r="V26" s="120"/>
      <c r="W26" s="119"/>
    </row>
    <row r="27" spans="1:23" ht="15.75" customHeight="1" x14ac:dyDescent="0.25">
      <c r="A27" s="116"/>
      <c r="B27" s="116"/>
      <c r="C27" s="117"/>
      <c r="D27" s="118"/>
      <c r="E27" s="118"/>
      <c r="F27" s="118"/>
      <c r="G27" s="118"/>
      <c r="H27" s="119"/>
      <c r="I27" s="117"/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20"/>
      <c r="U27" s="120"/>
      <c r="V27" s="120"/>
      <c r="W27" s="119"/>
    </row>
    <row r="28" spans="1:23" ht="15.75" customHeight="1" x14ac:dyDescent="0.25">
      <c r="A28" s="116"/>
      <c r="B28" s="116"/>
      <c r="C28" s="117"/>
      <c r="D28" s="118"/>
      <c r="E28" s="118"/>
      <c r="F28" s="118"/>
      <c r="G28" s="118"/>
      <c r="H28" s="119"/>
      <c r="I28" s="117"/>
      <c r="J28" s="117"/>
      <c r="K28" s="118"/>
      <c r="L28" s="118"/>
      <c r="M28" s="118"/>
      <c r="N28" s="118"/>
      <c r="O28" s="118"/>
      <c r="P28" s="118"/>
      <c r="Q28" s="118"/>
      <c r="R28" s="118"/>
      <c r="S28" s="118"/>
      <c r="T28" s="120"/>
      <c r="U28" s="120"/>
      <c r="V28" s="120"/>
      <c r="W28" s="119"/>
    </row>
    <row r="29" spans="1:23" ht="15.75" customHeight="1" x14ac:dyDescent="0.25">
      <c r="A29" s="116"/>
      <c r="B29" s="116"/>
      <c r="C29" s="117"/>
      <c r="D29" s="118"/>
      <c r="E29" s="118"/>
      <c r="F29" s="118"/>
      <c r="G29" s="118"/>
      <c r="H29" s="119"/>
      <c r="I29" s="117"/>
      <c r="J29" s="117"/>
      <c r="K29" s="118"/>
      <c r="L29" s="118"/>
      <c r="M29" s="118"/>
      <c r="N29" s="118"/>
      <c r="O29" s="118"/>
      <c r="P29" s="118"/>
      <c r="Q29" s="118"/>
      <c r="R29" s="118"/>
      <c r="S29" s="118"/>
      <c r="T29" s="120"/>
      <c r="U29" s="120"/>
      <c r="V29" s="120"/>
      <c r="W29" s="119"/>
    </row>
    <row r="30" spans="1:23" ht="15.75" customHeight="1" x14ac:dyDescent="0.25">
      <c r="A30" s="116"/>
      <c r="B30" s="116"/>
      <c r="C30" s="117"/>
      <c r="D30" s="118"/>
      <c r="E30" s="118"/>
      <c r="F30" s="118"/>
      <c r="G30" s="118"/>
      <c r="H30" s="119"/>
      <c r="I30" s="117"/>
      <c r="J30" s="117"/>
      <c r="K30" s="118"/>
      <c r="L30" s="118"/>
      <c r="M30" s="118"/>
      <c r="N30" s="118"/>
      <c r="O30" s="118"/>
      <c r="P30" s="118"/>
      <c r="Q30" s="118"/>
      <c r="R30" s="118"/>
      <c r="S30" s="118"/>
      <c r="T30" s="120"/>
      <c r="U30" s="120"/>
      <c r="V30" s="120"/>
      <c r="W30" s="119"/>
    </row>
    <row r="31" spans="1:23" ht="15.75" customHeight="1" x14ac:dyDescent="0.25">
      <c r="A31" s="116"/>
      <c r="B31" s="116"/>
      <c r="C31" s="117"/>
      <c r="D31" s="118"/>
      <c r="E31" s="118"/>
      <c r="F31" s="118"/>
      <c r="G31" s="118"/>
      <c r="H31" s="119"/>
      <c r="I31" s="117"/>
      <c r="J31" s="117"/>
      <c r="K31" s="118"/>
      <c r="L31" s="118"/>
      <c r="M31" s="118"/>
      <c r="N31" s="118"/>
      <c r="O31" s="118"/>
      <c r="P31" s="118"/>
      <c r="Q31" s="118"/>
      <c r="R31" s="118"/>
      <c r="S31" s="118"/>
      <c r="T31" s="120"/>
      <c r="U31" s="120"/>
      <c r="V31" s="120"/>
      <c r="W31" s="119"/>
    </row>
    <row r="32" spans="1:23" ht="15.75" customHeight="1" x14ac:dyDescent="0.25">
      <c r="A32" s="116"/>
      <c r="B32" s="116"/>
      <c r="C32" s="117"/>
      <c r="D32" s="118"/>
      <c r="E32" s="118"/>
      <c r="F32" s="118"/>
      <c r="G32" s="118"/>
      <c r="H32" s="119"/>
      <c r="I32" s="117"/>
      <c r="J32" s="117"/>
      <c r="K32" s="118"/>
      <c r="L32" s="118"/>
      <c r="M32" s="118"/>
      <c r="N32" s="118"/>
      <c r="O32" s="118"/>
      <c r="P32" s="118"/>
      <c r="Q32" s="118"/>
      <c r="R32" s="118"/>
      <c r="S32" s="118"/>
      <c r="T32" s="120"/>
      <c r="U32" s="120"/>
      <c r="V32" s="120"/>
      <c r="W32" s="119"/>
    </row>
    <row r="33" spans="1:23" ht="15.75" customHeight="1" x14ac:dyDescent="0.25">
      <c r="A33" s="116"/>
      <c r="B33" s="116"/>
      <c r="C33" s="117"/>
      <c r="D33" s="118"/>
      <c r="E33" s="118"/>
      <c r="F33" s="118"/>
      <c r="G33" s="118"/>
      <c r="H33" s="119"/>
      <c r="I33" s="117"/>
      <c r="J33" s="117"/>
      <c r="K33" s="118"/>
      <c r="L33" s="118"/>
      <c r="M33" s="118"/>
      <c r="N33" s="118"/>
      <c r="O33" s="118"/>
      <c r="P33" s="118"/>
      <c r="Q33" s="118"/>
      <c r="R33" s="118"/>
      <c r="S33" s="118"/>
      <c r="T33" s="120"/>
      <c r="U33" s="120"/>
      <c r="V33" s="120"/>
      <c r="W33" s="119"/>
    </row>
    <row r="34" spans="1:23" ht="15.75" customHeight="1" x14ac:dyDescent="0.25">
      <c r="A34" s="116"/>
      <c r="B34" s="116"/>
      <c r="C34" s="117"/>
      <c r="D34" s="118"/>
      <c r="E34" s="118"/>
      <c r="F34" s="118"/>
      <c r="G34" s="118"/>
      <c r="H34" s="119"/>
      <c r="I34" s="117"/>
      <c r="J34" s="117"/>
      <c r="K34" s="118"/>
      <c r="L34" s="118"/>
      <c r="M34" s="118"/>
      <c r="N34" s="118"/>
      <c r="O34" s="118"/>
      <c r="P34" s="118"/>
      <c r="Q34" s="118"/>
      <c r="R34" s="118"/>
      <c r="S34" s="118"/>
      <c r="T34" s="120"/>
      <c r="U34" s="120"/>
      <c r="V34" s="120"/>
      <c r="W34" s="119"/>
    </row>
    <row r="35" spans="1:23" ht="15.75" customHeight="1" x14ac:dyDescent="0.25">
      <c r="A35" s="116"/>
      <c r="B35" s="116"/>
      <c r="C35" s="117"/>
      <c r="D35" s="118"/>
      <c r="E35" s="118"/>
      <c r="F35" s="118"/>
      <c r="G35" s="118"/>
      <c r="H35" s="119"/>
      <c r="I35" s="117"/>
      <c r="J35" s="117"/>
      <c r="K35" s="118"/>
      <c r="L35" s="118"/>
      <c r="M35" s="118"/>
      <c r="N35" s="118"/>
      <c r="O35" s="118"/>
      <c r="P35" s="118"/>
      <c r="Q35" s="118"/>
      <c r="R35" s="118"/>
      <c r="S35" s="118"/>
      <c r="T35" s="120"/>
      <c r="U35" s="120"/>
      <c r="V35" s="120"/>
      <c r="W35" s="119"/>
    </row>
    <row r="36" spans="1:23" ht="15.75" customHeight="1" x14ac:dyDescent="0.25">
      <c r="A36" s="116"/>
      <c r="B36" s="116"/>
      <c r="C36" s="117"/>
      <c r="D36" s="118"/>
      <c r="E36" s="118"/>
      <c r="F36" s="118"/>
      <c r="G36" s="118"/>
      <c r="H36" s="119"/>
      <c r="I36" s="117"/>
      <c r="J36" s="117"/>
      <c r="K36" s="118"/>
      <c r="L36" s="118"/>
      <c r="M36" s="118"/>
      <c r="N36" s="118"/>
      <c r="O36" s="118"/>
      <c r="P36" s="118"/>
      <c r="Q36" s="118"/>
      <c r="R36" s="118"/>
      <c r="S36" s="118"/>
      <c r="T36" s="120"/>
      <c r="U36" s="120"/>
      <c r="V36" s="120"/>
      <c r="W36" s="119"/>
    </row>
    <row r="37" spans="1:23" ht="15.75" customHeight="1" x14ac:dyDescent="0.25">
      <c r="A37" s="116"/>
      <c r="B37" s="116"/>
      <c r="C37" s="117"/>
      <c r="D37" s="118"/>
      <c r="E37" s="118"/>
      <c r="F37" s="118"/>
      <c r="G37" s="118"/>
      <c r="H37" s="119"/>
      <c r="I37" s="117"/>
      <c r="J37" s="117"/>
      <c r="K37" s="118"/>
      <c r="L37" s="118"/>
      <c r="M37" s="118"/>
      <c r="N37" s="118"/>
      <c r="O37" s="118"/>
      <c r="P37" s="118"/>
      <c r="Q37" s="118"/>
      <c r="R37" s="118"/>
      <c r="S37" s="118"/>
      <c r="T37" s="120"/>
      <c r="U37" s="120"/>
      <c r="V37" s="120"/>
      <c r="W37" s="119"/>
    </row>
    <row r="38" spans="1:23" ht="15.75" customHeight="1" x14ac:dyDescent="0.25">
      <c r="A38" s="116"/>
      <c r="B38" s="116"/>
      <c r="C38" s="117"/>
      <c r="D38" s="118"/>
      <c r="E38" s="118"/>
      <c r="F38" s="118"/>
      <c r="G38" s="118"/>
      <c r="H38" s="119"/>
      <c r="I38" s="117"/>
      <c r="J38" s="117"/>
      <c r="K38" s="118"/>
      <c r="L38" s="118"/>
      <c r="M38" s="118"/>
      <c r="N38" s="118"/>
      <c r="O38" s="118"/>
      <c r="P38" s="118"/>
      <c r="Q38" s="118"/>
      <c r="R38" s="118"/>
      <c r="S38" s="118"/>
      <c r="T38" s="120"/>
      <c r="U38" s="120"/>
      <c r="V38" s="120"/>
      <c r="W38" s="119"/>
    </row>
    <row r="39" spans="1:23" ht="15.75" customHeight="1" x14ac:dyDescent="0.25">
      <c r="A39" s="116"/>
      <c r="B39" s="116"/>
      <c r="C39" s="117"/>
      <c r="D39" s="118"/>
      <c r="E39" s="118"/>
      <c r="F39" s="118"/>
      <c r="G39" s="118"/>
      <c r="H39" s="119"/>
      <c r="I39" s="117"/>
      <c r="J39" s="117"/>
      <c r="K39" s="118"/>
      <c r="L39" s="118"/>
      <c r="M39" s="118"/>
      <c r="N39" s="118"/>
      <c r="O39" s="118"/>
      <c r="P39" s="118"/>
      <c r="Q39" s="118"/>
      <c r="R39" s="118"/>
      <c r="S39" s="118"/>
      <c r="T39" s="120"/>
      <c r="U39" s="120"/>
      <c r="V39" s="120"/>
      <c r="W39" s="119"/>
    </row>
    <row r="40" spans="1:23" ht="15.75" customHeight="1" x14ac:dyDescent="0.25">
      <c r="A40" s="116"/>
      <c r="B40" s="116"/>
      <c r="C40" s="117"/>
      <c r="D40" s="118"/>
      <c r="E40" s="118"/>
      <c r="F40" s="118"/>
      <c r="G40" s="118"/>
      <c r="H40" s="119"/>
      <c r="I40" s="117"/>
      <c r="J40" s="117"/>
      <c r="K40" s="118"/>
      <c r="L40" s="118"/>
      <c r="M40" s="118"/>
      <c r="N40" s="118"/>
      <c r="O40" s="118"/>
      <c r="P40" s="118"/>
      <c r="Q40" s="118"/>
      <c r="R40" s="118"/>
      <c r="S40" s="118"/>
      <c r="T40" s="120"/>
      <c r="U40" s="120"/>
      <c r="V40" s="120"/>
      <c r="W40" s="119"/>
    </row>
    <row r="41" spans="1:23" ht="15.75" customHeight="1" x14ac:dyDescent="0.25">
      <c r="A41" s="116"/>
      <c r="B41" s="116"/>
      <c r="C41" s="117"/>
      <c r="D41" s="118"/>
      <c r="E41" s="118"/>
      <c r="F41" s="118"/>
      <c r="G41" s="118"/>
      <c r="H41" s="119"/>
      <c r="I41" s="117"/>
      <c r="J41" s="117"/>
      <c r="K41" s="118"/>
      <c r="L41" s="118"/>
      <c r="M41" s="118"/>
      <c r="N41" s="118"/>
      <c r="O41" s="118"/>
      <c r="P41" s="118"/>
      <c r="Q41" s="118"/>
      <c r="R41" s="118"/>
      <c r="S41" s="118"/>
      <c r="T41" s="120"/>
      <c r="U41" s="120"/>
      <c r="V41" s="120"/>
      <c r="W41" s="119"/>
    </row>
    <row r="42" spans="1:23" ht="15.75" customHeight="1" x14ac:dyDescent="0.25">
      <c r="A42" s="116"/>
      <c r="B42" s="116"/>
      <c r="C42" s="117"/>
      <c r="D42" s="118"/>
      <c r="E42" s="118"/>
      <c r="F42" s="118"/>
      <c r="G42" s="118"/>
      <c r="H42" s="119"/>
      <c r="I42" s="117"/>
      <c r="J42" s="117"/>
      <c r="K42" s="118"/>
      <c r="L42" s="118"/>
      <c r="M42" s="118"/>
      <c r="N42" s="118"/>
      <c r="O42" s="118"/>
      <c r="P42" s="118"/>
      <c r="Q42" s="118"/>
      <c r="R42" s="118"/>
      <c r="S42" s="118"/>
      <c r="T42" s="120"/>
      <c r="U42" s="120"/>
      <c r="V42" s="120"/>
      <c r="W42" s="119"/>
    </row>
    <row r="43" spans="1:23" ht="15.75" customHeight="1" x14ac:dyDescent="0.25">
      <c r="A43" s="116"/>
      <c r="B43" s="116"/>
      <c r="C43" s="117"/>
      <c r="D43" s="118"/>
      <c r="E43" s="118"/>
      <c r="F43" s="118"/>
      <c r="G43" s="118"/>
      <c r="H43" s="119"/>
      <c r="I43" s="117"/>
      <c r="J43" s="117"/>
      <c r="K43" s="118"/>
      <c r="L43" s="118"/>
      <c r="M43" s="118"/>
      <c r="N43" s="118"/>
      <c r="O43" s="118"/>
      <c r="P43" s="118"/>
      <c r="Q43" s="118"/>
      <c r="R43" s="118"/>
      <c r="S43" s="118"/>
      <c r="T43" s="120"/>
      <c r="U43" s="120"/>
      <c r="V43" s="120"/>
      <c r="W43" s="119"/>
    </row>
    <row r="44" spans="1:23" ht="15.75" customHeight="1" x14ac:dyDescent="0.25">
      <c r="A44" s="116"/>
      <c r="B44" s="116"/>
      <c r="C44" s="117"/>
      <c r="D44" s="118"/>
      <c r="E44" s="118"/>
      <c r="F44" s="118"/>
      <c r="G44" s="118"/>
      <c r="H44" s="119"/>
      <c r="I44" s="117"/>
      <c r="J44" s="117"/>
      <c r="K44" s="118"/>
      <c r="L44" s="118"/>
      <c r="M44" s="118"/>
      <c r="N44" s="118"/>
      <c r="O44" s="118"/>
      <c r="P44" s="118"/>
      <c r="Q44" s="118"/>
      <c r="R44" s="118"/>
      <c r="S44" s="118"/>
      <c r="T44" s="120"/>
      <c r="U44" s="120"/>
      <c r="V44" s="120"/>
      <c r="W44" s="119"/>
    </row>
    <row r="45" spans="1:23" ht="15.75" customHeight="1" x14ac:dyDescent="0.25">
      <c r="A45" s="116"/>
      <c r="B45" s="116"/>
      <c r="C45" s="117"/>
      <c r="D45" s="118"/>
      <c r="E45" s="118"/>
      <c r="F45" s="118"/>
      <c r="G45" s="118"/>
      <c r="H45" s="119"/>
      <c r="I45" s="117"/>
      <c r="J45" s="117"/>
      <c r="K45" s="118"/>
      <c r="L45" s="118"/>
      <c r="M45" s="118"/>
      <c r="N45" s="118"/>
      <c r="O45" s="118"/>
      <c r="P45" s="118"/>
      <c r="Q45" s="118"/>
      <c r="R45" s="118"/>
      <c r="S45" s="118"/>
      <c r="T45" s="120"/>
      <c r="U45" s="120"/>
      <c r="V45" s="120"/>
      <c r="W45" s="119"/>
    </row>
    <row r="46" spans="1:23" ht="15.75" customHeight="1" x14ac:dyDescent="0.25">
      <c r="A46" s="116"/>
      <c r="B46" s="116"/>
      <c r="C46" s="117"/>
      <c r="D46" s="118"/>
      <c r="E46" s="118"/>
      <c r="F46" s="118"/>
      <c r="G46" s="118"/>
      <c r="H46" s="119"/>
      <c r="I46" s="117"/>
      <c r="J46" s="117"/>
      <c r="K46" s="118"/>
      <c r="L46" s="118"/>
      <c r="M46" s="118"/>
      <c r="N46" s="118"/>
      <c r="O46" s="118"/>
      <c r="P46" s="118"/>
      <c r="Q46" s="118"/>
      <c r="R46" s="118"/>
      <c r="S46" s="118"/>
      <c r="T46" s="120"/>
      <c r="U46" s="120"/>
      <c r="V46" s="120"/>
      <c r="W46" s="119"/>
    </row>
    <row r="47" spans="1:23" ht="15.75" customHeight="1" x14ac:dyDescent="0.25">
      <c r="A47" s="116"/>
      <c r="B47" s="116"/>
      <c r="C47" s="117"/>
      <c r="D47" s="118"/>
      <c r="E47" s="118"/>
      <c r="F47" s="118"/>
      <c r="G47" s="118"/>
      <c r="H47" s="119"/>
      <c r="I47" s="117"/>
      <c r="J47" s="117"/>
      <c r="K47" s="118"/>
      <c r="L47" s="118"/>
      <c r="M47" s="118"/>
      <c r="N47" s="118"/>
      <c r="O47" s="118"/>
      <c r="P47" s="118"/>
      <c r="Q47" s="118"/>
      <c r="R47" s="118"/>
      <c r="S47" s="118"/>
      <c r="T47" s="120"/>
      <c r="U47" s="120"/>
      <c r="V47" s="120"/>
      <c r="W47" s="119"/>
    </row>
    <row r="48" spans="1:23" ht="15.75" customHeight="1" x14ac:dyDescent="0.25">
      <c r="A48" s="116"/>
      <c r="B48" s="116"/>
      <c r="C48" s="117"/>
      <c r="D48" s="118"/>
      <c r="E48" s="118"/>
      <c r="F48" s="118"/>
      <c r="G48" s="118"/>
      <c r="H48" s="119"/>
      <c r="I48" s="117"/>
      <c r="J48" s="117"/>
      <c r="K48" s="118"/>
      <c r="L48" s="118"/>
      <c r="M48" s="118"/>
      <c r="N48" s="118"/>
      <c r="O48" s="118"/>
      <c r="P48" s="118"/>
      <c r="Q48" s="118"/>
      <c r="R48" s="118"/>
      <c r="S48" s="118"/>
      <c r="T48" s="120"/>
      <c r="U48" s="120"/>
      <c r="V48" s="120"/>
      <c r="W48" s="119"/>
    </row>
    <row r="49" spans="1:29" ht="15.75" customHeight="1" x14ac:dyDescent="0.25">
      <c r="A49" s="116"/>
      <c r="B49" s="116"/>
      <c r="C49" s="117"/>
      <c r="D49" s="118"/>
      <c r="E49" s="118"/>
      <c r="F49" s="118"/>
      <c r="G49" s="118"/>
      <c r="H49" s="119"/>
      <c r="I49" s="117"/>
      <c r="J49" s="117"/>
      <c r="K49" s="118"/>
      <c r="L49" s="118"/>
      <c r="M49" s="118"/>
      <c r="N49" s="118"/>
      <c r="O49" s="118"/>
      <c r="P49" s="118"/>
      <c r="Q49" s="118"/>
      <c r="R49" s="118"/>
      <c r="S49" s="118"/>
      <c r="T49" s="120"/>
      <c r="U49" s="120"/>
      <c r="V49" s="120"/>
      <c r="W49" s="119"/>
    </row>
    <row r="50" spans="1:29" ht="15.75" customHeight="1" x14ac:dyDescent="0.25">
      <c r="A50" s="124"/>
      <c r="B50" s="124"/>
      <c r="C50" s="125"/>
      <c r="D50" s="126"/>
      <c r="E50" s="126"/>
      <c r="F50" s="126"/>
      <c r="G50" s="126"/>
      <c r="H50" s="127"/>
      <c r="I50" s="125"/>
      <c r="J50" s="125"/>
      <c r="K50" s="126"/>
      <c r="L50" s="126"/>
      <c r="M50" s="126"/>
      <c r="N50" s="126"/>
      <c r="O50" s="126"/>
      <c r="P50" s="126"/>
      <c r="Q50" s="126"/>
      <c r="R50" s="126"/>
      <c r="S50" s="126"/>
      <c r="T50" s="128"/>
      <c r="U50" s="128"/>
      <c r="V50" s="128"/>
      <c r="W50" s="127"/>
    </row>
    <row r="51" spans="1:29" ht="21" customHeight="1" x14ac:dyDescent="0.3">
      <c r="A51" s="185" t="s">
        <v>95</v>
      </c>
      <c r="B51" s="179"/>
      <c r="C51" s="129" t="str">
        <f t="shared" ref="C51:W51" si="1">IF(SUMIF($A$8:$A$50,"ret",C4:C50)=0,"",SUMIF($A$8:$A$50,"ret",C4:C50))</f>
        <v/>
      </c>
      <c r="D51" s="129" t="str">
        <f t="shared" si="1"/>
        <v/>
      </c>
      <c r="E51" s="129" t="str">
        <f t="shared" si="1"/>
        <v/>
      </c>
      <c r="F51" s="129" t="str">
        <f t="shared" si="1"/>
        <v/>
      </c>
      <c r="G51" s="129" t="str">
        <f t="shared" si="1"/>
        <v/>
      </c>
      <c r="H51" s="129" t="str">
        <f t="shared" si="1"/>
        <v/>
      </c>
      <c r="I51" s="129" t="str">
        <f t="shared" si="1"/>
        <v/>
      </c>
      <c r="J51" s="129" t="str">
        <f t="shared" si="1"/>
        <v/>
      </c>
      <c r="K51" s="129" t="str">
        <f t="shared" si="1"/>
        <v/>
      </c>
      <c r="L51" s="129" t="str">
        <f t="shared" si="1"/>
        <v/>
      </c>
      <c r="M51" s="129" t="str">
        <f t="shared" si="1"/>
        <v/>
      </c>
      <c r="N51" s="129" t="str">
        <f t="shared" si="1"/>
        <v/>
      </c>
      <c r="O51" s="129" t="str">
        <f t="shared" si="1"/>
        <v/>
      </c>
      <c r="P51" s="129" t="str">
        <f t="shared" si="1"/>
        <v/>
      </c>
      <c r="Q51" s="129" t="str">
        <f t="shared" si="1"/>
        <v/>
      </c>
      <c r="R51" s="129" t="str">
        <f t="shared" si="1"/>
        <v/>
      </c>
      <c r="S51" s="129" t="str">
        <f t="shared" si="1"/>
        <v/>
      </c>
      <c r="T51" s="129" t="str">
        <f t="shared" si="1"/>
        <v/>
      </c>
      <c r="U51" s="129" t="str">
        <f t="shared" si="1"/>
        <v/>
      </c>
      <c r="V51" s="129" t="str">
        <f t="shared" si="1"/>
        <v/>
      </c>
      <c r="W51" s="130" t="str">
        <f t="shared" si="1"/>
        <v/>
      </c>
      <c r="X51" s="66"/>
      <c r="Y51" s="66"/>
      <c r="Z51" s="66"/>
      <c r="AA51" s="66"/>
      <c r="AB51" s="66"/>
      <c r="AC51" s="66"/>
    </row>
    <row r="52" spans="1:29" ht="21" customHeight="1" x14ac:dyDescent="0.3">
      <c r="A52" s="183" t="s">
        <v>96</v>
      </c>
      <c r="B52" s="184"/>
      <c r="C52" s="131">
        <f t="shared" ref="C52:W52" si="2">IF(SUMIF($A$8:$A$50,"&lt;&gt;ret",C4:C50)=0,"",SUMIF($A$8:$A$50,"&lt;&gt;ret",C4:C50))</f>
        <v>5364</v>
      </c>
      <c r="D52" s="131">
        <f t="shared" si="2"/>
        <v>5448</v>
      </c>
      <c r="E52" s="131">
        <f t="shared" si="2"/>
        <v>2832</v>
      </c>
      <c r="F52" s="131" t="str">
        <f t="shared" si="2"/>
        <v/>
      </c>
      <c r="G52" s="131">
        <f t="shared" si="2"/>
        <v>48</v>
      </c>
      <c r="H52" s="131">
        <f t="shared" si="2"/>
        <v>84</v>
      </c>
      <c r="I52" s="131">
        <f t="shared" si="2"/>
        <v>5352</v>
      </c>
      <c r="J52" s="131">
        <f t="shared" si="2"/>
        <v>326</v>
      </c>
      <c r="K52" s="131">
        <f t="shared" si="2"/>
        <v>14</v>
      </c>
      <c r="L52" s="131">
        <f t="shared" si="2"/>
        <v>38</v>
      </c>
      <c r="M52" s="131" t="str">
        <f t="shared" si="2"/>
        <v/>
      </c>
      <c r="N52" s="131">
        <f t="shared" si="2"/>
        <v>12</v>
      </c>
      <c r="O52" s="131">
        <f t="shared" si="2"/>
        <v>2</v>
      </c>
      <c r="P52" s="131">
        <f t="shared" si="2"/>
        <v>2</v>
      </c>
      <c r="Q52" s="131">
        <f t="shared" si="2"/>
        <v>12</v>
      </c>
      <c r="R52" s="131" t="str">
        <f t="shared" si="2"/>
        <v/>
      </c>
      <c r="S52" s="131">
        <f t="shared" si="2"/>
        <v>2</v>
      </c>
      <c r="T52" s="131">
        <f t="shared" si="2"/>
        <v>12</v>
      </c>
      <c r="U52" s="131" t="str">
        <f t="shared" si="2"/>
        <v/>
      </c>
      <c r="V52" s="131" t="str">
        <f t="shared" si="2"/>
        <v/>
      </c>
      <c r="W52" s="132" t="str">
        <f t="shared" si="2"/>
        <v/>
      </c>
      <c r="X52" s="66"/>
      <c r="Y52" s="66"/>
      <c r="Z52" s="66"/>
      <c r="AA52" s="66"/>
      <c r="AB52" s="66"/>
      <c r="AC52" s="66"/>
    </row>
    <row r="53" spans="1:29" ht="15.75" customHeight="1" x14ac:dyDescent="0.25">
      <c r="X53" s="66"/>
      <c r="Y53" s="66"/>
      <c r="Z53" s="66"/>
      <c r="AA53" s="66"/>
      <c r="AB53" s="66"/>
    </row>
    <row r="54" spans="1:29" ht="21" customHeight="1" x14ac:dyDescent="0.3">
      <c r="A54" s="185" t="s">
        <v>97</v>
      </c>
      <c r="B54" s="179"/>
      <c r="C54" s="129">
        <f t="shared" ref="C54:W54" si="3">IF(SUM(C51:C52)=0,"",SUM(C51:C52))</f>
        <v>5364</v>
      </c>
      <c r="D54" s="133">
        <f t="shared" si="3"/>
        <v>5448</v>
      </c>
      <c r="E54" s="133">
        <f t="shared" si="3"/>
        <v>2832</v>
      </c>
      <c r="F54" s="133" t="str">
        <f t="shared" si="3"/>
        <v/>
      </c>
      <c r="G54" s="133">
        <f t="shared" si="3"/>
        <v>48</v>
      </c>
      <c r="H54" s="133">
        <f t="shared" si="3"/>
        <v>84</v>
      </c>
      <c r="I54" s="133">
        <f t="shared" si="3"/>
        <v>5352</v>
      </c>
      <c r="J54" s="133">
        <f t="shared" si="3"/>
        <v>326</v>
      </c>
      <c r="K54" s="133">
        <f t="shared" si="3"/>
        <v>14</v>
      </c>
      <c r="L54" s="133">
        <f t="shared" si="3"/>
        <v>38</v>
      </c>
      <c r="M54" s="133" t="str">
        <f t="shared" si="3"/>
        <v/>
      </c>
      <c r="N54" s="133">
        <f t="shared" si="3"/>
        <v>12</v>
      </c>
      <c r="O54" s="133">
        <f t="shared" si="3"/>
        <v>2</v>
      </c>
      <c r="P54" s="133">
        <f t="shared" si="3"/>
        <v>2</v>
      </c>
      <c r="Q54" s="133">
        <f t="shared" si="3"/>
        <v>12</v>
      </c>
      <c r="R54" s="133" t="str">
        <f t="shared" si="3"/>
        <v/>
      </c>
      <c r="S54" s="133">
        <f t="shared" si="3"/>
        <v>2</v>
      </c>
      <c r="T54" s="133">
        <f t="shared" si="3"/>
        <v>12</v>
      </c>
      <c r="U54" s="133" t="str">
        <f t="shared" si="3"/>
        <v/>
      </c>
      <c r="V54" s="133" t="str">
        <f t="shared" si="3"/>
        <v/>
      </c>
      <c r="W54" s="72" t="str">
        <f t="shared" si="3"/>
        <v/>
      </c>
      <c r="X54" s="66"/>
      <c r="Y54" s="66"/>
      <c r="Z54" s="66"/>
      <c r="AA54" s="66"/>
      <c r="AB54" s="66"/>
      <c r="AC54" s="66"/>
    </row>
    <row r="55" spans="1:29" ht="15.75" customHeight="1" x14ac:dyDescent="0.25"/>
    <row r="56" spans="1:29" ht="15.75" customHeight="1" x14ac:dyDescent="0.25"/>
    <row r="57" spans="1:29" ht="15.75" customHeight="1" x14ac:dyDescent="0.25"/>
    <row r="58" spans="1:29" ht="15.75" customHeight="1" x14ac:dyDescent="0.25"/>
    <row r="59" spans="1:29" ht="15.75" customHeight="1" x14ac:dyDescent="0.25"/>
    <row r="60" spans="1:29" ht="15.75" customHeight="1" x14ac:dyDescent="0.25"/>
    <row r="61" spans="1:29" ht="15.75" customHeight="1" x14ac:dyDescent="0.25"/>
    <row r="62" spans="1:29" ht="15.75" customHeight="1" x14ac:dyDescent="0.25"/>
    <row r="63" spans="1:29" ht="15.75" customHeight="1" x14ac:dyDescent="0.25"/>
    <row r="64" spans="1:2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W9">
    <filterColumn colId="0">
      <filters>
        <filter val="8"/>
      </filters>
    </filterColumn>
  </autoFilter>
  <mergeCells count="9">
    <mergeCell ref="A52:B52"/>
    <mergeCell ref="A54:B54"/>
    <mergeCell ref="C1:I1"/>
    <mergeCell ref="J1:U1"/>
    <mergeCell ref="V1:W1"/>
    <mergeCell ref="C2:H2"/>
    <mergeCell ref="J2:U2"/>
    <mergeCell ref="V2:W2"/>
    <mergeCell ref="A51:B5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4.42578125" defaultRowHeight="15" customHeight="1" x14ac:dyDescent="0.25"/>
  <cols>
    <col min="1" max="1" width="10.140625" customWidth="1"/>
    <col min="2" max="2" width="13.85546875" customWidth="1"/>
    <col min="3" max="6" width="10.140625" customWidth="1"/>
    <col min="7" max="7" width="13.85546875" customWidth="1"/>
    <col min="8" max="26" width="10.7109375" customWidth="1"/>
  </cols>
  <sheetData>
    <row r="1" spans="1:7" ht="37.5" customHeight="1" x14ac:dyDescent="0.25">
      <c r="A1" s="134" t="s">
        <v>169</v>
      </c>
      <c r="B1" s="135" t="s">
        <v>170</v>
      </c>
      <c r="C1" s="136" t="s">
        <v>171</v>
      </c>
      <c r="D1" s="135" t="s">
        <v>172</v>
      </c>
      <c r="E1" s="137" t="s">
        <v>173</v>
      </c>
      <c r="F1" s="138" t="s">
        <v>174</v>
      </c>
      <c r="G1" s="134" t="s">
        <v>175</v>
      </c>
    </row>
    <row r="2" spans="1:7" ht="19.5" customHeight="1" x14ac:dyDescent="0.25">
      <c r="A2" s="139">
        <v>1</v>
      </c>
      <c r="B2" s="140" t="s">
        <v>176</v>
      </c>
      <c r="C2" s="141">
        <v>5</v>
      </c>
      <c r="D2" s="140" t="s">
        <v>177</v>
      </c>
      <c r="E2" s="142">
        <f>IF(COUNTIF(FRUTAS!$A$8:$A$54,CARROS!A2)=0,"",COUNTIF(FRUTAS!$A$8:$A$54,CARROS!A2))</f>
        <v>16</v>
      </c>
      <c r="F2" s="143">
        <f>IF(SUM(SUMIF(FRUTAS!$A$64:$A$78, A2, FRUTAS!$Y$64:$Y$78),SUMIF(VERDURAS!$A$64:$A$78, A2, VERDURAS!$Y$64:$Y$78))=0,"",SUM(SUMIF(FRUTAS!$A$64:$A$78, A2, FRUTAS!$Y$64:$Y$78),SUMIF(VERDURAS!$A$64:$A$78, A2, VERDURAS!$Y$64:$Y$78)))</f>
        <v>375.8</v>
      </c>
      <c r="G2" s="144"/>
    </row>
    <row r="3" spans="1:7" ht="19.5" customHeight="1" x14ac:dyDescent="0.25">
      <c r="A3" s="139">
        <v>2</v>
      </c>
      <c r="B3" s="140" t="s">
        <v>178</v>
      </c>
      <c r="C3" s="141">
        <v>4</v>
      </c>
      <c r="D3" s="140" t="s">
        <v>179</v>
      </c>
      <c r="E3" s="145">
        <f>IF(COUNTIF(FRUTAS!$A$8:$A$54,CARROS!A3)=0,"",COUNTIF(FRUTAS!$A$8:$A$54,CARROS!A3))</f>
        <v>14</v>
      </c>
      <c r="F3" s="146">
        <f>IF(SUM(SUMIF(FRUTAS!$A$64:$A$78, A3, FRUTAS!$Y$64:$Y$78),SUMIF(VERDURAS!$A$64:$A$78, A3, VERDURAS!$Y$64:$Y$78))=0,"",SUM(SUMIF(FRUTAS!$A$64:$A$78, A3, FRUTAS!$Y$64:$Y$78),SUMIF(VERDURAS!$A$64:$A$78, A3, VERDURAS!$Y$64:$Y$78)))</f>
        <v>546</v>
      </c>
      <c r="G3" s="144"/>
    </row>
    <row r="4" spans="1:7" ht="19.5" customHeight="1" x14ac:dyDescent="0.25">
      <c r="A4" s="139">
        <v>7</v>
      </c>
      <c r="B4" s="140" t="s">
        <v>180</v>
      </c>
      <c r="C4" s="141">
        <v>3</v>
      </c>
      <c r="D4" s="140" t="s">
        <v>181</v>
      </c>
      <c r="E4" s="145">
        <f>IF(COUNTIF(FRUTAS!$A$8:$A$54,CARROS!A4)=0,"",COUNTIF(FRUTAS!$A$8:$A$54,CARROS!A4))</f>
        <v>5</v>
      </c>
      <c r="F4" s="146">
        <f>IF(SUM(SUMIF(FRUTAS!$A$64:$A$78, A4, FRUTAS!$Y$64:$Y$78),SUMIF(VERDURAS!$A$64:$A$78, A4, VERDURAS!$Y$64:$Y$78))=0,"",SUM(SUMIF(FRUTAS!$A$64:$A$78, A4, FRUTAS!$Y$64:$Y$78),SUMIF(VERDURAS!$A$64:$A$78, A4, VERDURAS!$Y$64:$Y$78)))</f>
        <v>757.1</v>
      </c>
      <c r="G4" s="144"/>
    </row>
    <row r="5" spans="1:7" ht="19.5" customHeight="1" x14ac:dyDescent="0.25">
      <c r="A5" s="139">
        <v>8</v>
      </c>
      <c r="B5" s="140" t="s">
        <v>182</v>
      </c>
      <c r="C5" s="141">
        <v>2</v>
      </c>
      <c r="D5" s="140" t="s">
        <v>183</v>
      </c>
      <c r="E5" s="145">
        <f>IF(COUNTIF(FRUTAS!$A$8:$A$54,CARROS!A5)=0,"",COUNTIF(FRUTAS!$A$8:$A$54,CARROS!A5))</f>
        <v>5</v>
      </c>
      <c r="F5" s="146">
        <f>IF(SUM(SUMIF(FRUTAS!$A$64:$A$78, A5, FRUTAS!$Y$64:$Y$78),SUMIF(VERDURAS!$A$64:$A$78, A5, VERDURAS!$Y$64:$Y$78))=0,"",SUM(SUMIF(FRUTAS!$A$64:$A$78, A5, FRUTAS!$Y$64:$Y$78),SUMIF(VERDURAS!$A$64:$A$78, A5, VERDURAS!$Y$64:$Y$78)))</f>
        <v>150</v>
      </c>
      <c r="G5" s="144" t="s">
        <v>184</v>
      </c>
    </row>
    <row r="6" spans="1:7" ht="19.5" customHeight="1" x14ac:dyDescent="0.25">
      <c r="A6" s="141">
        <v>10</v>
      </c>
      <c r="B6" s="140" t="s">
        <v>185</v>
      </c>
      <c r="C6" s="141">
        <v>10</v>
      </c>
      <c r="D6" s="147"/>
      <c r="E6" s="145">
        <f>IF(COUNTIF(FRUTAS!$A$8:$A$54,CARROS!A6)=0,"",COUNTIF(FRUTAS!$A$8:$A$54,CARROS!A6))</f>
        <v>1</v>
      </c>
      <c r="F6" s="146" t="str">
        <f>IF(SUM(SUMIF(FRUTAS!$A$64:$A$78, A6, FRUTAS!$Y$64:$Y$78),SUMIF(VERDURAS!$A$64:$A$78, A6, VERDURAS!$Y$64:$Y$78))=0,"",SUM(SUMIF(FRUTAS!$A$64:$A$78, A6, FRUTAS!$Y$64:$Y$78),SUMIF(VERDURAS!$A$64:$A$78, A6, VERDURAS!$Y$64:$Y$78)))</f>
        <v/>
      </c>
      <c r="G6" s="148" t="s">
        <v>186</v>
      </c>
    </row>
    <row r="7" spans="1:7" ht="19.5" customHeight="1" x14ac:dyDescent="0.25">
      <c r="A7" s="139"/>
      <c r="B7" s="147"/>
      <c r="C7" s="139"/>
      <c r="D7" s="147"/>
      <c r="E7" s="145" t="str">
        <f>IF(COUNTIF(FRUTAS!$A$8:$A$54,CARROS!A7)=0,"",COUNTIF(FRUTAS!$A$8:$A$54,CARROS!A7))</f>
        <v/>
      </c>
      <c r="F7" s="146" t="str">
        <f>IF(SUM(SUMIF(FRUTAS!$A$64:$A$78, A7, FRUTAS!$Y$64:$Y$78),SUMIF(VERDURAS!$A$64:$A$78, A7, VERDURAS!$Y$64:$Y$78))=0,"",SUM(SUMIF(FRUTAS!$A$64:$A$78, A7, FRUTAS!$Y$64:$Y$78),SUMIF(VERDURAS!$A$64:$A$78, A7, VERDURAS!$Y$64:$Y$78)))</f>
        <v/>
      </c>
      <c r="G7" s="144"/>
    </row>
    <row r="8" spans="1:7" ht="19.5" customHeight="1" x14ac:dyDescent="0.25">
      <c r="A8" s="139"/>
      <c r="B8" s="147"/>
      <c r="C8" s="139"/>
      <c r="D8" s="147"/>
      <c r="E8" s="145" t="str">
        <f>IF(COUNTIF(FRUTAS!$A$8:$A$54,CARROS!A8)=0,"",COUNTIF(FRUTAS!$A$8:$A$54,CARROS!A8))</f>
        <v/>
      </c>
      <c r="F8" s="146" t="str">
        <f>IF(SUM(SUMIF(FRUTAS!$A$64:$A$78, A8, FRUTAS!$Y$64:$Y$78),SUMIF(VERDURAS!$A$64:$A$78, A8, VERDURAS!$Y$64:$Y$78))=0,"",SUM(SUMIF(FRUTAS!$A$64:$A$78, A8, FRUTAS!$Y$64:$Y$78),SUMIF(VERDURAS!$A$64:$A$78, A8, VERDURAS!$Y$64:$Y$78)))</f>
        <v/>
      </c>
      <c r="G8" s="144"/>
    </row>
    <row r="9" spans="1:7" ht="19.5" customHeight="1" x14ac:dyDescent="0.25">
      <c r="A9" s="139"/>
      <c r="B9" s="147"/>
      <c r="C9" s="139"/>
      <c r="D9" s="147"/>
      <c r="E9" s="145" t="str">
        <f>IF(COUNTIF(FRUTAS!$A$8:$A$54,CARROS!A9)=0,"",COUNTIF(FRUTAS!$A$8:$A$54,CARROS!A9))</f>
        <v/>
      </c>
      <c r="F9" s="146" t="str">
        <f>IF(SUM(SUMIF(FRUTAS!$A$64:$A$78, A9, FRUTAS!$Y$64:$Y$78),SUMIF(VERDURAS!$A$64:$A$78, A9, VERDURAS!$Y$64:$Y$78))=0,"",SUM(SUMIF(FRUTAS!$A$64:$A$78, A9, FRUTAS!$Y$64:$Y$78),SUMIF(VERDURAS!$A$64:$A$78, A9, VERDURAS!$Y$64:$Y$78)))</f>
        <v/>
      </c>
      <c r="G9" s="144"/>
    </row>
    <row r="10" spans="1:7" ht="19.5" customHeight="1" x14ac:dyDescent="0.25">
      <c r="A10" s="149"/>
      <c r="B10" s="150"/>
      <c r="C10" s="149"/>
      <c r="D10" s="150"/>
      <c r="E10" s="151" t="str">
        <f>IF(COUNTIF(FRUTAS!$A$8:$A$54,CARROS!A10)=0,"",COUNTIF(FRUTAS!$A$8:$A$54,CARROS!A10))</f>
        <v/>
      </c>
      <c r="F10" s="152" t="str">
        <f>IF(SUM(SUMIF(FRUTAS!$A$64:$A$78, A10, FRUTAS!$Y$64:$Y$78),SUMIF(VERDURAS!$A$64:$A$78, A10, VERDURAS!$Y$64:$Y$78))=0,"",SUM(SUMIF(FRUTAS!$A$64:$A$78, A10, FRUTAS!$Y$64:$Y$78),SUMIF(VERDURAS!$A$64:$A$78, A10, VERDURAS!$Y$64:$Y$78)))</f>
        <v/>
      </c>
      <c r="G10" s="15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000"/>
  <sheetViews>
    <sheetView workbookViewId="0"/>
  </sheetViews>
  <sheetFormatPr baseColWidth="10" defaultColWidth="14.42578125" defaultRowHeight="15" customHeight="1" x14ac:dyDescent="0.25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26" width="10.7109375" customWidth="1"/>
  </cols>
  <sheetData>
    <row r="1" spans="1:9" x14ac:dyDescent="0.25">
      <c r="A1" s="154" t="s">
        <v>11</v>
      </c>
      <c r="B1" s="154" t="s">
        <v>12</v>
      </c>
      <c r="C1" s="155" t="s">
        <v>17</v>
      </c>
      <c r="D1" s="156" t="s">
        <v>18</v>
      </c>
      <c r="E1" s="156" t="s">
        <v>187</v>
      </c>
      <c r="F1" s="156" t="s">
        <v>188</v>
      </c>
      <c r="G1" s="157"/>
      <c r="H1" s="158" t="s">
        <v>32</v>
      </c>
      <c r="I1" s="159" t="s">
        <v>189</v>
      </c>
    </row>
    <row r="2" spans="1:9" x14ac:dyDescent="0.25">
      <c r="A2" s="160">
        <f>IF(FRUTAS!A8=0,"",FRUTAS!A8)</f>
        <v>2</v>
      </c>
      <c r="B2" s="160" t="str">
        <f>IF(FRUTAS!B8=0,"",FRUTAS!B8)</f>
        <v>Fabio Massaglia</v>
      </c>
      <c r="C2" s="161" t="str">
        <f>IF(FRUTAS!G8=0,"",FRUTAS!G8)</f>
        <v/>
      </c>
      <c r="D2" s="161" t="str">
        <f>IFERROR(IF(OR(IF(AND(MOD(FRUTAS!H8,FRUTAS!Y8)=0,FRUTAS!Y8=2.5),FRUTAS!H8,""),0),FRUTAS!H8,""),"")</f>
        <v/>
      </c>
      <c r="E2" s="162"/>
      <c r="F2" s="162">
        <f>IFERROR(IF(IF(AND(MOD(FRUTAS!H8,FRUTAS!Y8)=0,FRUTAS!Y8=1),FRUTAS!H8,"")=0,"",IF(AND(MOD(FRUTAS!H8,FRUTAS!Y8)=0,FRUTAS!Y8=1),FRUTAS!H8,"")),"")</f>
        <v>3</v>
      </c>
      <c r="G2" s="163"/>
      <c r="H2" s="164">
        <f>IF(FRUTAS!Y8=0,"",FRUTAS!Y8)</f>
        <v>1</v>
      </c>
      <c r="I2" s="165">
        <f t="shared" ref="I2:I48" si="0">SUM(C2:G2)</f>
        <v>3</v>
      </c>
    </row>
    <row r="3" spans="1:9" hidden="1" x14ac:dyDescent="0.25">
      <c r="A3" s="160">
        <f>IF(FRUTAS!A9=0,"",FRUTAS!A9)</f>
        <v>2</v>
      </c>
      <c r="B3" s="160" t="str">
        <f>IF(FRUTAS!B9=0,"",FRUTAS!B9)</f>
        <v>maria rauddi</v>
      </c>
      <c r="C3" s="161" t="str">
        <f>IF(FRUTAS!G9=0,"",FRUTAS!G9)</f>
        <v/>
      </c>
      <c r="D3" s="161" t="str">
        <f>IFERROR(IF(OR(IF(AND(MOD(FRUTAS!H9,FRUTAS!Y9)=0,FRUTAS!Y9=2.5),FRUTAS!H9,""),0),FRUTAS!H9,""),"")</f>
        <v/>
      </c>
      <c r="E3" s="166"/>
      <c r="F3" s="162" t="str">
        <f>IFERROR(IF(IF(AND(MOD(FRUTAS!H9,FRUTAS!Y9)=0,FRUTAS!Y9=1),FRUTAS!H9,"")=0,"",IF(AND(MOD(FRUTAS!H9,FRUTAS!Y9)=0,FRUTAS!Y9=1),FRUTAS!H9,"")),"")</f>
        <v/>
      </c>
      <c r="G3" s="163"/>
      <c r="H3" s="164">
        <f>IF(FRUTAS!Y9=0,"",FRUTAS!Y9)</f>
        <v>1</v>
      </c>
      <c r="I3" s="167">
        <f t="shared" si="0"/>
        <v>0</v>
      </c>
    </row>
    <row r="4" spans="1:9" hidden="1" x14ac:dyDescent="0.25">
      <c r="A4" s="160">
        <f>IF(FRUTAS!A10=0,"",FRUTAS!A10)</f>
        <v>2</v>
      </c>
      <c r="B4" s="160" t="str">
        <f>IF(FRUTAS!B10=0,"",FRUTAS!B10)</f>
        <v>Graciela Bauza</v>
      </c>
      <c r="C4" s="161" t="str">
        <f>IF(FRUTAS!G10=0,"",FRUTAS!G10)</f>
        <v/>
      </c>
      <c r="D4" s="161" t="str">
        <f>IFERROR(IF(OR(IF(AND(MOD(FRUTAS!H10,FRUTAS!Y10)=0,FRUTAS!Y10=2.5),FRUTAS!H10,""),0),FRUTAS!H10,""),"")</f>
        <v/>
      </c>
      <c r="E4" s="166"/>
      <c r="F4" s="162" t="str">
        <f>IFERROR(IF(IF(AND(MOD(FRUTAS!H10,FRUTAS!Y10)=0,FRUTAS!Y10=1),FRUTAS!H10,"")=0,"",IF(AND(MOD(FRUTAS!H10,FRUTAS!Y10)=0,FRUTAS!Y10=1),FRUTAS!H10,"")),"")</f>
        <v/>
      </c>
      <c r="G4" s="163"/>
      <c r="H4" s="164">
        <f>IF(FRUTAS!Y10=0,"",FRUTAS!Y10)</f>
        <v>1</v>
      </c>
      <c r="I4" s="167">
        <f t="shared" si="0"/>
        <v>0</v>
      </c>
    </row>
    <row r="5" spans="1:9" hidden="1" x14ac:dyDescent="0.25">
      <c r="A5" s="160">
        <f>IF(FRUTAS!A11=0,"",FRUTAS!A11)</f>
        <v>1</v>
      </c>
      <c r="B5" s="160" t="str">
        <f>IF(FRUTAS!B11=0,"",FRUTAS!B11)</f>
        <v>Felicitas Milevcic</v>
      </c>
      <c r="C5" s="161" t="str">
        <f>IF(FRUTAS!G11=0,"",FRUTAS!G11)</f>
        <v/>
      </c>
      <c r="D5" s="161" t="str">
        <f>IFERROR(IF(OR(IF(AND(MOD(FRUTAS!H11,FRUTAS!Y11)=0,FRUTAS!Y11=2.5),FRUTAS!H11,""),0),FRUTAS!H11,""),"")</f>
        <v/>
      </c>
      <c r="E5" s="166"/>
      <c r="F5" s="162">
        <f>IFERROR(IF(IF(AND(MOD(FRUTAS!H11,FRUTAS!Y11)=0,FRUTAS!Y11=1),FRUTAS!H11,"")=0,"",IF(AND(MOD(FRUTAS!H11,FRUTAS!Y11)=0,FRUTAS!Y11=1),FRUTAS!H11,"")),"")</f>
        <v>1</v>
      </c>
      <c r="G5" s="163"/>
      <c r="H5" s="164">
        <f>IF(FRUTAS!Y11=0,"",FRUTAS!Y11)</f>
        <v>1</v>
      </c>
      <c r="I5" s="167">
        <f t="shared" si="0"/>
        <v>1</v>
      </c>
    </row>
    <row r="6" spans="1:9" hidden="1" x14ac:dyDescent="0.25">
      <c r="A6" s="160">
        <f>IF(FRUTAS!A12=0,"",FRUTAS!A12)</f>
        <v>2</v>
      </c>
      <c r="B6" s="160" t="str">
        <f>IF(FRUTAS!B12=0,"",FRUTAS!B12)</f>
        <v>rosana haydee mariani</v>
      </c>
      <c r="C6" s="161" t="str">
        <f>IF(FRUTAS!G12=0,"",FRUTAS!G12)</f>
        <v/>
      </c>
      <c r="D6" s="161" t="str">
        <f>IFERROR(IF(OR(IF(AND(MOD(FRUTAS!H12,FRUTAS!Y12)=0,FRUTAS!Y12=2.5),FRUTAS!H12,""),0),FRUTAS!H12,""),"")</f>
        <v/>
      </c>
      <c r="E6" s="166"/>
      <c r="F6" s="162" t="str">
        <f>IFERROR(IF(IF(AND(MOD(FRUTAS!H12,FRUTAS!Y12)=0,FRUTAS!Y12=1),FRUTAS!H12,"")=0,"",IF(AND(MOD(FRUTAS!H12,FRUTAS!Y12)=0,FRUTAS!Y12=1),FRUTAS!H12,"")),"")</f>
        <v/>
      </c>
      <c r="G6" s="163"/>
      <c r="H6" s="164">
        <f>IF(FRUTAS!Y12=0,"",FRUTAS!Y12)</f>
        <v>1</v>
      </c>
      <c r="I6" s="167">
        <f t="shared" si="0"/>
        <v>0</v>
      </c>
    </row>
    <row r="7" spans="1:9" hidden="1" x14ac:dyDescent="0.25">
      <c r="A7" s="160">
        <f>IF(FRUTAS!A13=0,"",FRUTAS!A13)</f>
        <v>2</v>
      </c>
      <c r="B7" s="160" t="str">
        <f>IF(FRUTAS!B13=0,"",FRUTAS!B13)</f>
        <v>Luján Arias Usandivaras</v>
      </c>
      <c r="C7" s="161" t="str">
        <f>IF(FRUTAS!G13=0,"",FRUTAS!G13)</f>
        <v/>
      </c>
      <c r="D7" s="161" t="str">
        <f>IFERROR(IF(OR(IF(AND(MOD(FRUTAS!H13,FRUTAS!Y13)=0,FRUTAS!Y13=2.5),FRUTAS!H13,""),0),FRUTAS!H13,""),"")</f>
        <v/>
      </c>
      <c r="E7" s="166"/>
      <c r="F7" s="162" t="str">
        <f>IFERROR(IF(IF(AND(MOD(FRUTAS!H13,FRUTAS!Y13)=0,FRUTAS!Y13=1),FRUTAS!H13,"")=0,"",IF(AND(MOD(FRUTAS!H13,FRUTAS!Y13)=0,FRUTAS!Y13=1),FRUTAS!H13,"")),"")</f>
        <v/>
      </c>
      <c r="G7" s="163"/>
      <c r="H7" s="164">
        <f>IF(FRUTAS!Y13=0,"",FRUTAS!Y13)</f>
        <v>1</v>
      </c>
      <c r="I7" s="167">
        <f t="shared" si="0"/>
        <v>0</v>
      </c>
    </row>
    <row r="8" spans="1:9" x14ac:dyDescent="0.25">
      <c r="A8" s="160">
        <f>IF(FRUTAS!A14=0,"",FRUTAS!A14)</f>
        <v>2</v>
      </c>
      <c r="B8" s="160" t="str">
        <f>IF(FRUTAS!B14=0,"",FRUTAS!B14)</f>
        <v>Laura Frei</v>
      </c>
      <c r="C8" s="161" t="str">
        <f>IF(FRUTAS!G14=0,"",FRUTAS!G14)</f>
        <v/>
      </c>
      <c r="D8" s="161" t="str">
        <f>IFERROR(IF(OR(IF(AND(MOD(FRUTAS!H14,FRUTAS!Y14)=0,FRUTAS!Y14=2.5),FRUTAS!H14,""),0),FRUTAS!H14,""),"")</f>
        <v/>
      </c>
      <c r="E8" s="166"/>
      <c r="F8" s="162">
        <f>IFERROR(IF(IF(AND(MOD(FRUTAS!H14,FRUTAS!Y14)=0,FRUTAS!Y14=1),FRUTAS!H14,"")=0,"",IF(AND(MOD(FRUTAS!H14,FRUTAS!Y14)=0,FRUTAS!Y14=1),FRUTAS!H14,"")),"")</f>
        <v>2</v>
      </c>
      <c r="G8" s="163"/>
      <c r="H8" s="164">
        <f>IF(FRUTAS!Y14=0,"",FRUTAS!Y14)</f>
        <v>1</v>
      </c>
      <c r="I8" s="167">
        <f t="shared" si="0"/>
        <v>2</v>
      </c>
    </row>
    <row r="9" spans="1:9" hidden="1" x14ac:dyDescent="0.25">
      <c r="A9" s="160">
        <f>IF(FRUTAS!A15=0,"",FRUTAS!A15)</f>
        <v>2</v>
      </c>
      <c r="B9" s="160" t="str">
        <f>IF(FRUTAS!B15=0,"",FRUTAS!B15)</f>
        <v>Julián Macías</v>
      </c>
      <c r="C9" s="161" t="str">
        <f>IF(FRUTAS!G15=0,"",FRUTAS!G15)</f>
        <v/>
      </c>
      <c r="D9" s="161" t="str">
        <f>IFERROR(IF(OR(IF(AND(MOD(FRUTAS!H15,FRUTAS!Y15)=0,FRUTAS!Y15=2.5),FRUTAS!H15,""),0),FRUTAS!H15,""),"")</f>
        <v/>
      </c>
      <c r="E9" s="166"/>
      <c r="F9" s="162">
        <f>IFERROR(IF(IF(AND(MOD(FRUTAS!H15,FRUTAS!Y15)=0,FRUTAS!Y15=1),FRUTAS!H15,"")=0,"",IF(AND(MOD(FRUTAS!H15,FRUTAS!Y15)=0,FRUTAS!Y15=1),FRUTAS!H15,"")),"")</f>
        <v>1</v>
      </c>
      <c r="G9" s="163"/>
      <c r="H9" s="164">
        <f>IF(FRUTAS!Y15=0,"",FRUTAS!Y15)</f>
        <v>1</v>
      </c>
      <c r="I9" s="167">
        <f t="shared" si="0"/>
        <v>1</v>
      </c>
    </row>
    <row r="10" spans="1:9" hidden="1" x14ac:dyDescent="0.25">
      <c r="A10" s="160">
        <f>IF(FRUTAS!A16=0,"",FRUTAS!A16)</f>
        <v>2</v>
      </c>
      <c r="B10" s="160" t="str">
        <f>IF(FRUTAS!B16=0,"",FRUTAS!B16)</f>
        <v>MIRTA BEATRIZ SANCHEZ</v>
      </c>
      <c r="C10" s="161" t="str">
        <f>IF(FRUTAS!G16=0,"",FRUTAS!G16)</f>
        <v/>
      </c>
      <c r="D10" s="161" t="str">
        <f>IFERROR(IF(OR(IF(AND(MOD(FRUTAS!H16,FRUTAS!Y16)=0,FRUTAS!Y16=2.5),FRUTAS!H16,""),0),FRUTAS!H16,""),"")</f>
        <v/>
      </c>
      <c r="E10" s="166"/>
      <c r="F10" s="162" t="str">
        <f>IFERROR(IF(IF(AND(MOD(FRUTAS!H16,FRUTAS!Y16)=0,FRUTAS!Y16=1),FRUTAS!H16,"")=0,"",IF(AND(MOD(FRUTAS!H16,FRUTAS!Y16)=0,FRUTAS!Y16=1),FRUTAS!H16,"")),"")</f>
        <v/>
      </c>
      <c r="G10" s="163"/>
      <c r="H10" s="164">
        <f>IF(FRUTAS!Y16=0,"",FRUTAS!Y16)</f>
        <v>1</v>
      </c>
      <c r="I10" s="167">
        <f t="shared" si="0"/>
        <v>0</v>
      </c>
    </row>
    <row r="11" spans="1:9" hidden="1" x14ac:dyDescent="0.25">
      <c r="A11" s="160">
        <f>IF(FRUTAS!A17=0,"",FRUTAS!A17)</f>
        <v>1</v>
      </c>
      <c r="B11" s="160" t="str">
        <f>IF(FRUTAS!B17=0,"",FRUTAS!B17)</f>
        <v>Marcela Donadio</v>
      </c>
      <c r="C11" s="161" t="str">
        <f>IF(FRUTAS!G17=0,"",FRUTAS!G17)</f>
        <v/>
      </c>
      <c r="D11" s="161" t="str">
        <f>IFERROR(IF(OR(IF(AND(MOD(FRUTAS!H17,FRUTAS!Y17)=0,FRUTAS!Y17=2.5),FRUTAS!H17,""),0),FRUTAS!H17,""),"")</f>
        <v/>
      </c>
      <c r="E11" s="166"/>
      <c r="F11" s="162" t="str">
        <f>IFERROR(IF(IF(AND(MOD(FRUTAS!H17,FRUTAS!Y17)=0,FRUTAS!Y17=1),FRUTAS!H17,"")=0,"",IF(AND(MOD(FRUTAS!H17,FRUTAS!Y17)=0,FRUTAS!Y17=1),FRUTAS!H17,"")),"")</f>
        <v/>
      </c>
      <c r="G11" s="163"/>
      <c r="H11" s="164">
        <f>IF(FRUTAS!Y17=0,"",FRUTAS!Y17)</f>
        <v>1</v>
      </c>
      <c r="I11" s="167">
        <f t="shared" si="0"/>
        <v>0</v>
      </c>
    </row>
    <row r="12" spans="1:9" hidden="1" x14ac:dyDescent="0.25">
      <c r="A12" s="160">
        <f>IF(FRUTAS!A18=0,"",FRUTAS!A18)</f>
        <v>2</v>
      </c>
      <c r="B12" s="160" t="str">
        <f>IF(FRUTAS!B18=0,"",FRUTAS!B18)</f>
        <v>Viviana Pedemonte</v>
      </c>
      <c r="C12" s="161" t="str">
        <f>IF(FRUTAS!G18=0,"",FRUTAS!G18)</f>
        <v/>
      </c>
      <c r="D12" s="161" t="str">
        <f>IFERROR(IF(OR(IF(AND(MOD(FRUTAS!H18,FRUTAS!Y18)=0,FRUTAS!Y18=2.5),FRUTAS!H18,""),0),FRUTAS!H18,""),"")</f>
        <v/>
      </c>
      <c r="E12" s="166"/>
      <c r="F12" s="162" t="str">
        <f>IFERROR(IF(IF(AND(MOD(FRUTAS!H18,FRUTAS!Y18)=0,FRUTAS!Y18=1),FRUTAS!H18,"")=0,"",IF(AND(MOD(FRUTAS!H18,FRUTAS!Y18)=0,FRUTAS!Y18=1),FRUTAS!H18,"")),"")</f>
        <v/>
      </c>
      <c r="G12" s="163"/>
      <c r="H12" s="164">
        <f>IF(FRUTAS!Y18=0,"",FRUTAS!Y18)</f>
        <v>2.5</v>
      </c>
      <c r="I12" s="167">
        <f t="shared" si="0"/>
        <v>0</v>
      </c>
    </row>
    <row r="13" spans="1:9" hidden="1" x14ac:dyDescent="0.25">
      <c r="A13" s="160">
        <f>IF(FRUTAS!A19=0,"",FRUTAS!A19)</f>
        <v>1</v>
      </c>
      <c r="B13" s="160" t="str">
        <f>IF(FRUTAS!B19=0,"",FRUTAS!B19)</f>
        <v>Green abasto</v>
      </c>
      <c r="C13" s="161" t="str">
        <f>IF(FRUTAS!G19=0,"",FRUTAS!G19)</f>
        <v/>
      </c>
      <c r="D13" s="161" t="str">
        <f>IFERROR(IF(OR(IF(AND(MOD(FRUTAS!H19,FRUTAS!Y19)=0,FRUTAS!Y19=2.5),FRUTAS!H19,""),0),FRUTAS!H19,""),"")</f>
        <v/>
      </c>
      <c r="E13" s="166"/>
      <c r="F13" s="162" t="str">
        <f>IFERROR(IF(IF(AND(MOD(FRUTAS!H19,FRUTAS!Y19)=0,FRUTAS!Y19=1),FRUTAS!H19,"")=0,"",IF(AND(MOD(FRUTAS!H19,FRUTAS!Y19)=0,FRUTAS!Y19=1),FRUTAS!H19,"")),"")</f>
        <v/>
      </c>
      <c r="G13" s="163"/>
      <c r="H13" s="164">
        <f>IF(FRUTAS!Y19=0,"",FRUTAS!Y19)</f>
        <v>2.5</v>
      </c>
      <c r="I13" s="167">
        <f t="shared" si="0"/>
        <v>0</v>
      </c>
    </row>
    <row r="14" spans="1:9" x14ac:dyDescent="0.25">
      <c r="A14" s="160">
        <f>IF(FRUTAS!A20=0,"",FRUTAS!A20)</f>
        <v>7</v>
      </c>
      <c r="B14" s="160" t="str">
        <f>IF(FRUTAS!B20=0,"",FRUTAS!B20)</f>
        <v>GAMA</v>
      </c>
      <c r="C14" s="161" t="str">
        <f>IF(FRUTAS!G20=0,"",FRUTAS!G20)</f>
        <v/>
      </c>
      <c r="D14" s="161">
        <f>IFERROR(IF(OR(IF(AND(MOD(FRUTAS!H20,FRUTAS!Y20)=0,FRUTAS!Y20=2.5),FRUTAS!H20,""),0),FRUTAS!H20,""),"")</f>
        <v>100</v>
      </c>
      <c r="E14" s="166"/>
      <c r="F14" s="162" t="str">
        <f>IFERROR(IF(IF(AND(MOD(FRUTAS!H20,FRUTAS!Y20)=0,FRUTAS!Y20=1),FRUTAS!H20,"")=0,"",IF(AND(MOD(FRUTAS!H20,FRUTAS!Y20)=0,FRUTAS!Y20=1),FRUTAS!H20,"")),"")</f>
        <v/>
      </c>
      <c r="G14" s="163"/>
      <c r="H14" s="164">
        <f>IF(FRUTAS!Y20=0,"",FRUTAS!Y20)</f>
        <v>2.5</v>
      </c>
      <c r="I14" s="167">
        <f t="shared" si="0"/>
        <v>100</v>
      </c>
    </row>
    <row r="15" spans="1:9" x14ac:dyDescent="0.25">
      <c r="A15" s="160">
        <f>IF(FRUTAS!A21=0,"",FRUTAS!A21)</f>
        <v>7</v>
      </c>
      <c r="B15" s="160" t="str">
        <f>IF(FRUTAS!B21=0,"",FRUTAS!B21)</f>
        <v>Tea Rosario</v>
      </c>
      <c r="C15" s="161">
        <f>IF(FRUTAS!G21=0,"",FRUTAS!G21)</f>
        <v>35</v>
      </c>
      <c r="D15" s="161" t="str">
        <f>IFERROR(IF(OR(IF(AND(MOD(FRUTAS!H21,FRUTAS!Y21)=0,FRUTAS!Y21=2.5),FRUTAS!H21,""),0),FRUTAS!H21,""),"")</f>
        <v/>
      </c>
      <c r="E15" s="166"/>
      <c r="F15" s="162" t="str">
        <f>IFERROR(IF(IF(AND(MOD(FRUTAS!H21,FRUTAS!Y21)=0,FRUTAS!Y21=1),FRUTAS!H21,"")=0,"",IF(AND(MOD(FRUTAS!H21,FRUTAS!Y21)=0,FRUTAS!Y21=1),FRUTAS!H21,"")),"")</f>
        <v/>
      </c>
      <c r="G15" s="163"/>
      <c r="H15" s="164">
        <f>IF(FRUTAS!Y21=0,"",FRUTAS!Y21)</f>
        <v>2.5</v>
      </c>
      <c r="I15" s="167">
        <f t="shared" si="0"/>
        <v>35</v>
      </c>
    </row>
    <row r="16" spans="1:9" hidden="1" x14ac:dyDescent="0.25">
      <c r="A16" s="160">
        <f>IF(FRUTAS!A22=0,"",FRUTAS!A22)</f>
        <v>7</v>
      </c>
      <c r="B16" s="160" t="str">
        <f>IF(FRUTAS!B22=0,"",FRUTAS!B22)</f>
        <v>Green Rosario</v>
      </c>
      <c r="C16" s="161" t="str">
        <f>IF(FRUTAS!G22=0,"",FRUTAS!G22)</f>
        <v/>
      </c>
      <c r="D16" s="161" t="str">
        <f>IFERROR(IF(OR(IF(AND(MOD(FRUTAS!H22,FRUTAS!Y22)=0,FRUTAS!Y22=2.5),FRUTAS!H22,""),0),FRUTAS!H22,""),"")</f>
        <v/>
      </c>
      <c r="E16" s="166"/>
      <c r="F16" s="162" t="str">
        <f>IFERROR(IF(IF(AND(MOD(FRUTAS!H22,FRUTAS!Y22)=0,FRUTAS!Y22=1),FRUTAS!H22,"")=0,"",IF(AND(MOD(FRUTAS!H22,FRUTAS!Y22)=0,FRUTAS!Y22=1),FRUTAS!H22,"")),"")</f>
        <v/>
      </c>
      <c r="G16" s="163"/>
      <c r="H16" s="164">
        <f>IF(FRUTAS!Y22=0,"",FRUTAS!Y22)</f>
        <v>2.5</v>
      </c>
      <c r="I16" s="167">
        <f t="shared" si="0"/>
        <v>0</v>
      </c>
    </row>
    <row r="17" spans="1:9" hidden="1" x14ac:dyDescent="0.25">
      <c r="A17" s="160">
        <f>IF(FRUTAS!A23=0,"",FRUTAS!A23)</f>
        <v>7</v>
      </c>
      <c r="B17" s="160" t="str">
        <f>IF(FRUTAS!B23=0,"",FRUTAS!B23)</f>
        <v>Coppella</v>
      </c>
      <c r="C17" s="161" t="str">
        <f>IF(FRUTAS!G23=0,"",FRUTAS!G23)</f>
        <v/>
      </c>
      <c r="D17" s="161" t="str">
        <f>IFERROR(IF(OR(IF(AND(MOD(FRUTAS!H23,FRUTAS!Y23)=0,FRUTAS!Y23=2.5),FRUTAS!H23,""),0),FRUTAS!H23,""),"")</f>
        <v/>
      </c>
      <c r="E17" s="166"/>
      <c r="F17" s="162" t="str">
        <f>IFERROR(IF(IF(AND(MOD(FRUTAS!H23,FRUTAS!Y23)=0,FRUTAS!Y23=1),FRUTAS!H23,"")=0,"",IF(AND(MOD(FRUTAS!H23,FRUTAS!Y23)=0,FRUTAS!Y23=1),FRUTAS!H23,"")),"")</f>
        <v/>
      </c>
      <c r="G17" s="163"/>
      <c r="H17" s="164" t="str">
        <f>IF(FRUTAS!Y23=0,"",FRUTAS!Y23)</f>
        <v>granel</v>
      </c>
      <c r="I17" s="167">
        <f t="shared" si="0"/>
        <v>0</v>
      </c>
    </row>
    <row r="18" spans="1:9" hidden="1" x14ac:dyDescent="0.25">
      <c r="A18" s="160">
        <f>IF(FRUTAS!A24=0,"",FRUTAS!A24)</f>
        <v>7</v>
      </c>
      <c r="B18" s="160" t="str">
        <f>IF(FRUTAS!B24=0,"",FRUTAS!B24)</f>
        <v>Coppella</v>
      </c>
      <c r="C18" s="161" t="str">
        <f>IF(FRUTAS!G24=0,"",FRUTAS!G24)</f>
        <v/>
      </c>
      <c r="D18" s="161" t="str">
        <f>IFERROR(IF(OR(IF(AND(MOD(FRUTAS!H24,FRUTAS!Y24)=0,FRUTAS!Y24=2.5),FRUTAS!H24,""),0),FRUTAS!H24,""),"")</f>
        <v/>
      </c>
      <c r="E18" s="166"/>
      <c r="F18" s="162" t="str">
        <f>IFERROR(IF(IF(AND(MOD(FRUTAS!H24,FRUTAS!Y24)=0,FRUTAS!Y24=1),FRUTAS!H24,"")=0,"",IF(AND(MOD(FRUTAS!H24,FRUTAS!Y24)=0,FRUTAS!Y24=1),FRUTAS!H24,"")),"")</f>
        <v/>
      </c>
      <c r="G18" s="163"/>
      <c r="H18" s="164">
        <f>IF(FRUTAS!Y24=0,"",FRUTAS!Y24)</f>
        <v>2.5</v>
      </c>
      <c r="I18" s="167">
        <f t="shared" si="0"/>
        <v>0</v>
      </c>
    </row>
    <row r="19" spans="1:9" hidden="1" x14ac:dyDescent="0.25">
      <c r="A19" s="160">
        <f>IF(FRUTAS!A25=0,"",FRUTAS!A25)</f>
        <v>1</v>
      </c>
      <c r="B19" s="160" t="str">
        <f>IF(FRUTAS!B25=0,"",FRUTAS!B25)</f>
        <v>Green dot</v>
      </c>
      <c r="C19" s="161" t="str">
        <f>IF(FRUTAS!G25=0,"",FRUTAS!G25)</f>
        <v/>
      </c>
      <c r="D19" s="161" t="str">
        <f>IFERROR(IF(OR(IF(AND(MOD(FRUTAS!H25,FRUTAS!Y25)=0,FRUTAS!Y25=2.5),FRUTAS!H25,""),0),FRUTAS!H25,""),"")</f>
        <v/>
      </c>
      <c r="E19" s="166"/>
      <c r="F19" s="162" t="str">
        <f>IFERROR(IF(IF(AND(MOD(FRUTAS!H25,FRUTAS!Y25)=0,FRUTAS!Y25=1),FRUTAS!H25,"")=0,"",IF(AND(MOD(FRUTAS!H25,FRUTAS!Y25)=0,FRUTAS!Y25=1),FRUTAS!H25,"")),"")</f>
        <v/>
      </c>
      <c r="G19" s="163"/>
      <c r="H19" s="164">
        <f>IF(FRUTAS!Y25=0,"",FRUTAS!Y25)</f>
        <v>2.5</v>
      </c>
      <c r="I19" s="167">
        <f t="shared" si="0"/>
        <v>0</v>
      </c>
    </row>
    <row r="20" spans="1:9" hidden="1" x14ac:dyDescent="0.25">
      <c r="A20" s="160">
        <f>IF(FRUTAS!A26=0,"",FRUTAS!A26)</f>
        <v>1</v>
      </c>
      <c r="B20" s="168" t="str">
        <f>IF(FRUTAS!B26=0,"",FRUTAS!B26)</f>
        <v>green santa fe</v>
      </c>
      <c r="C20" s="161" t="str">
        <f>IF(FRUTAS!G26=0,"",FRUTAS!G26)</f>
        <v/>
      </c>
      <c r="D20" s="161" t="str">
        <f>IFERROR(IF(OR(IF(AND(MOD(FRUTAS!H26,FRUTAS!Y26)=0,FRUTAS!Y26=2.5),FRUTAS!H26,""),0),FRUTAS!H26,""),"")</f>
        <v/>
      </c>
      <c r="E20" s="166"/>
      <c r="F20" s="162" t="str">
        <f>IFERROR(IF(IF(AND(MOD(FRUTAS!H26,FRUTAS!Y26)=0,FRUTAS!Y26=1),FRUTAS!H26,"")=0,"",IF(AND(MOD(FRUTAS!H26,FRUTAS!Y26)=0,FRUTAS!Y26=1),FRUTAS!H26,"")),"")</f>
        <v/>
      </c>
      <c r="G20" s="163"/>
      <c r="H20" s="164">
        <f>IF(FRUTAS!Y26=0,"",FRUTAS!Y26)</f>
        <v>2.5</v>
      </c>
      <c r="I20" s="167">
        <f t="shared" si="0"/>
        <v>0</v>
      </c>
    </row>
    <row r="21" spans="1:9" ht="15.75" hidden="1" customHeight="1" x14ac:dyDescent="0.25">
      <c r="A21" s="160">
        <f>IF(FRUTAS!A27=0,"",FRUTAS!A27)</f>
        <v>1</v>
      </c>
      <c r="B21" s="160" t="str">
        <f>IF(FRUTAS!B27=0,"",FRUTAS!B27)</f>
        <v>Green Billin</v>
      </c>
      <c r="C21" s="161" t="str">
        <f>IF(FRUTAS!G27=0,"",FRUTAS!G27)</f>
        <v/>
      </c>
      <c r="D21" s="161" t="str">
        <f>IFERROR(IF(OR(IF(AND(MOD(FRUTAS!H27,FRUTAS!Y27)=0,FRUTAS!Y27=2.5),FRUTAS!H27,""),0),FRUTAS!H27,""),"")</f>
        <v/>
      </c>
      <c r="E21" s="166"/>
      <c r="F21" s="162" t="str">
        <f>IFERROR(IF(IF(AND(MOD(FRUTAS!H27,FRUTAS!Y27)=0,FRUTAS!Y27=1),FRUTAS!H27,"")=0,"",IF(AND(MOD(FRUTAS!H27,FRUTAS!Y27)=0,FRUTAS!Y27=1),FRUTAS!H27,"")),"")</f>
        <v/>
      </c>
      <c r="G21" s="163"/>
      <c r="H21" s="164">
        <f>IF(FRUTAS!Y27=0,"",FRUTAS!Y27)</f>
        <v>2.5</v>
      </c>
      <c r="I21" s="167">
        <f t="shared" si="0"/>
        <v>0</v>
      </c>
    </row>
    <row r="22" spans="1:9" ht="15.75" hidden="1" customHeight="1" x14ac:dyDescent="0.25">
      <c r="A22" s="160">
        <f>IF(FRUTAS!A28=0,"",FRUTAS!A28)</f>
        <v>8</v>
      </c>
      <c r="B22" s="160" t="str">
        <f>IF(FRUTAS!B28=0,"",FRUTAS!B28)</f>
        <v>Casa china</v>
      </c>
      <c r="C22" s="161" t="str">
        <f>IF(FRUTAS!G28=0,"",FRUTAS!G28)</f>
        <v/>
      </c>
      <c r="D22" s="161" t="str">
        <f>IFERROR(IF(OR(IF(AND(MOD(FRUTAS!H28,FRUTAS!Y28)=0,FRUTAS!Y28=2.5),FRUTAS!H28,""),0),FRUTAS!H28,""),"")</f>
        <v/>
      </c>
      <c r="E22" s="166"/>
      <c r="F22" s="162" t="str">
        <f>IFERROR(IF(IF(AND(MOD(FRUTAS!H28,FRUTAS!Y28)=0,FRUTAS!Y28=1),FRUTAS!H28,"")=0,"",IF(AND(MOD(FRUTAS!H28,FRUTAS!Y28)=0,FRUTAS!Y28=1),FRUTAS!H28,"")),"")</f>
        <v/>
      </c>
      <c r="G22" s="163"/>
      <c r="H22" s="169" t="str">
        <f>IF(FRUTAS!Y28=0,"",FRUTAS!Y28)</f>
        <v/>
      </c>
      <c r="I22" s="167">
        <f t="shared" si="0"/>
        <v>0</v>
      </c>
    </row>
    <row r="23" spans="1:9" ht="15.75" hidden="1" customHeight="1" x14ac:dyDescent="0.25">
      <c r="A23" s="160">
        <f>IF(FRUTAS!A29=0,"",FRUTAS!A29)</f>
        <v>2</v>
      </c>
      <c r="B23" s="160" t="str">
        <f>IF(FRUTAS!B29=0,"",FRUTAS!B29)</f>
        <v>Amoedo</v>
      </c>
      <c r="C23" s="161" t="str">
        <f>IF(FRUTAS!G29=0,"",FRUTAS!G29)</f>
        <v/>
      </c>
      <c r="D23" s="161" t="str">
        <f>IFERROR(IF(OR(IF(AND(MOD(FRUTAS!H29,FRUTAS!Y29)=0,FRUTAS!Y29=2.5),FRUTAS!H29,""),0),FRUTAS!H29,""),"")</f>
        <v/>
      </c>
      <c r="E23" s="166"/>
      <c r="F23" s="162" t="str">
        <f>IFERROR(IF(IF(AND(MOD(FRUTAS!H29,FRUTAS!Y29)=0,FRUTAS!Y29=1),FRUTAS!H29,"")=0,"",IF(AND(MOD(FRUTAS!H29,FRUTAS!Y29)=0,FRUTAS!Y29=1),FRUTAS!H29,"")),"")</f>
        <v/>
      </c>
      <c r="G23" s="163"/>
      <c r="H23" s="164">
        <f>IF(FRUTAS!Y29=0,"",FRUTAS!Y29)</f>
        <v>2.5</v>
      </c>
      <c r="I23" s="167">
        <f t="shared" si="0"/>
        <v>0</v>
      </c>
    </row>
    <row r="24" spans="1:9" ht="15.75" customHeight="1" x14ac:dyDescent="0.25">
      <c r="A24" s="160">
        <f>IF(FRUTAS!A30=0,"",FRUTAS!A30)</f>
        <v>1</v>
      </c>
      <c r="B24" s="160" t="str">
        <f>IF(FRUTAS!B30=0,"",FRUTAS!B30)</f>
        <v>Tea conde</v>
      </c>
      <c r="C24" s="161" t="str">
        <f>IF(FRUTAS!G30=0,"",FRUTAS!G30)</f>
        <v/>
      </c>
      <c r="D24" s="161">
        <f>IFERROR(IF(OR(IF(AND(MOD(FRUTAS!H30,FRUTAS!Y30)=0,FRUTAS!Y30=2.5),FRUTAS!H30,""),0),FRUTAS!H30,""),"")</f>
        <v>2.5</v>
      </c>
      <c r="E24" s="166"/>
      <c r="F24" s="162" t="str">
        <f>IFERROR(IF(IF(AND(MOD(FRUTAS!H30,FRUTAS!Y30)=0,FRUTAS!Y30=1),FRUTAS!H30,"")=0,"",IF(AND(MOD(FRUTAS!H30,FRUTAS!Y30)=0,FRUTAS!Y30=1),FRUTAS!H30,"")),"")</f>
        <v/>
      </c>
      <c r="G24" s="163"/>
      <c r="H24" s="164">
        <f>IF(FRUTAS!Y30=0,"",FRUTAS!Y30)</f>
        <v>2.5</v>
      </c>
      <c r="I24" s="167">
        <f t="shared" si="0"/>
        <v>2.5</v>
      </c>
    </row>
    <row r="25" spans="1:9" ht="15.75" customHeight="1" x14ac:dyDescent="0.25">
      <c r="A25" s="160">
        <f>IF(FRUTAS!A31=0,"",FRUTAS!A31)</f>
        <v>2</v>
      </c>
      <c r="B25" s="160" t="str">
        <f>IF(FRUTAS!B31=0,"",FRUTAS!B31)</f>
        <v>Tea unicenter</v>
      </c>
      <c r="C25" s="161" t="str">
        <f>IF(FRUTAS!G31=0,"",FRUTAS!G31)</f>
        <v/>
      </c>
      <c r="D25" s="161">
        <f>IFERROR(IF(OR(IF(AND(MOD(FRUTAS!H31,FRUTAS!Y31)=0,FRUTAS!Y31=2.5),FRUTAS!H31,""),0),FRUTAS!H31,""),"")</f>
        <v>5</v>
      </c>
      <c r="E25" s="166"/>
      <c r="F25" s="162" t="str">
        <f>IFERROR(IF(IF(AND(MOD(FRUTAS!H31,FRUTAS!Y31)=0,FRUTAS!Y31=1),FRUTAS!H31,"")=0,"",IF(AND(MOD(FRUTAS!H31,FRUTAS!Y31)=0,FRUTAS!Y31=1),FRUTAS!H31,"")),"")</f>
        <v/>
      </c>
      <c r="G25" s="163"/>
      <c r="H25" s="164">
        <f>IF(FRUTAS!Y31=0,"",FRUTAS!Y31)</f>
        <v>2.5</v>
      </c>
      <c r="I25" s="167">
        <f t="shared" si="0"/>
        <v>5</v>
      </c>
    </row>
    <row r="26" spans="1:9" ht="15.75" hidden="1" customHeight="1" x14ac:dyDescent="0.25">
      <c r="A26" s="160">
        <f>IF(FRUTAS!A32=0,"",FRUTAS!A32)</f>
        <v>10</v>
      </c>
      <c r="B26" s="160" t="str">
        <f>IF(FRUTAS!B32=0,"",FRUTAS!B32)</f>
        <v>Chango mas</v>
      </c>
      <c r="C26" s="161" t="str">
        <f>IF(FRUTAS!G32=0,"",FRUTAS!G32)</f>
        <v/>
      </c>
      <c r="D26" s="161" t="str">
        <f>IFERROR(IF(OR(IF(AND(MOD(FRUTAS!H32,FRUTAS!Y32)=0,FRUTAS!Y32=2.5),FRUTAS!H32,""),0),FRUTAS!H32,""),"")</f>
        <v/>
      </c>
      <c r="E26" s="166"/>
      <c r="F26" s="162" t="str">
        <f>IFERROR(IF(IF(AND(MOD(FRUTAS!H32,FRUTAS!Y32)=0,FRUTAS!Y32=1),FRUTAS!H32,"")=0,"",IF(AND(MOD(FRUTAS!H32,FRUTAS!Y32)=0,FRUTAS!Y32=1),FRUTAS!H32,"")),"")</f>
        <v/>
      </c>
      <c r="G26" s="163"/>
      <c r="H26" s="169" t="str">
        <f>IF(FRUTAS!Y32=0,"",FRUTAS!Y32)</f>
        <v/>
      </c>
      <c r="I26" s="167">
        <f t="shared" si="0"/>
        <v>0</v>
      </c>
    </row>
    <row r="27" spans="1:9" ht="15.75" hidden="1" customHeight="1" x14ac:dyDescent="0.25">
      <c r="A27" s="160">
        <f>IF(FRUTAS!A33=0,"",FRUTAS!A33)</f>
        <v>1</v>
      </c>
      <c r="B27" s="160" t="str">
        <f>IF(FRUTAS!B33=0,"",FRUTAS!B33)</f>
        <v>Yacht pto madero</v>
      </c>
      <c r="C27" s="161" t="str">
        <f>IF(FRUTAS!G33=0,"",FRUTAS!G33)</f>
        <v/>
      </c>
      <c r="D27" s="161" t="str">
        <f>IFERROR(IF(OR(IF(AND(MOD(FRUTAS!H33,FRUTAS!Y33)=0,FRUTAS!Y33=2.5),FRUTAS!H33,""),0),FRUTAS!H33,""),"")</f>
        <v/>
      </c>
      <c r="E27" s="166"/>
      <c r="F27" s="162" t="str">
        <f>IFERROR(IF(IF(AND(MOD(FRUTAS!H33,FRUTAS!Y33)=0,FRUTAS!Y33=1),FRUTAS!H33,"")=0,"",IF(AND(MOD(FRUTAS!H33,FRUTAS!Y33)=0,FRUTAS!Y33=1),FRUTAS!H33,"")),"")</f>
        <v/>
      </c>
      <c r="G27" s="163"/>
      <c r="H27" s="164">
        <f>IF(FRUTAS!Y33=0,"",FRUTAS!Y33)</f>
        <v>2.5</v>
      </c>
      <c r="I27" s="167">
        <f t="shared" si="0"/>
        <v>0</v>
      </c>
    </row>
    <row r="28" spans="1:9" ht="15.75" hidden="1" customHeight="1" x14ac:dyDescent="0.25">
      <c r="A28" s="160">
        <f>IF(FRUTAS!A34=0,"",FRUTAS!A34)</f>
        <v>1</v>
      </c>
      <c r="B28" s="160" t="str">
        <f>IF(FRUTAS!B34=0,"",FRUTAS!B34)</f>
        <v>Tea avalos</v>
      </c>
      <c r="C28" s="161" t="str">
        <f>IF(FRUTAS!G34=0,"",FRUTAS!G34)</f>
        <v/>
      </c>
      <c r="D28" s="161" t="str">
        <f>IFERROR(IF(OR(IF(AND(MOD(FRUTAS!H34,FRUTAS!Y34)=0,FRUTAS!Y34=2.5),FRUTAS!H34,""),0),FRUTAS!H34,""),"")</f>
        <v/>
      </c>
      <c r="E28" s="166"/>
      <c r="F28" s="162" t="str">
        <f>IFERROR(IF(IF(AND(MOD(FRUTAS!H34,FRUTAS!Y34)=0,FRUTAS!Y34=1),FRUTAS!H34,"")=0,"",IF(AND(MOD(FRUTAS!H34,FRUTAS!Y34)=0,FRUTAS!Y34=1),FRUTAS!H34,"")),"")</f>
        <v/>
      </c>
      <c r="G28" s="163"/>
      <c r="H28" s="164">
        <f>IF(FRUTAS!Y34=0,"",FRUTAS!Y34)</f>
        <v>2.5</v>
      </c>
      <c r="I28" s="167">
        <f t="shared" si="0"/>
        <v>0</v>
      </c>
    </row>
    <row r="29" spans="1:9" ht="15.75" customHeight="1" x14ac:dyDescent="0.25">
      <c r="A29" s="160">
        <f>IF(FRUTAS!A35=0,"",FRUTAS!A35)</f>
        <v>1</v>
      </c>
      <c r="B29" s="160" t="str">
        <f>IF(FRUTAS!B35=0,"",FRUTAS!B35)</f>
        <v>Tienda nova salguero</v>
      </c>
      <c r="C29" s="161">
        <f>IF(FRUTAS!G35=0,"",FRUTAS!G35)</f>
        <v>2</v>
      </c>
      <c r="D29" s="161" t="str">
        <f>IFERROR(IF(OR(IF(AND(MOD(FRUTAS!H35,FRUTAS!Y35)=0,FRUTAS!Y35=2.5),FRUTAS!H35,""),0),FRUTAS!H35,""),"")</f>
        <v/>
      </c>
      <c r="E29" s="166"/>
      <c r="F29" s="162">
        <f>IFERROR(IF(IF(AND(MOD(FRUTAS!H35,FRUTAS!Y35)=0,FRUTAS!Y35=1),FRUTAS!H35,"")=0,"",IF(AND(MOD(FRUTAS!H35,FRUTAS!Y35)=0,FRUTAS!Y35=1),FRUTAS!H35,"")),"")</f>
        <v>4</v>
      </c>
      <c r="G29" s="163"/>
      <c r="H29" s="164">
        <f>IF(FRUTAS!Y35=0,"",FRUTAS!Y35)</f>
        <v>1</v>
      </c>
      <c r="I29" s="167">
        <f t="shared" si="0"/>
        <v>6</v>
      </c>
    </row>
    <row r="30" spans="1:9" ht="15.75" hidden="1" customHeight="1" x14ac:dyDescent="0.25">
      <c r="A30" s="160" t="str">
        <f>IF(FRUTAS!A36=0,"",FRUTAS!A36)</f>
        <v>ret</v>
      </c>
      <c r="B30" s="160" t="str">
        <f>IF(FRUTAS!B36=0,"",FRUTAS!B36)</f>
        <v>Mariano</v>
      </c>
      <c r="C30" s="161">
        <f>IF(FRUTAS!G36=0,"",FRUTAS!G36)</f>
        <v>1</v>
      </c>
      <c r="D30" s="161" t="str">
        <f>IFERROR(IF(OR(IF(AND(MOD(FRUTAS!H36,FRUTAS!Y36)=0,FRUTAS!Y36=2.5),FRUTAS!H36,""),0),FRUTAS!H36,""),"")</f>
        <v/>
      </c>
      <c r="E30" s="166"/>
      <c r="F30" s="162" t="str">
        <f>IFERROR(IF(IF(AND(MOD(FRUTAS!H36,FRUTAS!Y36)=0,FRUTAS!Y36=1),FRUTAS!H36,"")=0,"",IF(AND(MOD(FRUTAS!H36,FRUTAS!Y36)=0,FRUTAS!Y36=1),FRUTAS!H36,"")),"")</f>
        <v/>
      </c>
      <c r="G30" s="163"/>
      <c r="H30" s="164">
        <f>IF(FRUTAS!Y36=0,"",FRUTAS!Y36)</f>
        <v>1</v>
      </c>
      <c r="I30" s="167">
        <f t="shared" si="0"/>
        <v>1</v>
      </c>
    </row>
    <row r="31" spans="1:9" ht="15.75" customHeight="1" x14ac:dyDescent="0.25">
      <c r="A31" s="160">
        <f>IF(FRUTAS!A37=0,"",FRUTAS!A37)</f>
        <v>8</v>
      </c>
      <c r="B31" s="160" t="str">
        <f>IF(FRUTAS!B37=0,"",FRUTAS!B37)</f>
        <v>Mattina</v>
      </c>
      <c r="C31" s="161">
        <f>IF(FRUTAS!G37=0,"",FRUTAS!G37)</f>
        <v>50</v>
      </c>
      <c r="D31" s="161" t="str">
        <f>IFERROR(IF(OR(IF(AND(MOD(FRUTAS!H37,FRUTAS!Y37)=0,FRUTAS!Y37=2.5),FRUTAS!H37,""),0),FRUTAS!H37,""),"")</f>
        <v/>
      </c>
      <c r="E31" s="166"/>
      <c r="F31" s="162" t="str">
        <f>IFERROR(IF(IF(AND(MOD(FRUTAS!H37,FRUTAS!Y37)=0,FRUTAS!Y37=1),FRUTAS!H37,"")=0,"",IF(AND(MOD(FRUTAS!H37,FRUTAS!Y37)=0,FRUTAS!Y37=1),FRUTAS!H37,"")),"")</f>
        <v/>
      </c>
      <c r="G31" s="163"/>
      <c r="H31" s="164">
        <f>IF(FRUTAS!Y37=0,"",FRUTAS!Y37)</f>
        <v>2.5</v>
      </c>
      <c r="I31" s="167">
        <f t="shared" si="0"/>
        <v>50</v>
      </c>
    </row>
    <row r="32" spans="1:9" ht="15.75" customHeight="1" x14ac:dyDescent="0.25">
      <c r="A32" s="160">
        <f>IF(FRUTAS!A38=0,"",FRUTAS!A38)</f>
        <v>1</v>
      </c>
      <c r="B32" s="160" t="str">
        <f>IF(FRUTAS!B38=0,"",FRUTAS!B38)</f>
        <v>Tea gorostiaga</v>
      </c>
      <c r="C32" s="161" t="str">
        <f>IF(FRUTAS!G38=0,"",FRUTAS!G38)</f>
        <v/>
      </c>
      <c r="D32" s="161">
        <f>IFERROR(IF(OR(IF(AND(MOD(FRUTAS!H38,FRUTAS!Y38)=0,FRUTAS!Y38=2.5),FRUTAS!H38,""),0),FRUTAS!H38,""),"")</f>
        <v>10</v>
      </c>
      <c r="E32" s="166"/>
      <c r="F32" s="162" t="str">
        <f>IFERROR(IF(IF(AND(MOD(FRUTAS!H38,FRUTAS!Y38)=0,FRUTAS!Y38=1),FRUTAS!H38,"")=0,"",IF(AND(MOD(FRUTAS!H38,FRUTAS!Y38)=0,FRUTAS!Y38=1),FRUTAS!H38,"")),"")</f>
        <v/>
      </c>
      <c r="G32" s="163"/>
      <c r="H32" s="164">
        <f>IF(FRUTAS!Y38=0,"",FRUTAS!Y38)</f>
        <v>2.5</v>
      </c>
      <c r="I32" s="167">
        <f t="shared" si="0"/>
        <v>10</v>
      </c>
    </row>
    <row r="33" spans="1:9" ht="15.75" hidden="1" customHeight="1" x14ac:dyDescent="0.25">
      <c r="A33" s="160">
        <f>IF(FRUTAS!A39=0,"",FRUTAS!A39)</f>
        <v>1</v>
      </c>
      <c r="B33" s="160" t="str">
        <f>IF(FRUTAS!B39=0,"",FRUTAS!B39)</f>
        <v>Susana Redondo</v>
      </c>
      <c r="C33" s="161" t="str">
        <f>IF(FRUTAS!G39=0,"",FRUTAS!G39)</f>
        <v/>
      </c>
      <c r="D33" s="161" t="str">
        <f>IFERROR(IF(OR(IF(AND(MOD(FRUTAS!H39,FRUTAS!Y39)=0,FRUTAS!Y39=2.5),FRUTAS!H39,""),0),FRUTAS!H39,""),"")</f>
        <v/>
      </c>
      <c r="E33" s="166"/>
      <c r="F33" s="162" t="str">
        <f>IFERROR(IF(IF(AND(MOD(FRUTAS!H39,FRUTAS!Y39)=0,FRUTAS!Y39=1),FRUTAS!H39,"")=0,"",IF(AND(MOD(FRUTAS!H39,FRUTAS!Y39)=0,FRUTAS!Y39=1),FRUTAS!H39,"")),"")</f>
        <v/>
      </c>
      <c r="G33" s="163"/>
      <c r="H33" s="169" t="str">
        <f>IF(FRUTAS!Y39=0,"",FRUTAS!Y39)</f>
        <v/>
      </c>
      <c r="I33" s="167">
        <f t="shared" si="0"/>
        <v>0</v>
      </c>
    </row>
    <row r="34" spans="1:9" ht="15.75" customHeight="1" x14ac:dyDescent="0.25">
      <c r="A34" s="160">
        <f>IF(FRUTAS!A40=0,"",FRUTAS!A40)</f>
        <v>1</v>
      </c>
      <c r="B34" s="160" t="str">
        <f>IF(FRUTAS!B40=0,"",FRUTAS!B40)</f>
        <v>Tostado obelisco</v>
      </c>
      <c r="C34" s="161" t="str">
        <f>IF(FRUTAS!G40=0,"",FRUTAS!G40)</f>
        <v/>
      </c>
      <c r="D34" s="161">
        <f>IFERROR(IF(OR(IF(AND(MOD(FRUTAS!H40,FRUTAS!Y40)=0,FRUTAS!Y40=2.5),FRUTAS!H40,""),0),FRUTAS!H40,""),"")</f>
        <v>10</v>
      </c>
      <c r="E34" s="166"/>
      <c r="F34" s="162" t="str">
        <f>IFERROR(IF(IF(AND(MOD(FRUTAS!H40,FRUTAS!Y40)=0,FRUTAS!Y40=1),FRUTAS!H40,"")=0,"",IF(AND(MOD(FRUTAS!H40,FRUTAS!Y40)=0,FRUTAS!Y40=1),FRUTAS!H40,"")),"")</f>
        <v/>
      </c>
      <c r="G34" s="163"/>
      <c r="H34" s="164">
        <f>IF(FRUTAS!Y40=0,"",FRUTAS!Y40)</f>
        <v>2.5</v>
      </c>
      <c r="I34" s="167">
        <f t="shared" si="0"/>
        <v>10</v>
      </c>
    </row>
    <row r="35" spans="1:9" ht="15.75" customHeight="1" x14ac:dyDescent="0.25">
      <c r="A35" s="160">
        <f>IF(FRUTAS!A41=0,"",FRUTAS!A41)</f>
        <v>1</v>
      </c>
      <c r="B35" s="160" t="str">
        <f>IF(FRUTAS!B41=0,"",FRUTAS!B41)</f>
        <v>Tostado casino</v>
      </c>
      <c r="C35" s="161" t="str">
        <f>IF(FRUTAS!G41=0,"",FRUTAS!G41)</f>
        <v/>
      </c>
      <c r="D35" s="161">
        <f>IFERROR(IF(OR(IF(AND(MOD(FRUTAS!H41,FRUTAS!Y41)=0,FRUTAS!Y41=2.5),FRUTAS!H41,""),0),FRUTAS!H41,""),"")</f>
        <v>5</v>
      </c>
      <c r="E35" s="166"/>
      <c r="F35" s="162" t="str">
        <f>IFERROR(IF(IF(AND(MOD(FRUTAS!H41,FRUTAS!Y41)=0,FRUTAS!Y41=1),FRUTAS!H41,"")=0,"",IF(AND(MOD(FRUTAS!H41,FRUTAS!Y41)=0,FRUTAS!Y41=1),FRUTAS!H41,"")),"")</f>
        <v/>
      </c>
      <c r="G35" s="163"/>
      <c r="H35" s="164">
        <f>IF(FRUTAS!Y41=0,"",FRUTAS!Y41)</f>
        <v>2.5</v>
      </c>
      <c r="I35" s="167">
        <f t="shared" si="0"/>
        <v>5</v>
      </c>
    </row>
    <row r="36" spans="1:9" ht="15.75" hidden="1" customHeight="1" x14ac:dyDescent="0.25">
      <c r="A36" s="160">
        <f>IF(FRUTAS!A42=0,"",FRUTAS!A42)</f>
        <v>1</v>
      </c>
      <c r="B36" s="160" t="str">
        <f>IF(FRUTAS!B42=0,"",FRUTAS!B42)</f>
        <v>Makalu</v>
      </c>
      <c r="C36" s="161" t="str">
        <f>IF(FRUTAS!G42=0,"",FRUTAS!G42)</f>
        <v/>
      </c>
      <c r="D36" s="161" t="str">
        <f>IFERROR(IF(OR(IF(AND(MOD(FRUTAS!H42,FRUTAS!Y42)=0,FRUTAS!Y42=2.5),FRUTAS!H42,""),0),FRUTAS!H42,""),"")</f>
        <v/>
      </c>
      <c r="E36" s="166"/>
      <c r="F36" s="162" t="str">
        <f>IFERROR(IF(IF(AND(MOD(FRUTAS!H42,FRUTAS!Y42)=0,FRUTAS!Y42=1),FRUTAS!H42,"")=0,"",IF(AND(MOD(FRUTAS!H42,FRUTAS!Y42)=0,FRUTAS!Y42=1),FRUTAS!H42,"")),"")</f>
        <v/>
      </c>
      <c r="G36" s="163"/>
      <c r="H36" s="164">
        <f>IF(FRUTAS!Y42=0,"",FRUTAS!Y42)</f>
        <v>2.5</v>
      </c>
      <c r="I36" s="167">
        <f t="shared" si="0"/>
        <v>0</v>
      </c>
    </row>
    <row r="37" spans="1:9" ht="15.75" hidden="1" customHeight="1" x14ac:dyDescent="0.25">
      <c r="A37" s="160" t="str">
        <f>IF(FRUTAS!A43=0,"",FRUTAS!A43)</f>
        <v>ret</v>
      </c>
      <c r="B37" s="160" t="str">
        <f>IF(FRUTAS!B43=0,"",FRUTAS!B43)</f>
        <v>Nahuen</v>
      </c>
      <c r="C37" s="161" t="str">
        <f>IF(FRUTAS!G43=0,"",FRUTAS!G43)</f>
        <v/>
      </c>
      <c r="D37" s="161" t="str">
        <f>IFERROR(IF(OR(IF(AND(MOD(FRUTAS!H43,FRUTAS!Y43)=0,FRUTAS!Y43=2.5),FRUTAS!H43,""),0),FRUTAS!H43,""),"")</f>
        <v/>
      </c>
      <c r="E37" s="166"/>
      <c r="F37" s="162" t="str">
        <f>IFERROR(IF(IF(AND(MOD(FRUTAS!H43,FRUTAS!Y43)=0,FRUTAS!Y43=1),FRUTAS!H43,"")=0,"",IF(AND(MOD(FRUTAS!H43,FRUTAS!Y43)=0,FRUTAS!Y43=1),FRUTAS!H43,"")),"")</f>
        <v/>
      </c>
      <c r="G37" s="163"/>
      <c r="H37" s="164">
        <f>IF(FRUTAS!Y43=0,"",FRUTAS!Y43)</f>
        <v>2.5</v>
      </c>
      <c r="I37" s="167">
        <f t="shared" si="0"/>
        <v>0</v>
      </c>
    </row>
    <row r="38" spans="1:9" ht="15.75" hidden="1" customHeight="1" x14ac:dyDescent="0.25">
      <c r="A38" s="160">
        <f>IF(FRUTAS!A44=0,"",FRUTAS!A44)</f>
        <v>8</v>
      </c>
      <c r="B38" s="160" t="str">
        <f>IF(FRUTAS!B44=0,"",FRUTAS!B44)</f>
        <v>Mariana Gianyuame</v>
      </c>
      <c r="C38" s="161" t="str">
        <f>IF(FRUTAS!G44=0,"",FRUTAS!G44)</f>
        <v/>
      </c>
      <c r="D38" s="161" t="str">
        <f>IFERROR(IF(OR(IF(AND(MOD(FRUTAS!H44,FRUTAS!Y44)=0,FRUTAS!Y44=2.5),FRUTAS!H44,""),0),FRUTAS!H44,""),"")</f>
        <v/>
      </c>
      <c r="E38" s="166"/>
      <c r="F38" s="162" t="str">
        <f>IFERROR(IF(IF(AND(MOD(FRUTAS!H44,FRUTAS!Y44)=0,FRUTAS!Y44=1),FRUTAS!H44,"")=0,"",IF(AND(MOD(FRUTAS!H44,FRUTAS!Y44)=0,FRUTAS!Y44=1),FRUTAS!H44,"")),"")</f>
        <v/>
      </c>
      <c r="G38" s="163"/>
      <c r="H38" s="169" t="str">
        <f>IF(FRUTAS!Y44=0,"",FRUTAS!Y44)</f>
        <v/>
      </c>
      <c r="I38" s="167">
        <f t="shared" si="0"/>
        <v>0</v>
      </c>
    </row>
    <row r="39" spans="1:9" ht="15.75" hidden="1" customHeight="1" x14ac:dyDescent="0.25">
      <c r="A39" s="160" t="str">
        <f>IF(FRUTAS!A45=0,"",FRUTAS!A45)</f>
        <v>ret</v>
      </c>
      <c r="B39" s="160" t="str">
        <f>IF(FRUTAS!B45=0,"",FRUTAS!B45)</f>
        <v>Renatto spadetto</v>
      </c>
      <c r="C39" s="161" t="str">
        <f>IF(FRUTAS!G45=0,"",FRUTAS!G45)</f>
        <v/>
      </c>
      <c r="D39" s="161" t="str">
        <f>IFERROR(IF(OR(IF(AND(MOD(FRUTAS!H45,FRUTAS!Y45)=0,FRUTAS!Y45=2.5),FRUTAS!H45,""),0),FRUTAS!H45,""),"")</f>
        <v/>
      </c>
      <c r="E39" s="166"/>
      <c r="F39" s="162" t="str">
        <f>IFERROR(IF(IF(AND(MOD(FRUTAS!H45,FRUTAS!Y45)=0,FRUTAS!Y45=1),FRUTAS!H45,"")=0,"",IF(AND(MOD(FRUTAS!H45,FRUTAS!Y45)=0,FRUTAS!Y45=1),FRUTAS!H45,"")),"")</f>
        <v/>
      </c>
      <c r="G39" s="163"/>
      <c r="H39" s="164">
        <f>IF(FRUTAS!Y45=0,"",FRUTAS!Y45)</f>
        <v>2.5</v>
      </c>
      <c r="I39" s="167">
        <f t="shared" si="0"/>
        <v>0</v>
      </c>
    </row>
    <row r="40" spans="1:9" ht="15.75" hidden="1" customHeight="1" x14ac:dyDescent="0.25">
      <c r="A40" s="160" t="str">
        <f>IF(FRUTAS!A46=0,"",FRUTAS!A46)</f>
        <v>ret</v>
      </c>
      <c r="B40" s="160" t="str">
        <f>IF(FRUTAS!B46=0,"",FRUTAS!B46)</f>
        <v>Mauricio Werbach</v>
      </c>
      <c r="C40" s="161" t="str">
        <f>IF(FRUTAS!G46=0,"",FRUTAS!G46)</f>
        <v/>
      </c>
      <c r="D40" s="161" t="str">
        <f>IFERROR(IF(OR(IF(AND(MOD(FRUTAS!H46,FRUTAS!Y46)=0,FRUTAS!Y46=2.5),FRUTAS!H46,""),0),FRUTAS!H46,""),"")</f>
        <v/>
      </c>
      <c r="E40" s="166"/>
      <c r="F40" s="162" t="str">
        <f>IFERROR(IF(IF(AND(MOD(FRUTAS!H46,FRUTAS!Y46)=0,FRUTAS!Y46=1),FRUTAS!H46,"")=0,"",IF(AND(MOD(FRUTAS!H46,FRUTAS!Y46)=0,FRUTAS!Y46=1),FRUTAS!H46,"")),"")</f>
        <v/>
      </c>
      <c r="G40" s="163"/>
      <c r="H40" s="164">
        <f>IF(FRUTAS!Y46=0,"",FRUTAS!Y46)</f>
        <v>1</v>
      </c>
      <c r="I40" s="167">
        <f t="shared" si="0"/>
        <v>0</v>
      </c>
    </row>
    <row r="41" spans="1:9" ht="15.75" hidden="1" customHeight="1" x14ac:dyDescent="0.25">
      <c r="A41" s="160">
        <f>IF(FRUTAS!A47=0,"",FRUTAS!A47)</f>
        <v>1</v>
      </c>
      <c r="B41" s="160" t="str">
        <f>IF(FRUTAS!B47=0,"",FRUTAS!B47)</f>
        <v xml:space="preserve">Gelato </v>
      </c>
      <c r="C41" s="161" t="str">
        <f>IF(FRUTAS!G47=0,"",FRUTAS!G47)</f>
        <v/>
      </c>
      <c r="D41" s="161" t="str">
        <f>IFERROR(IF(OR(IF(AND(MOD(FRUTAS!H47,FRUTAS!Y47)=0,FRUTAS!Y47=2.5),FRUTAS!H47,""),0),FRUTAS!H47,""),"")</f>
        <v/>
      </c>
      <c r="E41" s="166"/>
      <c r="F41" s="162" t="str">
        <f>IFERROR(IF(IF(AND(MOD(FRUTAS!H47,FRUTAS!Y47)=0,FRUTAS!Y47=1),FRUTAS!H47,"")=0,"",IF(AND(MOD(FRUTAS!H47,FRUTAS!Y47)=0,FRUTAS!Y47=1),FRUTAS!H47,"")),"")</f>
        <v/>
      </c>
      <c r="G41" s="163"/>
      <c r="H41" s="164" t="str">
        <f>IF(FRUTAS!Y47=0,"",FRUTAS!Y47)</f>
        <v>granel</v>
      </c>
      <c r="I41" s="167">
        <f t="shared" si="0"/>
        <v>0</v>
      </c>
    </row>
    <row r="42" spans="1:9" ht="15.75" hidden="1" customHeight="1" x14ac:dyDescent="0.25">
      <c r="A42" s="160">
        <f>IF(FRUTAS!A48=0,"",FRUTAS!A48)</f>
        <v>8</v>
      </c>
      <c r="B42" s="160" t="str">
        <f>IF(FRUTAS!B48=0,"",FRUTAS!B48)</f>
        <v>Café specialita</v>
      </c>
      <c r="C42" s="161" t="str">
        <f>IF(FRUTAS!G48=0,"",FRUTAS!G48)</f>
        <v/>
      </c>
      <c r="D42" s="161" t="str">
        <f>IFERROR(IF(OR(IF(AND(MOD(FRUTAS!H48,FRUTAS!Y48)=0,FRUTAS!Y48=2.5),FRUTAS!H48,""),0),FRUTAS!H48,""),"")</f>
        <v/>
      </c>
      <c r="E42" s="166"/>
      <c r="F42" s="162" t="str">
        <f>IFERROR(IF(IF(AND(MOD(FRUTAS!H48,FRUTAS!Y48)=0,FRUTAS!Y48=1),FRUTAS!H48,"")=0,"",IF(AND(MOD(FRUTAS!H48,FRUTAS!Y48)=0,FRUTAS!Y48=1),FRUTAS!H48,"")),"")</f>
        <v/>
      </c>
      <c r="G42" s="163"/>
      <c r="H42" s="169" t="str">
        <f>IF(FRUTAS!Y48=0,"",FRUTAS!Y48)</f>
        <v/>
      </c>
      <c r="I42" s="167">
        <f t="shared" si="0"/>
        <v>0</v>
      </c>
    </row>
    <row r="43" spans="1:9" ht="15.75" hidden="1" customHeight="1" x14ac:dyDescent="0.25">
      <c r="A43" s="160">
        <f>IF(FRUTAS!A49=0,"",FRUTAS!A49)</f>
        <v>2</v>
      </c>
      <c r="B43" s="160" t="str">
        <f>IF(FRUTAS!B49=0,"",FRUTAS!B49)</f>
        <v>Aromitalia</v>
      </c>
      <c r="C43" s="161" t="str">
        <f>IF(FRUTAS!G49=0,"",FRUTAS!G49)</f>
        <v/>
      </c>
      <c r="D43" s="161" t="str">
        <f>IFERROR(IF(OR(IF(AND(MOD(FRUTAS!H49,FRUTAS!Y49)=0,FRUTAS!Y49=2.5),FRUTAS!H49,""),0),FRUTAS!H49,""),"")</f>
        <v/>
      </c>
      <c r="E43" s="166"/>
      <c r="F43" s="162" t="str">
        <f>IFERROR(IF(IF(AND(MOD(FRUTAS!H49,FRUTAS!Y49)=0,FRUTAS!Y49=1),FRUTAS!H49,"")=0,"",IF(AND(MOD(FRUTAS!H49,FRUTAS!Y49)=0,FRUTAS!Y49=1),FRUTAS!H49,"")),"")</f>
        <v/>
      </c>
      <c r="G43" s="163"/>
      <c r="H43" s="164">
        <f>IF(FRUTAS!Y49=0,"",FRUTAS!Y49)</f>
        <v>1</v>
      </c>
      <c r="I43" s="167">
        <f t="shared" si="0"/>
        <v>0</v>
      </c>
    </row>
    <row r="44" spans="1:9" ht="15.75" hidden="1" customHeight="1" x14ac:dyDescent="0.25">
      <c r="A44" s="160" t="str">
        <f>IF(FRUTAS!A50=0,"",FRUTAS!A50)</f>
        <v>ret</v>
      </c>
      <c r="B44" s="160" t="str">
        <f>IF(FRUTAS!B50=0,"",FRUTAS!B50)</f>
        <v>Grupo free</v>
      </c>
      <c r="C44" s="161" t="str">
        <f>IF(FRUTAS!G50=0,"",FRUTAS!G50)</f>
        <v/>
      </c>
      <c r="D44" s="161" t="str">
        <f>IFERROR(IF(OR(IF(AND(MOD(FRUTAS!H50,FRUTAS!Y50)=0,FRUTAS!Y50=2.5),FRUTAS!H50,""),0),FRUTAS!H50,""),"")</f>
        <v/>
      </c>
      <c r="E44" s="166"/>
      <c r="F44" s="162" t="str">
        <f>IFERROR(IF(IF(AND(MOD(FRUTAS!H50,FRUTAS!Y50)=0,FRUTAS!Y50=1),FRUTAS!H50,"")=0,"",IF(AND(MOD(FRUTAS!H50,FRUTAS!Y50)=0,FRUTAS!Y50=1),FRUTAS!H50,"")),"")</f>
        <v/>
      </c>
      <c r="G44" s="163"/>
      <c r="H44" s="164" t="str">
        <f>IF(FRUTAS!Y50=0,"",FRUTAS!Y50)</f>
        <v>granel</v>
      </c>
      <c r="I44" s="167">
        <f t="shared" si="0"/>
        <v>0</v>
      </c>
    </row>
    <row r="45" spans="1:9" ht="15.75" hidden="1" customHeight="1" x14ac:dyDescent="0.25">
      <c r="A45" s="160">
        <f>IF(FRUTAS!A51=0,"",FRUTAS!A51)</f>
        <v>2</v>
      </c>
      <c r="B45" s="160" t="str">
        <f>IF(FRUTAS!B51=0,"",FRUTAS!B51)</f>
        <v>Tostado Nordelta</v>
      </c>
      <c r="C45" s="161" t="str">
        <f>IF(FRUTAS!G51=0,"",FRUTAS!G51)</f>
        <v/>
      </c>
      <c r="D45" s="161">
        <f>IFERROR(IF(OR(IF(AND(MOD(FRUTAS!H51,FRUTAS!Y51)=0,FRUTAS!Y51=2.5),FRUTAS!H51,""),0),FRUTAS!H51,""),"")</f>
        <v>5</v>
      </c>
      <c r="E45" s="166"/>
      <c r="F45" s="162" t="str">
        <f>IFERROR(IF(IF(AND(MOD(FRUTAS!H51,FRUTAS!Y51)=0,FRUTAS!Y51=1),FRUTAS!H51,"")=0,"",IF(AND(MOD(FRUTAS!H51,FRUTAS!Y51)=0,FRUTAS!Y51=1),FRUTAS!H51,"")),"")</f>
        <v/>
      </c>
      <c r="G45" s="163"/>
      <c r="H45" s="164">
        <f>IF(FRUTAS!Y51=0,"",FRUTAS!Y51)</f>
        <v>2.5</v>
      </c>
      <c r="I45" s="167">
        <f t="shared" si="0"/>
        <v>5</v>
      </c>
    </row>
    <row r="46" spans="1:9" ht="15.75" hidden="1" customHeight="1" x14ac:dyDescent="0.25">
      <c r="A46" s="160">
        <f>IF(FRUTAS!A52=0,"",FRUTAS!A52)</f>
        <v>8</v>
      </c>
      <c r="B46" s="160" t="str">
        <f>IF(FRUTAS!B52=0,"",FRUTAS!B52)</f>
        <v xml:space="preserve">Farmfoods Rivadavia </v>
      </c>
      <c r="C46" s="161" t="str">
        <f>IF(FRUTAS!G52=0,"",FRUTAS!G52)</f>
        <v/>
      </c>
      <c r="D46" s="161" t="str">
        <f>IFERROR(IF(OR(IF(AND(MOD(FRUTAS!H52,FRUTAS!Y52)=0,FRUTAS!Y52=2.5),FRUTAS!H52,""),0),FRUTAS!H52,""),"")</f>
        <v/>
      </c>
      <c r="E46" s="166"/>
      <c r="F46" s="162" t="str">
        <f>IFERROR(IF(IF(AND(MOD(FRUTAS!H52,FRUTAS!Y52)=0,FRUTAS!Y52=1),FRUTAS!H52,"")=0,"",IF(AND(MOD(FRUTAS!H52,FRUTAS!Y52)=0,FRUTAS!Y52=1),FRUTAS!H52,"")),"")</f>
        <v/>
      </c>
      <c r="G46" s="163"/>
      <c r="H46" s="169" t="str">
        <f>IF(FRUTAS!Y52=0,"",FRUTAS!Y52)</f>
        <v/>
      </c>
      <c r="I46" s="167">
        <f t="shared" si="0"/>
        <v>0</v>
      </c>
    </row>
    <row r="47" spans="1:9" ht="15.75" hidden="1" customHeight="1" x14ac:dyDescent="0.25">
      <c r="A47" s="160">
        <f>IF(FRUTAS!A53=0,"",FRUTAS!A53)</f>
        <v>2</v>
      </c>
      <c r="B47" s="160" t="str">
        <f>IF(FRUTAS!B53=0,"",FRUTAS!B53)</f>
        <v>Sol pasteleria</v>
      </c>
      <c r="C47" s="161" t="str">
        <f>IF(FRUTAS!G53=0,"",FRUTAS!G53)</f>
        <v/>
      </c>
      <c r="D47" s="161">
        <f>IFERROR(IF(OR(IF(AND(MOD(FRUTAS!H53,FRUTAS!Y53)=0,FRUTAS!Y53=2.5),FRUTAS!H53,""),0),FRUTAS!H53,""),"")</f>
        <v>10</v>
      </c>
      <c r="E47" s="166"/>
      <c r="F47" s="162" t="str">
        <f>IFERROR(IF(IF(AND(MOD(FRUTAS!H53,FRUTAS!Y53)=0,FRUTAS!Y53=1),FRUTAS!H53,"")=0,"",IF(AND(MOD(FRUTAS!H53,FRUTAS!Y53)=0,FRUTAS!Y53=1),FRUTAS!H53,"")),"")</f>
        <v/>
      </c>
      <c r="G47" s="163"/>
      <c r="H47" s="164">
        <f>IF(FRUTAS!Y53=0,"",FRUTAS!Y53)</f>
        <v>2.5</v>
      </c>
      <c r="I47" s="167">
        <f t="shared" si="0"/>
        <v>10</v>
      </c>
    </row>
    <row r="48" spans="1:9" ht="15.75" hidden="1" customHeight="1" x14ac:dyDescent="0.25">
      <c r="A48" s="170" t="str">
        <f>IF(FRUTAS!A54=0,"",FRUTAS!A54)</f>
        <v/>
      </c>
      <c r="B48" s="170" t="str">
        <f>IF(FRUTAS!B54=0,"",FRUTAS!B54)</f>
        <v/>
      </c>
      <c r="C48" s="171" t="str">
        <f>IF(FRUTAS!G54=0,"",FRUTAS!G54)</f>
        <v/>
      </c>
      <c r="D48" s="171" t="str">
        <f>IFERROR(IF(OR(IF(AND(MOD(FRUTAS!H54,FRUTAS!Y54)=0,FRUTAS!Y54=2.5),FRUTAS!H54,""),0),FRUTAS!H54,""),"")</f>
        <v/>
      </c>
      <c r="E48" s="172"/>
      <c r="F48" s="173" t="str">
        <f>IFERROR(IF(IF(AND(MOD(FRUTAS!H54,FRUTAS!Y54)=0,FRUTAS!Y54=1),FRUTAS!H54,"")=0,"",IF(AND(MOD(FRUTAS!H54,FRUTAS!Y54)=0,FRUTAS!Y54=1),FRUTAS!H54,"")),"")</f>
        <v/>
      </c>
      <c r="G48" s="174"/>
      <c r="H48" s="175" t="str">
        <f>IF(FRUTAS!Y54=0,"",FRUTAS!Y54)</f>
        <v/>
      </c>
      <c r="I48" s="176">
        <f t="shared" si="0"/>
        <v>0</v>
      </c>
    </row>
    <row r="49" spans="1:8" ht="15.75" hidden="1" customHeight="1" x14ac:dyDescent="0.3">
      <c r="A49" s="183" t="s">
        <v>95</v>
      </c>
      <c r="B49" s="184"/>
      <c r="C49" s="64">
        <f t="shared" ref="C49:G49" si="1">IF(SUMIF($A$2:$A$48,"ret",C2:C48)=0,"",SUMIF($A$2:$A$48,"ret",C2:C48))</f>
        <v>1</v>
      </c>
      <c r="D49" s="64" t="str">
        <f t="shared" si="1"/>
        <v/>
      </c>
      <c r="E49" s="64" t="str">
        <f t="shared" si="1"/>
        <v/>
      </c>
      <c r="F49" s="64" t="str">
        <f t="shared" si="1"/>
        <v/>
      </c>
      <c r="G49" s="65" t="str">
        <f t="shared" si="1"/>
        <v/>
      </c>
      <c r="H49" s="66"/>
    </row>
    <row r="50" spans="1:8" ht="15.75" customHeight="1" x14ac:dyDescent="0.3">
      <c r="A50" s="183" t="s">
        <v>96</v>
      </c>
      <c r="B50" s="184"/>
      <c r="C50" s="67">
        <f t="shared" ref="C50:G50" si="2">IF(SUMIF($A$2:$A$48,"&lt;&gt;ret",C2:C48)=0,"",SUMIF($A$2:$A$48,"&lt;&gt;ret",C2:C48))</f>
        <v>87</v>
      </c>
      <c r="D50" s="67">
        <f t="shared" si="2"/>
        <v>147.5</v>
      </c>
      <c r="E50" s="67" t="str">
        <f t="shared" si="2"/>
        <v/>
      </c>
      <c r="F50" s="67">
        <f t="shared" si="2"/>
        <v>11</v>
      </c>
      <c r="G50" s="99" t="str">
        <f t="shared" si="2"/>
        <v/>
      </c>
      <c r="H50" s="66"/>
    </row>
    <row r="51" spans="1:8" ht="15.75" customHeight="1" x14ac:dyDescent="0.25">
      <c r="H51" s="66"/>
    </row>
    <row r="52" spans="1:8" ht="15.75" customHeight="1" x14ac:dyDescent="0.3">
      <c r="A52" s="185" t="s">
        <v>97</v>
      </c>
      <c r="B52" s="179"/>
      <c r="C52" s="67">
        <f t="shared" ref="C52:G52" si="3">IF(SUM(C49:C50)=0,"",SUM(C49:C50))</f>
        <v>88</v>
      </c>
      <c r="D52" s="67">
        <f t="shared" si="3"/>
        <v>147.5</v>
      </c>
      <c r="E52" s="67" t="str">
        <f t="shared" si="3"/>
        <v/>
      </c>
      <c r="F52" s="67">
        <f t="shared" si="3"/>
        <v>11</v>
      </c>
      <c r="G52" s="99" t="str">
        <f t="shared" si="3"/>
        <v/>
      </c>
      <c r="H52" s="66"/>
    </row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I50">
    <filterColumn colId="0">
      <filters blank="1">
        <filter val="1"/>
        <filter val="10"/>
        <filter val="2"/>
        <filter val="7"/>
        <filter val="8"/>
        <filter val="ret"/>
        <filter val="TOTAL CARROS"/>
      </filters>
    </filterColumn>
    <filterColumn colId="8">
      <filters blank="1">
        <filter val="10.0"/>
        <filter val="100.0"/>
        <filter val="2.0"/>
        <filter val="2.5"/>
        <filter val="3.0"/>
        <filter val="35.0"/>
        <filter val="5.0"/>
        <filter val="50.0"/>
        <filter val="6.0"/>
      </filters>
    </filterColumn>
  </autoFilter>
  <mergeCells count="3">
    <mergeCell ref="A49:B49"/>
    <mergeCell ref="A50:B50"/>
    <mergeCell ref="A52:B5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FRUTAS</vt:lpstr>
      <vt:lpstr>VERDURAS</vt:lpstr>
      <vt:lpstr>DIETETICA</vt:lpstr>
      <vt:lpstr>JUGOS</vt:lpstr>
      <vt:lpstr>CARROS</vt:lpstr>
      <vt:lpstr>MIXES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2023-10-20T18:47:36Z</dcterms:created>
  <dcterms:modified xsi:type="dcterms:W3CDTF">2023-10-25T10:58:27Z</dcterms:modified>
</cp:coreProperties>
</file>