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JUGOS" sheetId="4" r:id="rId4"/>
    <sheet name="MIXES" sheetId="5" r:id="rId5"/>
    <sheet name="CARROS" sheetId="6" r:id="rId6"/>
  </sheets>
  <definedNames>
    <definedName name="_xlnm._FilterDatabase" localSheetId="2" hidden="1">DIETETICA!$A$7:$W$62</definedName>
    <definedName name="_xlnm._FilterDatabase" localSheetId="0" hidden="1">FRUTAS!$A$7:$A$62</definedName>
    <definedName name="_xlnm._FilterDatabase" localSheetId="3" hidden="1">JUGOS!$A$3:$X$6</definedName>
    <definedName name="_xlnm._FilterDatabase" localSheetId="4" hidden="1">MIXES!$A$1:$I$54</definedName>
    <definedName name="_xlnm._FilterDatabase" localSheetId="1" hidden="1">VERDURAS!$A$7:$AC$62</definedName>
  </definedNames>
  <calcPr calcId="162913"/>
</workbook>
</file>

<file path=xl/calcChain.xml><?xml version="1.0" encoding="utf-8"?>
<calcChain xmlns="http://schemas.openxmlformats.org/spreadsheetml/2006/main">
  <c r="F10" i="6" l="1"/>
  <c r="E10" i="6"/>
  <c r="F9" i="6"/>
  <c r="E9" i="6"/>
  <c r="F8" i="6"/>
  <c r="E8" i="6"/>
  <c r="F7" i="6"/>
  <c r="E7" i="6"/>
  <c r="E6" i="6"/>
  <c r="E5" i="6"/>
  <c r="E4" i="6"/>
  <c r="E3" i="6"/>
  <c r="E2" i="6"/>
  <c r="H52" i="5"/>
  <c r="F52" i="5"/>
  <c r="D52" i="5"/>
  <c r="C52" i="5"/>
  <c r="B52" i="5"/>
  <c r="A52" i="5"/>
  <c r="H51" i="5"/>
  <c r="F51" i="5"/>
  <c r="D51" i="5"/>
  <c r="C51" i="5"/>
  <c r="B51" i="5"/>
  <c r="A51" i="5"/>
  <c r="H50" i="5"/>
  <c r="F50" i="5"/>
  <c r="D50" i="5"/>
  <c r="C50" i="5"/>
  <c r="B50" i="5"/>
  <c r="A50" i="5"/>
  <c r="H49" i="5"/>
  <c r="F49" i="5"/>
  <c r="D49" i="5"/>
  <c r="C49" i="5"/>
  <c r="B49" i="5"/>
  <c r="A49" i="5"/>
  <c r="H48" i="5"/>
  <c r="F48" i="5"/>
  <c r="D48" i="5"/>
  <c r="C48" i="5"/>
  <c r="B48" i="5"/>
  <c r="A48" i="5"/>
  <c r="H47" i="5"/>
  <c r="F47" i="5"/>
  <c r="D47" i="5"/>
  <c r="C47" i="5"/>
  <c r="B47" i="5"/>
  <c r="A47" i="5"/>
  <c r="H46" i="5"/>
  <c r="F46" i="5"/>
  <c r="D46" i="5"/>
  <c r="C46" i="5"/>
  <c r="B46" i="5"/>
  <c r="A46" i="5"/>
  <c r="H45" i="5"/>
  <c r="F45" i="5"/>
  <c r="D45" i="5"/>
  <c r="C45" i="5"/>
  <c r="B45" i="5"/>
  <c r="A45" i="5"/>
  <c r="H44" i="5"/>
  <c r="F44" i="5"/>
  <c r="D44" i="5"/>
  <c r="C44" i="5"/>
  <c r="B44" i="5"/>
  <c r="A44" i="5"/>
  <c r="H43" i="5"/>
  <c r="F43" i="5"/>
  <c r="D43" i="5"/>
  <c r="C43" i="5"/>
  <c r="B43" i="5"/>
  <c r="A43" i="5"/>
  <c r="H42" i="5"/>
  <c r="F42" i="5"/>
  <c r="D42" i="5"/>
  <c r="C42" i="5"/>
  <c r="B42" i="5"/>
  <c r="A42" i="5"/>
  <c r="H41" i="5"/>
  <c r="F41" i="5"/>
  <c r="D41" i="5"/>
  <c r="I41" i="5" s="1"/>
  <c r="C41" i="5"/>
  <c r="B41" i="5"/>
  <c r="A41" i="5"/>
  <c r="H40" i="5"/>
  <c r="F40" i="5"/>
  <c r="D40" i="5"/>
  <c r="C40" i="5"/>
  <c r="B40" i="5"/>
  <c r="A40" i="5"/>
  <c r="H39" i="5"/>
  <c r="F39" i="5"/>
  <c r="I39" i="5" s="1"/>
  <c r="D39" i="5"/>
  <c r="C39" i="5"/>
  <c r="B39" i="5"/>
  <c r="A39" i="5"/>
  <c r="H38" i="5"/>
  <c r="F38" i="5"/>
  <c r="D38" i="5"/>
  <c r="C38" i="5"/>
  <c r="B38" i="5"/>
  <c r="A38" i="5"/>
  <c r="H37" i="5"/>
  <c r="F37" i="5"/>
  <c r="D37" i="5"/>
  <c r="C37" i="5"/>
  <c r="B37" i="5"/>
  <c r="A37" i="5"/>
  <c r="H36" i="5"/>
  <c r="F36" i="5"/>
  <c r="D36" i="5"/>
  <c r="C36" i="5"/>
  <c r="B36" i="5"/>
  <c r="A36" i="5"/>
  <c r="H35" i="5"/>
  <c r="F35" i="5"/>
  <c r="D35" i="5"/>
  <c r="C35" i="5"/>
  <c r="B35" i="5"/>
  <c r="A35" i="5"/>
  <c r="H34" i="5"/>
  <c r="F34" i="5"/>
  <c r="D34" i="5"/>
  <c r="C34" i="5"/>
  <c r="B34" i="5"/>
  <c r="A34" i="5"/>
  <c r="H33" i="5"/>
  <c r="F33" i="5"/>
  <c r="D33" i="5"/>
  <c r="C33" i="5"/>
  <c r="B33" i="5"/>
  <c r="A33" i="5"/>
  <c r="H32" i="5"/>
  <c r="F32" i="5"/>
  <c r="D32" i="5"/>
  <c r="C32" i="5"/>
  <c r="B32" i="5"/>
  <c r="A32" i="5"/>
  <c r="I31" i="5"/>
  <c r="H31" i="5"/>
  <c r="F31" i="5"/>
  <c r="D31" i="5"/>
  <c r="C31" i="5"/>
  <c r="B31" i="5"/>
  <c r="A31" i="5"/>
  <c r="H30" i="5"/>
  <c r="F30" i="5"/>
  <c r="D30" i="5"/>
  <c r="C30" i="5"/>
  <c r="B30" i="5"/>
  <c r="A30" i="5"/>
  <c r="I29" i="5"/>
  <c r="H29" i="5"/>
  <c r="F29" i="5"/>
  <c r="D29" i="5"/>
  <c r="C29" i="5"/>
  <c r="B29" i="5"/>
  <c r="A29" i="5"/>
  <c r="H28" i="5"/>
  <c r="F28" i="5"/>
  <c r="D28" i="5"/>
  <c r="C28" i="5"/>
  <c r="B28" i="5"/>
  <c r="A28" i="5"/>
  <c r="H27" i="5"/>
  <c r="F27" i="5"/>
  <c r="D27" i="5"/>
  <c r="C27" i="5"/>
  <c r="B27" i="5"/>
  <c r="A27" i="5"/>
  <c r="H26" i="5"/>
  <c r="F26" i="5"/>
  <c r="D26" i="5"/>
  <c r="C26" i="5"/>
  <c r="B26" i="5"/>
  <c r="A26" i="5"/>
  <c r="H25" i="5"/>
  <c r="F25" i="5"/>
  <c r="D25" i="5"/>
  <c r="C25" i="5"/>
  <c r="B25" i="5"/>
  <c r="A25" i="5"/>
  <c r="H24" i="5"/>
  <c r="F24" i="5"/>
  <c r="D24" i="5"/>
  <c r="C24" i="5"/>
  <c r="I24" i="5" s="1"/>
  <c r="B24" i="5"/>
  <c r="A24" i="5"/>
  <c r="H23" i="5"/>
  <c r="F23" i="5"/>
  <c r="D23" i="5"/>
  <c r="C23" i="5"/>
  <c r="B23" i="5"/>
  <c r="A23" i="5"/>
  <c r="H22" i="5"/>
  <c r="F22" i="5"/>
  <c r="D22" i="5"/>
  <c r="C22" i="5"/>
  <c r="B22" i="5"/>
  <c r="A22" i="5"/>
  <c r="H21" i="5"/>
  <c r="F21" i="5"/>
  <c r="D21" i="5"/>
  <c r="C21" i="5"/>
  <c r="B21" i="5"/>
  <c r="A21" i="5"/>
  <c r="H20" i="5"/>
  <c r="F20" i="5"/>
  <c r="D20" i="5"/>
  <c r="C20" i="5"/>
  <c r="I20" i="5" s="1"/>
  <c r="B20" i="5"/>
  <c r="A20" i="5"/>
  <c r="H19" i="5"/>
  <c r="F19" i="5"/>
  <c r="D19" i="5"/>
  <c r="C19" i="5"/>
  <c r="B19" i="5"/>
  <c r="A19" i="5"/>
  <c r="H18" i="5"/>
  <c r="F18" i="5"/>
  <c r="D18" i="5"/>
  <c r="C18" i="5"/>
  <c r="B18" i="5"/>
  <c r="A18" i="5"/>
  <c r="H17" i="5"/>
  <c r="F17" i="5"/>
  <c r="D17" i="5"/>
  <c r="C17" i="5"/>
  <c r="B17" i="5"/>
  <c r="A17" i="5"/>
  <c r="H16" i="5"/>
  <c r="F16" i="5"/>
  <c r="D16" i="5"/>
  <c r="C16" i="5"/>
  <c r="B16" i="5"/>
  <c r="A16" i="5"/>
  <c r="H15" i="5"/>
  <c r="F15" i="5"/>
  <c r="D15" i="5"/>
  <c r="C15" i="5"/>
  <c r="B15" i="5"/>
  <c r="A15" i="5"/>
  <c r="H14" i="5"/>
  <c r="F14" i="5"/>
  <c r="D14" i="5"/>
  <c r="C14" i="5"/>
  <c r="B14" i="5"/>
  <c r="A14" i="5"/>
  <c r="H13" i="5"/>
  <c r="F13" i="5"/>
  <c r="D13" i="5"/>
  <c r="C13" i="5"/>
  <c r="B13" i="5"/>
  <c r="A13" i="5"/>
  <c r="H12" i="5"/>
  <c r="F12" i="5"/>
  <c r="D12" i="5"/>
  <c r="C12" i="5"/>
  <c r="I12" i="5" s="1"/>
  <c r="B12" i="5"/>
  <c r="A12" i="5"/>
  <c r="H11" i="5"/>
  <c r="F11" i="5"/>
  <c r="D11" i="5"/>
  <c r="C11" i="5"/>
  <c r="B11" i="5"/>
  <c r="A11" i="5"/>
  <c r="H10" i="5"/>
  <c r="F10" i="5"/>
  <c r="D10" i="5"/>
  <c r="C10" i="5"/>
  <c r="B10" i="5"/>
  <c r="A10" i="5"/>
  <c r="H9" i="5"/>
  <c r="F9" i="5"/>
  <c r="D9" i="5"/>
  <c r="C9" i="5"/>
  <c r="B9" i="5"/>
  <c r="A9" i="5"/>
  <c r="H8" i="5"/>
  <c r="F8" i="5"/>
  <c r="D8" i="5"/>
  <c r="C8" i="5"/>
  <c r="B8" i="5"/>
  <c r="A8" i="5"/>
  <c r="H7" i="5"/>
  <c r="F7" i="5"/>
  <c r="D7" i="5"/>
  <c r="C7" i="5"/>
  <c r="B7" i="5"/>
  <c r="A7" i="5"/>
  <c r="H6" i="5"/>
  <c r="F6" i="5"/>
  <c r="D6" i="5"/>
  <c r="C6" i="5"/>
  <c r="I6" i="5" s="1"/>
  <c r="B6" i="5"/>
  <c r="A6" i="5"/>
  <c r="H5" i="5"/>
  <c r="F5" i="5"/>
  <c r="D5" i="5"/>
  <c r="C5" i="5"/>
  <c r="B5" i="5"/>
  <c r="A5" i="5"/>
  <c r="H4" i="5"/>
  <c r="F4" i="5"/>
  <c r="D4" i="5"/>
  <c r="C4" i="5"/>
  <c r="I4" i="5" s="1"/>
  <c r="B4" i="5"/>
  <c r="A4" i="5"/>
  <c r="H3" i="5"/>
  <c r="F3" i="5"/>
  <c r="D3" i="5"/>
  <c r="C3" i="5"/>
  <c r="B3" i="5"/>
  <c r="A3" i="5"/>
  <c r="H2" i="5"/>
  <c r="F2" i="5"/>
  <c r="D2" i="5"/>
  <c r="C2" i="5"/>
  <c r="I2" i="5" s="1"/>
  <c r="B2" i="5"/>
  <c r="A2" i="5"/>
  <c r="Q54" i="4"/>
  <c r="P54" i="4"/>
  <c r="O54" i="4"/>
  <c r="E54" i="4"/>
  <c r="D54" i="4"/>
  <c r="C54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W51" i="4"/>
  <c r="W54" i="4" s="1"/>
  <c r="V51" i="4"/>
  <c r="V54" i="4" s="1"/>
  <c r="U51" i="4"/>
  <c r="U54" i="4" s="1"/>
  <c r="T51" i="4"/>
  <c r="T54" i="4" s="1"/>
  <c r="S51" i="4"/>
  <c r="S54" i="4" s="1"/>
  <c r="R51" i="4"/>
  <c r="R54" i="4" s="1"/>
  <c r="Q51" i="4"/>
  <c r="P51" i="4"/>
  <c r="O51" i="4"/>
  <c r="N51" i="4"/>
  <c r="N54" i="4" s="1"/>
  <c r="M51" i="4"/>
  <c r="M54" i="4" s="1"/>
  <c r="L51" i="4"/>
  <c r="L54" i="4" s="1"/>
  <c r="K51" i="4"/>
  <c r="K54" i="4" s="1"/>
  <c r="J51" i="4"/>
  <c r="J54" i="4" s="1"/>
  <c r="I51" i="4"/>
  <c r="I54" i="4" s="1"/>
  <c r="H51" i="4"/>
  <c r="H54" i="4" s="1"/>
  <c r="G51" i="4"/>
  <c r="G54" i="4" s="1"/>
  <c r="F51" i="4"/>
  <c r="F54" i="4" s="1"/>
  <c r="E51" i="4"/>
  <c r="D51" i="4"/>
  <c r="C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W60" i="3"/>
  <c r="V60" i="3"/>
  <c r="B60" i="3"/>
  <c r="A60" i="3"/>
  <c r="W57" i="3"/>
  <c r="V57" i="3"/>
  <c r="B57" i="3"/>
  <c r="A57" i="3"/>
  <c r="W56" i="3"/>
  <c r="V56" i="3"/>
  <c r="B56" i="3"/>
  <c r="A56" i="3"/>
  <c r="W55" i="3"/>
  <c r="V55" i="3"/>
  <c r="B55" i="3"/>
  <c r="A55" i="3"/>
  <c r="W54" i="3"/>
  <c r="V54" i="3"/>
  <c r="B54" i="3"/>
  <c r="A54" i="3"/>
  <c r="W53" i="3"/>
  <c r="V53" i="3"/>
  <c r="B53" i="3"/>
  <c r="A53" i="3"/>
  <c r="W52" i="3"/>
  <c r="V52" i="3"/>
  <c r="B52" i="3"/>
  <c r="A52" i="3"/>
  <c r="W51" i="3"/>
  <c r="V51" i="3"/>
  <c r="B51" i="3"/>
  <c r="A51" i="3"/>
  <c r="W50" i="3"/>
  <c r="V50" i="3"/>
  <c r="B50" i="3"/>
  <c r="A50" i="3"/>
  <c r="W49" i="3"/>
  <c r="V49" i="3"/>
  <c r="B49" i="3"/>
  <c r="A49" i="3"/>
  <c r="W48" i="3"/>
  <c r="V48" i="3"/>
  <c r="B48" i="3"/>
  <c r="A48" i="3"/>
  <c r="W47" i="3"/>
  <c r="V47" i="3"/>
  <c r="B47" i="3"/>
  <c r="A47" i="3"/>
  <c r="W46" i="3"/>
  <c r="V46" i="3"/>
  <c r="B46" i="3"/>
  <c r="A46" i="3"/>
  <c r="W45" i="3"/>
  <c r="V45" i="3"/>
  <c r="B45" i="3"/>
  <c r="A45" i="3"/>
  <c r="W44" i="3"/>
  <c r="V44" i="3"/>
  <c r="B44" i="3"/>
  <c r="A44" i="3"/>
  <c r="W43" i="3"/>
  <c r="V43" i="3"/>
  <c r="B43" i="3"/>
  <c r="A43" i="3"/>
  <c r="W42" i="3"/>
  <c r="V42" i="3"/>
  <c r="B42" i="3"/>
  <c r="A42" i="3"/>
  <c r="W41" i="3"/>
  <c r="V41" i="3"/>
  <c r="B41" i="3"/>
  <c r="A41" i="3"/>
  <c r="W40" i="3"/>
  <c r="V40" i="3"/>
  <c r="B40" i="3"/>
  <c r="A40" i="3"/>
  <c r="W39" i="3"/>
  <c r="V39" i="3"/>
  <c r="B39" i="3"/>
  <c r="A39" i="3"/>
  <c r="W38" i="3"/>
  <c r="V38" i="3"/>
  <c r="B38" i="3"/>
  <c r="A38" i="3"/>
  <c r="W37" i="3"/>
  <c r="V37" i="3"/>
  <c r="B37" i="3"/>
  <c r="A37" i="3"/>
  <c r="W36" i="3"/>
  <c r="V36" i="3"/>
  <c r="B36" i="3"/>
  <c r="A36" i="3"/>
  <c r="W35" i="3"/>
  <c r="V35" i="3"/>
  <c r="B35" i="3"/>
  <c r="A35" i="3"/>
  <c r="W34" i="3"/>
  <c r="V34" i="3"/>
  <c r="B34" i="3"/>
  <c r="A34" i="3"/>
  <c r="W33" i="3"/>
  <c r="V33" i="3"/>
  <c r="B33" i="3"/>
  <c r="A33" i="3"/>
  <c r="W32" i="3"/>
  <c r="V32" i="3"/>
  <c r="B32" i="3"/>
  <c r="A32" i="3"/>
  <c r="W31" i="3"/>
  <c r="V31" i="3"/>
  <c r="B31" i="3"/>
  <c r="A31" i="3"/>
  <c r="W30" i="3"/>
  <c r="V30" i="3"/>
  <c r="B30" i="3"/>
  <c r="A30" i="3"/>
  <c r="W29" i="3"/>
  <c r="V29" i="3"/>
  <c r="B29" i="3"/>
  <c r="A29" i="3"/>
  <c r="W28" i="3"/>
  <c r="V28" i="3"/>
  <c r="B28" i="3"/>
  <c r="A28" i="3"/>
  <c r="W27" i="3"/>
  <c r="V27" i="3"/>
  <c r="B27" i="3"/>
  <c r="A27" i="3"/>
  <c r="W26" i="3"/>
  <c r="V26" i="3"/>
  <c r="B26" i="3"/>
  <c r="A26" i="3"/>
  <c r="W25" i="3"/>
  <c r="V25" i="3"/>
  <c r="B25" i="3"/>
  <c r="A25" i="3"/>
  <c r="W24" i="3"/>
  <c r="V24" i="3"/>
  <c r="B24" i="3"/>
  <c r="A24" i="3"/>
  <c r="W23" i="3"/>
  <c r="V23" i="3"/>
  <c r="B23" i="3"/>
  <c r="A23" i="3"/>
  <c r="W22" i="3"/>
  <c r="V22" i="3"/>
  <c r="B22" i="3"/>
  <c r="A22" i="3"/>
  <c r="W21" i="3"/>
  <c r="V21" i="3"/>
  <c r="B21" i="3"/>
  <c r="A21" i="3"/>
  <c r="W20" i="3"/>
  <c r="V20" i="3"/>
  <c r="B20" i="3"/>
  <c r="A20" i="3"/>
  <c r="W19" i="3"/>
  <c r="V19" i="3"/>
  <c r="B19" i="3"/>
  <c r="A19" i="3"/>
  <c r="W18" i="3"/>
  <c r="V18" i="3"/>
  <c r="B18" i="3"/>
  <c r="A18" i="3"/>
  <c r="W17" i="3"/>
  <c r="V17" i="3"/>
  <c r="B17" i="3"/>
  <c r="A17" i="3"/>
  <c r="W16" i="3"/>
  <c r="V16" i="3"/>
  <c r="B16" i="3"/>
  <c r="A16" i="3"/>
  <c r="W15" i="3"/>
  <c r="V15" i="3"/>
  <c r="B15" i="3"/>
  <c r="A15" i="3"/>
  <c r="W14" i="3"/>
  <c r="V14" i="3"/>
  <c r="B14" i="3"/>
  <c r="A14" i="3"/>
  <c r="W13" i="3"/>
  <c r="V13" i="3"/>
  <c r="B13" i="3"/>
  <c r="A13" i="3"/>
  <c r="W12" i="3"/>
  <c r="V12" i="3"/>
  <c r="B12" i="3"/>
  <c r="A12" i="3"/>
  <c r="W11" i="3"/>
  <c r="V11" i="3"/>
  <c r="B11" i="3"/>
  <c r="A11" i="3"/>
  <c r="W10" i="3"/>
  <c r="V10" i="3"/>
  <c r="B10" i="3"/>
  <c r="A10" i="3"/>
  <c r="W9" i="3"/>
  <c r="V9" i="3"/>
  <c r="B9" i="3"/>
  <c r="A9" i="3"/>
  <c r="W8" i="3"/>
  <c r="V8" i="3"/>
  <c r="B8" i="3"/>
  <c r="A8" i="3"/>
  <c r="J61" i="3" s="1"/>
  <c r="AC60" i="2"/>
  <c r="B60" i="2"/>
  <c r="A60" i="2"/>
  <c r="AC57" i="2"/>
  <c r="B57" i="2"/>
  <c r="A57" i="2"/>
  <c r="AC56" i="2"/>
  <c r="B56" i="2"/>
  <c r="AB55" i="2"/>
  <c r="B55" i="2"/>
  <c r="A55" i="2"/>
  <c r="AC54" i="2"/>
  <c r="AB54" i="2"/>
  <c r="B54" i="2"/>
  <c r="A54" i="2"/>
  <c r="AC53" i="2"/>
  <c r="AB53" i="2"/>
  <c r="B53" i="2"/>
  <c r="A53" i="2"/>
  <c r="AC52" i="2"/>
  <c r="AB52" i="2"/>
  <c r="B52" i="2"/>
  <c r="A52" i="2"/>
  <c r="AC51" i="2"/>
  <c r="AB51" i="2"/>
  <c r="B51" i="2"/>
  <c r="A51" i="2"/>
  <c r="AC50" i="2"/>
  <c r="AB50" i="2"/>
  <c r="B50" i="2"/>
  <c r="A50" i="2"/>
  <c r="AC49" i="2"/>
  <c r="B49" i="2"/>
  <c r="A49" i="2"/>
  <c r="AC48" i="2"/>
  <c r="B48" i="2"/>
  <c r="A48" i="2"/>
  <c r="AC47" i="2"/>
  <c r="AB47" i="2"/>
  <c r="B47" i="2"/>
  <c r="A47" i="2"/>
  <c r="AC46" i="2"/>
  <c r="AB46" i="2"/>
  <c r="B46" i="2"/>
  <c r="A46" i="2"/>
  <c r="AC45" i="2"/>
  <c r="AB45" i="2"/>
  <c r="B45" i="2"/>
  <c r="A45" i="2"/>
  <c r="AC44" i="2"/>
  <c r="AB44" i="2"/>
  <c r="AC43" i="2"/>
  <c r="AB43" i="2"/>
  <c r="B43" i="2"/>
  <c r="A43" i="2"/>
  <c r="AC42" i="2"/>
  <c r="AB42" i="2"/>
  <c r="B42" i="2"/>
  <c r="A42" i="2"/>
  <c r="AC41" i="2"/>
  <c r="AB41" i="2"/>
  <c r="B41" i="2"/>
  <c r="A41" i="2"/>
  <c r="AC40" i="2"/>
  <c r="AB40" i="2"/>
  <c r="B40" i="2"/>
  <c r="A40" i="2"/>
  <c r="AC39" i="2"/>
  <c r="AB39" i="2"/>
  <c r="B39" i="2"/>
  <c r="A39" i="2"/>
  <c r="AC38" i="2"/>
  <c r="AB38" i="2"/>
  <c r="B38" i="2"/>
  <c r="A38" i="2"/>
  <c r="AC37" i="2"/>
  <c r="AB37" i="2"/>
  <c r="B37" i="2"/>
  <c r="A37" i="2"/>
  <c r="AC36" i="2"/>
  <c r="AB36" i="2"/>
  <c r="B36" i="2"/>
  <c r="A36" i="2"/>
  <c r="AB35" i="2"/>
  <c r="B35" i="2"/>
  <c r="A35" i="2"/>
  <c r="AC34" i="2"/>
  <c r="AB34" i="2"/>
  <c r="B34" i="2"/>
  <c r="A34" i="2"/>
  <c r="AC33" i="2"/>
  <c r="AB33" i="2"/>
  <c r="B33" i="2"/>
  <c r="A33" i="2"/>
  <c r="AC32" i="2"/>
  <c r="AB32" i="2"/>
  <c r="B32" i="2"/>
  <c r="A32" i="2"/>
  <c r="AC31" i="2"/>
  <c r="B31" i="2"/>
  <c r="A31" i="2"/>
  <c r="AC30" i="2"/>
  <c r="AB30" i="2"/>
  <c r="B30" i="2"/>
  <c r="A30" i="2"/>
  <c r="AC29" i="2"/>
  <c r="AB29" i="2"/>
  <c r="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B21" i="2"/>
  <c r="A21" i="2"/>
  <c r="AC20" i="2"/>
  <c r="AB20" i="2"/>
  <c r="B20" i="2"/>
  <c r="A20" i="2"/>
  <c r="AC19" i="2"/>
  <c r="AB19" i="2"/>
  <c r="AC18" i="2"/>
  <c r="AB18" i="2"/>
  <c r="B18" i="2"/>
  <c r="A18" i="2"/>
  <c r="AC17" i="2"/>
  <c r="AB17" i="2"/>
  <c r="B17" i="2"/>
  <c r="A17" i="2"/>
  <c r="AC16" i="2"/>
  <c r="AB16" i="2"/>
  <c r="B16" i="2"/>
  <c r="A16" i="2"/>
  <c r="AC15" i="2"/>
  <c r="AB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B11" i="2"/>
  <c r="AC10" i="2"/>
  <c r="AB10" i="2"/>
  <c r="B10" i="2"/>
  <c r="AC9" i="2"/>
  <c r="AB9" i="2"/>
  <c r="B9" i="2"/>
  <c r="A9" i="2"/>
  <c r="AC8" i="2"/>
  <c r="AB8" i="2"/>
  <c r="B8" i="2"/>
  <c r="A8" i="2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V64" i="1" s="1"/>
  <c r="U61" i="1"/>
  <c r="T61" i="1"/>
  <c r="S61" i="1"/>
  <c r="S64" i="1" s="1"/>
  <c r="R61" i="1"/>
  <c r="Q61" i="1"/>
  <c r="P61" i="1"/>
  <c r="O61" i="1"/>
  <c r="N61" i="1"/>
  <c r="M61" i="1"/>
  <c r="M64" i="1" s="1"/>
  <c r="L61" i="1"/>
  <c r="K61" i="1"/>
  <c r="J61" i="1"/>
  <c r="J64" i="1" s="1"/>
  <c r="I61" i="1"/>
  <c r="H61" i="1"/>
  <c r="G61" i="1"/>
  <c r="G64" i="1" s="1"/>
  <c r="F61" i="1"/>
  <c r="E61" i="1"/>
  <c r="D61" i="1"/>
  <c r="C61" i="1"/>
  <c r="AB60" i="1"/>
  <c r="AA60" i="1"/>
  <c r="AB57" i="1"/>
  <c r="AA57" i="1"/>
  <c r="AB56" i="1"/>
  <c r="AA56" i="1"/>
  <c r="AB55" i="1"/>
  <c r="AA55" i="1"/>
  <c r="AB54" i="1"/>
  <c r="AA54" i="1"/>
  <c r="E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E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X64" i="1" l="1"/>
  <c r="I43" i="5"/>
  <c r="N64" i="1"/>
  <c r="C64" i="1"/>
  <c r="I46" i="5"/>
  <c r="I48" i="5"/>
  <c r="O64" i="1"/>
  <c r="H64" i="1"/>
  <c r="T64" i="1"/>
  <c r="I13" i="5"/>
  <c r="I17" i="5"/>
  <c r="I19" i="5"/>
  <c r="I21" i="5"/>
  <c r="I23" i="5"/>
  <c r="E64" i="1"/>
  <c r="Q64" i="1"/>
  <c r="I61" i="3"/>
  <c r="I36" i="5"/>
  <c r="V62" i="3"/>
  <c r="I5" i="5"/>
  <c r="I7" i="5"/>
  <c r="I25" i="5"/>
  <c r="K64" i="1"/>
  <c r="L64" i="1"/>
  <c r="I15" i="5"/>
  <c r="I27" i="5"/>
  <c r="D62" i="3"/>
  <c r="D64" i="1"/>
  <c r="F64" i="1"/>
  <c r="R64" i="1"/>
  <c r="Y74" i="1"/>
  <c r="I18" i="5"/>
  <c r="I37" i="5"/>
  <c r="Y73" i="1"/>
  <c r="Y79" i="1"/>
  <c r="R84" i="2"/>
  <c r="E62" i="3"/>
  <c r="I22" i="5"/>
  <c r="I45" i="5"/>
  <c r="I47" i="5"/>
  <c r="I64" i="1"/>
  <c r="U64" i="1"/>
  <c r="W64" i="1"/>
  <c r="F62" i="3"/>
  <c r="I3" i="5"/>
  <c r="I9" i="5"/>
  <c r="I11" i="5"/>
  <c r="I26" i="5"/>
  <c r="I28" i="5"/>
  <c r="Y72" i="1"/>
  <c r="Y78" i="1"/>
  <c r="Y84" i="1"/>
  <c r="S84" i="2"/>
  <c r="P62" i="3"/>
  <c r="I30" i="5"/>
  <c r="I49" i="5"/>
  <c r="Q62" i="3"/>
  <c r="E54" i="5"/>
  <c r="I32" i="5"/>
  <c r="I51" i="5"/>
  <c r="Y71" i="1"/>
  <c r="Y77" i="1"/>
  <c r="Y83" i="1"/>
  <c r="I34" i="5"/>
  <c r="I38" i="5"/>
  <c r="I40" i="5"/>
  <c r="I42" i="5"/>
  <c r="Y76" i="1"/>
  <c r="Y81" i="1"/>
  <c r="Y82" i="1"/>
  <c r="I44" i="5"/>
  <c r="Y80" i="1"/>
  <c r="F54" i="5"/>
  <c r="I8" i="5"/>
  <c r="I52" i="5"/>
  <c r="Y70" i="1"/>
  <c r="P64" i="1"/>
  <c r="Y75" i="1"/>
  <c r="O62" i="3"/>
  <c r="H61" i="3"/>
  <c r="I10" i="5"/>
  <c r="I50" i="5"/>
  <c r="I14" i="5"/>
  <c r="I16" i="5"/>
  <c r="I33" i="5"/>
  <c r="I35" i="5"/>
  <c r="J74" i="2"/>
  <c r="G70" i="2"/>
  <c r="U72" i="2"/>
  <c r="L75" i="2"/>
  <c r="P79" i="2"/>
  <c r="S82" i="2"/>
  <c r="K61" i="2"/>
  <c r="W61" i="2"/>
  <c r="J62" i="2"/>
  <c r="V62" i="2"/>
  <c r="H70" i="2"/>
  <c r="T70" i="2"/>
  <c r="I71" i="2"/>
  <c r="U71" i="2"/>
  <c r="J72" i="2"/>
  <c r="V72" i="2"/>
  <c r="K73" i="2"/>
  <c r="W73" i="2"/>
  <c r="L74" i="2"/>
  <c r="X74" i="2"/>
  <c r="M75" i="2"/>
  <c r="N76" i="2"/>
  <c r="C77" i="2"/>
  <c r="O77" i="2"/>
  <c r="D78" i="2"/>
  <c r="P78" i="2"/>
  <c r="E79" i="2"/>
  <c r="Q79" i="2"/>
  <c r="F80" i="2"/>
  <c r="R80" i="2"/>
  <c r="G81" i="2"/>
  <c r="S81" i="2"/>
  <c r="H82" i="2"/>
  <c r="T82" i="2"/>
  <c r="I83" i="2"/>
  <c r="U83" i="2"/>
  <c r="J84" i="2"/>
  <c r="V84" i="2"/>
  <c r="K61" i="3"/>
  <c r="G62" i="3"/>
  <c r="G54" i="5"/>
  <c r="H62" i="2"/>
  <c r="H72" i="2"/>
  <c r="V74" i="2"/>
  <c r="M77" i="2"/>
  <c r="P80" i="2"/>
  <c r="H84" i="2"/>
  <c r="V61" i="2"/>
  <c r="S70" i="2"/>
  <c r="J73" i="2"/>
  <c r="M76" i="2"/>
  <c r="D79" i="2"/>
  <c r="Q80" i="2"/>
  <c r="H83" i="2"/>
  <c r="L61" i="2"/>
  <c r="X61" i="2"/>
  <c r="K62" i="2"/>
  <c r="W62" i="2"/>
  <c r="I70" i="2"/>
  <c r="U70" i="2"/>
  <c r="J71" i="2"/>
  <c r="V71" i="2"/>
  <c r="K72" i="2"/>
  <c r="W72" i="2"/>
  <c r="L73" i="2"/>
  <c r="X73" i="2"/>
  <c r="M74" i="2"/>
  <c r="N75" i="2"/>
  <c r="C76" i="2"/>
  <c r="O76" i="2"/>
  <c r="D77" i="2"/>
  <c r="P77" i="2"/>
  <c r="E78" i="2"/>
  <c r="Q78" i="2"/>
  <c r="F79" i="2"/>
  <c r="R79" i="2"/>
  <c r="G80" i="2"/>
  <c r="S80" i="2"/>
  <c r="H81" i="2"/>
  <c r="T81" i="2"/>
  <c r="I82" i="2"/>
  <c r="U82" i="2"/>
  <c r="J83" i="2"/>
  <c r="V83" i="2"/>
  <c r="K84" i="2"/>
  <c r="W84" i="2"/>
  <c r="L61" i="3"/>
  <c r="H62" i="3"/>
  <c r="H64" i="3" s="1"/>
  <c r="I61" i="2"/>
  <c r="G71" i="2"/>
  <c r="N78" i="2"/>
  <c r="U62" i="2"/>
  <c r="T71" i="2"/>
  <c r="K74" i="2"/>
  <c r="C78" i="2"/>
  <c r="F81" i="2"/>
  <c r="U84" i="2"/>
  <c r="M61" i="2"/>
  <c r="Y61" i="2"/>
  <c r="L62" i="2"/>
  <c r="X62" i="2"/>
  <c r="J70" i="2"/>
  <c r="V70" i="2"/>
  <c r="K71" i="2"/>
  <c r="W71" i="2"/>
  <c r="L72" i="2"/>
  <c r="X72" i="2"/>
  <c r="M73" i="2"/>
  <c r="N74" i="2"/>
  <c r="C75" i="2"/>
  <c r="O75" i="2"/>
  <c r="D76" i="2"/>
  <c r="P76" i="2"/>
  <c r="E77" i="2"/>
  <c r="Q77" i="2"/>
  <c r="F78" i="2"/>
  <c r="R78" i="2"/>
  <c r="G79" i="2"/>
  <c r="S79" i="2"/>
  <c r="H80" i="2"/>
  <c r="T80" i="2"/>
  <c r="I81" i="2"/>
  <c r="U81" i="2"/>
  <c r="J82" i="2"/>
  <c r="V82" i="2"/>
  <c r="K83" i="2"/>
  <c r="W83" i="2"/>
  <c r="L84" i="2"/>
  <c r="X84" i="2"/>
  <c r="M61" i="3"/>
  <c r="I62" i="3"/>
  <c r="I64" i="3" s="1"/>
  <c r="T62" i="2"/>
  <c r="U73" i="2"/>
  <c r="X76" i="2"/>
  <c r="D80" i="2"/>
  <c r="Q81" i="2"/>
  <c r="G83" i="2"/>
  <c r="J61" i="2"/>
  <c r="I72" i="2"/>
  <c r="W74" i="2"/>
  <c r="E80" i="2"/>
  <c r="G82" i="2"/>
  <c r="T83" i="2"/>
  <c r="N61" i="2"/>
  <c r="Z61" i="2"/>
  <c r="M62" i="2"/>
  <c r="Y62" i="2"/>
  <c r="K70" i="2"/>
  <c r="W70" i="2"/>
  <c r="L71" i="2"/>
  <c r="X71" i="2"/>
  <c r="M72" i="2"/>
  <c r="N73" i="2"/>
  <c r="C74" i="2"/>
  <c r="O74" i="2"/>
  <c r="D75" i="2"/>
  <c r="P75" i="2"/>
  <c r="E76" i="2"/>
  <c r="Q76" i="2"/>
  <c r="F77" i="2"/>
  <c r="R77" i="2"/>
  <c r="G78" i="2"/>
  <c r="S78" i="2"/>
  <c r="H79" i="2"/>
  <c r="T79" i="2"/>
  <c r="I80" i="2"/>
  <c r="U80" i="2"/>
  <c r="J81" i="2"/>
  <c r="V81" i="2"/>
  <c r="K82" i="2"/>
  <c r="W82" i="2"/>
  <c r="L83" i="2"/>
  <c r="X83" i="2"/>
  <c r="M84" i="2"/>
  <c r="N61" i="3"/>
  <c r="J62" i="3"/>
  <c r="J64" i="3" s="1"/>
  <c r="C53" i="5"/>
  <c r="F70" i="2"/>
  <c r="I73" i="2"/>
  <c r="L76" i="2"/>
  <c r="C79" i="2"/>
  <c r="E81" i="2"/>
  <c r="S83" i="2"/>
  <c r="C61" i="2"/>
  <c r="O61" i="2"/>
  <c r="AA61" i="2"/>
  <c r="N62" i="2"/>
  <c r="Z62" i="2"/>
  <c r="L70" i="2"/>
  <c r="X70" i="2"/>
  <c r="M71" i="2"/>
  <c r="N72" i="2"/>
  <c r="C73" i="2"/>
  <c r="O73" i="2"/>
  <c r="D74" i="2"/>
  <c r="P74" i="2"/>
  <c r="E75" i="2"/>
  <c r="Q75" i="2"/>
  <c r="F76" i="2"/>
  <c r="R76" i="2"/>
  <c r="G77" i="2"/>
  <c r="S77" i="2"/>
  <c r="H78" i="2"/>
  <c r="T78" i="2"/>
  <c r="I79" i="2"/>
  <c r="U79" i="2"/>
  <c r="J80" i="2"/>
  <c r="V80" i="2"/>
  <c r="K81" i="2"/>
  <c r="W81" i="2"/>
  <c r="L82" i="2"/>
  <c r="X82" i="2"/>
  <c r="M83" i="2"/>
  <c r="N84" i="2"/>
  <c r="C61" i="3"/>
  <c r="O61" i="3"/>
  <c r="K62" i="3"/>
  <c r="D53" i="5"/>
  <c r="S71" i="2"/>
  <c r="O79" i="2"/>
  <c r="N77" i="2"/>
  <c r="D61" i="2"/>
  <c r="P61" i="2"/>
  <c r="C62" i="2"/>
  <c r="O62" i="2"/>
  <c r="AA62" i="2"/>
  <c r="M70" i="2"/>
  <c r="N71" i="2"/>
  <c r="C72" i="2"/>
  <c r="O72" i="2"/>
  <c r="D73" i="2"/>
  <c r="P73" i="2"/>
  <c r="E74" i="2"/>
  <c r="Q74" i="2"/>
  <c r="F75" i="2"/>
  <c r="R75" i="2"/>
  <c r="G76" i="2"/>
  <c r="S76" i="2"/>
  <c r="H77" i="2"/>
  <c r="T77" i="2"/>
  <c r="I78" i="2"/>
  <c r="U78" i="2"/>
  <c r="J79" i="2"/>
  <c r="V79" i="2"/>
  <c r="K80" i="2"/>
  <c r="W80" i="2"/>
  <c r="L81" i="2"/>
  <c r="X81" i="2"/>
  <c r="M82" i="2"/>
  <c r="N83" i="2"/>
  <c r="C84" i="2"/>
  <c r="O84" i="2"/>
  <c r="D61" i="3"/>
  <c r="D64" i="3" s="1"/>
  <c r="P61" i="3"/>
  <c r="P64" i="3" s="1"/>
  <c r="L62" i="3"/>
  <c r="E53" i="5"/>
  <c r="E56" i="5" s="1"/>
  <c r="I62" i="2"/>
  <c r="H71" i="2"/>
  <c r="V73" i="2"/>
  <c r="X75" i="2"/>
  <c r="O78" i="2"/>
  <c r="R81" i="2"/>
  <c r="I84" i="2"/>
  <c r="E61" i="2"/>
  <c r="Q61" i="2"/>
  <c r="D62" i="2"/>
  <c r="P62" i="2"/>
  <c r="N70" i="2"/>
  <c r="C71" i="2"/>
  <c r="O71" i="2"/>
  <c r="D72" i="2"/>
  <c r="P72" i="2"/>
  <c r="E73" i="2"/>
  <c r="Q73" i="2"/>
  <c r="F74" i="2"/>
  <c r="R74" i="2"/>
  <c r="G75" i="2"/>
  <c r="S75" i="2"/>
  <c r="H76" i="2"/>
  <c r="T76" i="2"/>
  <c r="I77" i="2"/>
  <c r="U77" i="2"/>
  <c r="J78" i="2"/>
  <c r="V78" i="2"/>
  <c r="K79" i="2"/>
  <c r="W79" i="2"/>
  <c r="L80" i="2"/>
  <c r="X80" i="2"/>
  <c r="M81" i="2"/>
  <c r="N82" i="2"/>
  <c r="C83" i="2"/>
  <c r="O83" i="2"/>
  <c r="D84" i="2"/>
  <c r="P84" i="2"/>
  <c r="E61" i="3"/>
  <c r="Q61" i="3"/>
  <c r="Q64" i="3" s="1"/>
  <c r="M62" i="3"/>
  <c r="F53" i="5"/>
  <c r="F61" i="2"/>
  <c r="R61" i="2"/>
  <c r="E62" i="2"/>
  <c r="Q62" i="2"/>
  <c r="C70" i="2"/>
  <c r="O70" i="2"/>
  <c r="D71" i="2"/>
  <c r="P71" i="2"/>
  <c r="E72" i="2"/>
  <c r="Q72" i="2"/>
  <c r="F73" i="2"/>
  <c r="R73" i="2"/>
  <c r="G74" i="2"/>
  <c r="S74" i="2"/>
  <c r="H75" i="2"/>
  <c r="T75" i="2"/>
  <c r="I76" i="2"/>
  <c r="U76" i="2"/>
  <c r="J77" i="2"/>
  <c r="V77" i="2"/>
  <c r="K78" i="2"/>
  <c r="W78" i="2"/>
  <c r="L79" i="2"/>
  <c r="X79" i="2"/>
  <c r="M80" i="2"/>
  <c r="N81" i="2"/>
  <c r="C82" i="2"/>
  <c r="O82" i="2"/>
  <c r="D83" i="2"/>
  <c r="P83" i="2"/>
  <c r="E84" i="2"/>
  <c r="Q84" i="2"/>
  <c r="F61" i="3"/>
  <c r="F64" i="3" s="1"/>
  <c r="V61" i="3"/>
  <c r="V64" i="3" s="1"/>
  <c r="N62" i="3"/>
  <c r="G53" i="5"/>
  <c r="U61" i="2"/>
  <c r="U64" i="2" s="1"/>
  <c r="T72" i="2"/>
  <c r="K75" i="2"/>
  <c r="F82" i="2"/>
  <c r="T84" i="2"/>
  <c r="G61" i="2"/>
  <c r="S61" i="2"/>
  <c r="F62" i="2"/>
  <c r="R62" i="2"/>
  <c r="D70" i="2"/>
  <c r="P70" i="2"/>
  <c r="E71" i="2"/>
  <c r="Q71" i="2"/>
  <c r="F72" i="2"/>
  <c r="R72" i="2"/>
  <c r="G73" i="2"/>
  <c r="S73" i="2"/>
  <c r="H74" i="2"/>
  <c r="T74" i="2"/>
  <c r="I75" i="2"/>
  <c r="U75" i="2"/>
  <c r="J76" i="2"/>
  <c r="V76" i="2"/>
  <c r="K77" i="2"/>
  <c r="W77" i="2"/>
  <c r="L78" i="2"/>
  <c r="X78" i="2"/>
  <c r="M79" i="2"/>
  <c r="N80" i="2"/>
  <c r="C81" i="2"/>
  <c r="O81" i="2"/>
  <c r="D82" i="2"/>
  <c r="P82" i="2"/>
  <c r="E83" i="2"/>
  <c r="Q83" i="2"/>
  <c r="F84" i="2"/>
  <c r="G61" i="3"/>
  <c r="C62" i="3"/>
  <c r="C54" i="5"/>
  <c r="R70" i="2"/>
  <c r="W75" i="2"/>
  <c r="R82" i="2"/>
  <c r="H61" i="2"/>
  <c r="H64" i="2" s="1"/>
  <c r="T61" i="2"/>
  <c r="G62" i="2"/>
  <c r="S62" i="2"/>
  <c r="E70" i="2"/>
  <c r="Q70" i="2"/>
  <c r="F71" i="2"/>
  <c r="R71" i="2"/>
  <c r="G72" i="2"/>
  <c r="S72" i="2"/>
  <c r="H73" i="2"/>
  <c r="T73" i="2"/>
  <c r="I74" i="2"/>
  <c r="U74" i="2"/>
  <c r="J75" i="2"/>
  <c r="V75" i="2"/>
  <c r="K76" i="2"/>
  <c r="W76" i="2"/>
  <c r="L77" i="2"/>
  <c r="X77" i="2"/>
  <c r="M78" i="2"/>
  <c r="N79" i="2"/>
  <c r="C80" i="2"/>
  <c r="O80" i="2"/>
  <c r="D81" i="2"/>
  <c r="P81" i="2"/>
  <c r="E82" i="2"/>
  <c r="Q82" i="2"/>
  <c r="F83" i="2"/>
  <c r="R83" i="2"/>
  <c r="G84" i="2"/>
  <c r="D54" i="5"/>
  <c r="G64" i="2" l="1"/>
  <c r="C64" i="2"/>
  <c r="E64" i="3"/>
  <c r="R64" i="2"/>
  <c r="E64" i="2"/>
  <c r="O64" i="3"/>
  <c r="N64" i="2"/>
  <c r="V64" i="2"/>
  <c r="F56" i="5"/>
  <c r="S64" i="2"/>
  <c r="Y71" i="2"/>
  <c r="F3" i="6" s="1"/>
  <c r="O64" i="2"/>
  <c r="K64" i="3"/>
  <c r="L64" i="3"/>
  <c r="D56" i="5"/>
  <c r="Y75" i="2"/>
  <c r="M64" i="2"/>
  <c r="Y80" i="2"/>
  <c r="Y83" i="2"/>
  <c r="Y64" i="2"/>
  <c r="Y82" i="2"/>
  <c r="Q64" i="2"/>
  <c r="Y72" i="2"/>
  <c r="Y73" i="2"/>
  <c r="Y79" i="2"/>
  <c r="F6" i="6" s="1"/>
  <c r="Z64" i="2"/>
  <c r="G64" i="3"/>
  <c r="F64" i="2"/>
  <c r="Y84" i="2"/>
  <c r="C64" i="3"/>
  <c r="Y78" i="2"/>
  <c r="Y77" i="2"/>
  <c r="G56" i="5"/>
  <c r="Y74" i="2"/>
  <c r="M64" i="3"/>
  <c r="C56" i="5"/>
  <c r="Y76" i="2"/>
  <c r="F5" i="6" s="1"/>
  <c r="I64" i="2"/>
  <c r="Y70" i="2"/>
  <c r="F2" i="6" s="1"/>
  <c r="X64" i="2"/>
  <c r="W64" i="2"/>
  <c r="Y81" i="2"/>
  <c r="P64" i="2"/>
  <c r="N64" i="3"/>
  <c r="L64" i="2"/>
  <c r="K64" i="2"/>
  <c r="T64" i="2"/>
  <c r="D64" i="2"/>
  <c r="AA64" i="2"/>
  <c r="J64" i="2"/>
</calcChain>
</file>

<file path=xl/sharedStrings.xml><?xml version="1.0" encoding="utf-8"?>
<sst xmlns="http://schemas.openxmlformats.org/spreadsheetml/2006/main" count="292" uniqueCount="208">
  <si>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</si>
  <si>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</si>
  <si>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</si>
  <si>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</si>
  <si>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</si>
  <si>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</si>
  <si>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</si>
  <si>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</si>
  <si>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</si>
  <si>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</si>
  <si>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</si>
  <si>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</si>
  <si>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</si>
  <si>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</si>
  <si>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</si>
  <si>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</si>
  <si>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</si>
  <si>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</si>
  <si>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</si>
  <si>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</si>
  <si>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</si>
  <si>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</si>
  <si>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</si>
  <si>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</si>
  <si>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</si>
  <si>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</si>
  <si>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</si>
  <si>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</si>
  <si>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</si>
  <si>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</si>
  <si>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</si>
  <si>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</si>
  <si>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</si>
  <si>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</si>
  <si>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</si>
  <si>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</si>
  <si>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JUGOS</t>
  </si>
  <si>
    <t>maria lujan costanzo</t>
  </si>
  <si>
    <t>ana norma barreiro</t>
  </si>
  <si>
    <t>natalia rachello</t>
  </si>
  <si>
    <t>celina arcuby</t>
  </si>
  <si>
    <t>25006/07</t>
  </si>
  <si>
    <t>pablo andreacchio</t>
  </si>
  <si>
    <t>maría victoria villar</t>
  </si>
  <si>
    <t>elina f loeda</t>
  </si>
  <si>
    <t>raquel villegas</t>
  </si>
  <si>
    <t>sonia contreras</t>
  </si>
  <si>
    <t>celeste fernández</t>
  </si>
  <si>
    <t>Fernando Martin Cortés</t>
  </si>
  <si>
    <t>Piers Ituzaingo</t>
  </si>
  <si>
    <t>Ramirez Emiliano</t>
  </si>
  <si>
    <t>NUEVO</t>
  </si>
  <si>
    <t>VER</t>
  </si>
  <si>
    <t>Tostado ituzaingo</t>
  </si>
  <si>
    <t>retirar verduras enviadas x error</t>
  </si>
  <si>
    <t>Tea formosa</t>
  </si>
  <si>
    <t>Distrib Carlitos</t>
  </si>
  <si>
    <t>Gardenias</t>
  </si>
  <si>
    <t>Piers Moron</t>
  </si>
  <si>
    <t>Hatsu sushi CABA</t>
  </si>
  <si>
    <t>Green Rivadavia</t>
  </si>
  <si>
    <t>ret</t>
  </si>
  <si>
    <t>Constanza Dondena</t>
  </si>
  <si>
    <t>La intendencia</t>
  </si>
  <si>
    <t>Ernesto Lapponi</t>
  </si>
  <si>
    <t>reclamo jugo fermentado</t>
  </si>
  <si>
    <t>Euna congelados</t>
  </si>
  <si>
    <t>green florida</t>
  </si>
  <si>
    <t/>
  </si>
  <si>
    <t>El campito</t>
  </si>
  <si>
    <t>Eneldo villa bosch</t>
  </si>
  <si>
    <t>Franx6 humboldt</t>
  </si>
  <si>
    <t xml:space="preserve">Marina </t>
  </si>
  <si>
    <t>pedido ya facturado</t>
  </si>
  <si>
    <t>Gout</t>
  </si>
  <si>
    <t>Tea sinclair</t>
  </si>
  <si>
    <t>Bar 420</t>
  </si>
  <si>
    <t>Fusion de sabores</t>
  </si>
  <si>
    <t>Tostado ramos mejia</t>
  </si>
  <si>
    <t>Nasif</t>
  </si>
  <si>
    <t>Susana Derrigo</t>
  </si>
  <si>
    <t>paga x transferencia</t>
  </si>
  <si>
    <t>Maru Botana Centro p</t>
  </si>
  <si>
    <t>Casa saenz botanico</t>
  </si>
  <si>
    <t>Regojo</t>
  </si>
  <si>
    <t>Agga</t>
  </si>
  <si>
    <t>son muestras x 500grs</t>
  </si>
  <si>
    <t>Contramuestra jugos</t>
  </si>
  <si>
    <t>son muestras x 200grs</t>
  </si>
  <si>
    <t>Maria Emilia Vazquez</t>
  </si>
  <si>
    <t>de 9-16 hs</t>
  </si>
  <si>
    <t>Vanesa</t>
  </si>
  <si>
    <t>retira Marina</t>
  </si>
  <si>
    <t>Jacqueline Segura</t>
  </si>
  <si>
    <t>Muntama café</t>
  </si>
  <si>
    <t>Rupp</t>
  </si>
  <si>
    <t>26834/36</t>
  </si>
  <si>
    <t>jose gestoso</t>
  </si>
  <si>
    <t>Salgado alimento velazco</t>
  </si>
  <si>
    <t>lo llevo hoy 23-10</t>
  </si>
  <si>
    <t>2,5</t>
  </si>
  <si>
    <t>Jorge Antonio</t>
  </si>
  <si>
    <t>Pablo Antonio</t>
  </si>
  <si>
    <t xml:space="preserve">YPF AXIS </t>
  </si>
  <si>
    <t>Monica Ferrone</t>
  </si>
  <si>
    <t>nueva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</si>
  <si>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</si>
  <si>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</si>
  <si>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</si>
  <si>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</si>
  <si>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</si>
  <si>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</si>
  <si>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</si>
  <si>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</si>
  <si>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</si>
  <si>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</si>
  <si>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</si>
  <si>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</si>
  <si>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</si>
  <si>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</si>
  <si>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</si>
  <si>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</si>
  <si>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</si>
  <si>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</si>
  <si>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</si>
  <si>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</si>
  <si>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</si>
  <si>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</si>
  <si>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</si>
  <si>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</si>
  <si>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100,0</t>
  </si>
  <si>
    <t>YPF/AXIS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</si>
  <si>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</si>
  <si>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</si>
  <si>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</si>
  <si>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</si>
  <si>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</si>
  <si>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</si>
  <si>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</si>
  <si>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</si>
  <si>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</si>
  <si>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</si>
  <si>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</si>
  <si>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</si>
  <si>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</si>
  <si>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</si>
  <si>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</si>
  <si>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</si>
  <si>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</si>
  <si>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PIDE</t>
  </si>
  <si>
    <t>3 ACEITE</t>
  </si>
  <si>
    <t>1 Leche de almendras</t>
  </si>
  <si>
    <t xml:space="preserve">                              4 Mostaza tipo dijon x 360grs</t>
  </si>
  <si>
    <t xml:space="preserve">                 1 Con mani! Mix seco </t>
  </si>
  <si>
    <t xml:space="preserve">        1 Granola Energé</t>
  </si>
  <si>
    <t xml:space="preserve">       1 Granola Berries</t>
  </si>
  <si>
    <t xml:space="preserve">              1 granola puro cacao</t>
  </si>
  <si>
    <t>1 Miel x500gr</t>
  </si>
  <si>
    <t>1 Con mani! Mix seco PREMIUM x 1kg: almendras, mani, nuez y pasas</t>
  </si>
  <si>
    <t>1 Aceite de oliva Areco en botella vidrio x 500ml</t>
  </si>
  <si>
    <t>3X5KG</t>
  </si>
  <si>
    <t>1X5KG</t>
  </si>
  <si>
    <t>YPF/AXIS LOGISTIC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</si>
  <si>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</si>
  <si>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</si>
  <si>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</si>
  <si>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</si>
  <si>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</si>
  <si>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</si>
  <si>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</si>
  <si>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</si>
  <si>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</si>
  <si>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</si>
  <si>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MANZA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</si>
  <si>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</si>
  <si>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</si>
  <si>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</si>
  <si>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</si>
  <si>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</si>
  <si>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</si>
  <si>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</si>
  <si>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</si>
  <si>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</t>
  </si>
  <si>
    <t>MANZ/NA/AN/TÉ</t>
  </si>
  <si>
    <t>MANZ/FRU/LIM</t>
  </si>
  <si>
    <t>NAR/MAN</t>
  </si>
  <si>
    <t>NAR/DUR/ZAN/CAL/TÉ</t>
  </si>
  <si>
    <t>PACK SURTIDO X 9</t>
  </si>
  <si>
    <t>NARANJA X 5</t>
  </si>
  <si>
    <t>ARÁNDANO X 2</t>
  </si>
  <si>
    <t>MIX S/FRAM</t>
  </si>
  <si>
    <t>MIX PARTICULAR</t>
  </si>
  <si>
    <t>SUMA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</si>
  <si>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</si>
  <si>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</si>
  <si>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</si>
  <si>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</si>
  <si>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</si>
  <si>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</si>
  <si>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</si>
  <si>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Andres chica</t>
  </si>
  <si>
    <t>6/30</t>
  </si>
  <si>
    <t>Andres grande</t>
  </si>
  <si>
    <t>7/30</t>
  </si>
  <si>
    <t>Jorge</t>
  </si>
  <si>
    <t>7/00</t>
  </si>
  <si>
    <t>CEA</t>
  </si>
  <si>
    <t>AXIS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</si>
</sst>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4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7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&quot;Times New Roman&quot;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8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0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4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0" fillId="0" borderId="0" xfId="0" applyFont="1"/>
    <xf numFmtId="0" fontId="1" fillId="5" borderId="25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165" fontId="8" fillId="5" borderId="27" xfId="0" applyNumberFormat="1" applyFont="1" applyFill="1" applyBorder="1" applyAlignment="1">
      <alignment horizontal="center"/>
    </xf>
    <xf numFmtId="165" fontId="7" fillId="5" borderId="27" xfId="0" applyNumberFormat="1" applyFont="1" applyFill="1" applyBorder="1" applyAlignment="1">
      <alignment horizontal="center"/>
    </xf>
    <xf numFmtId="165" fontId="8" fillId="5" borderId="28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165" fontId="7" fillId="0" borderId="27" xfId="0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2" fontId="8" fillId="0" borderId="26" xfId="0" applyNumberFormat="1" applyFont="1" applyBorder="1"/>
    <xf numFmtId="0" fontId="8" fillId="0" borderId="2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7" fillId="0" borderId="27" xfId="0" applyNumberFormat="1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2" borderId="26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12" fillId="0" borderId="26" xfId="0" applyNumberFormat="1" applyFont="1" applyBorder="1" applyAlignment="1">
      <alignment horizontal="center" vertical="center"/>
    </xf>
    <xf numFmtId="165" fontId="8" fillId="4" borderId="26" xfId="0" applyNumberFormat="1" applyFont="1" applyFill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5" fontId="14" fillId="2" borderId="26" xfId="0" applyNumberFormat="1" applyFont="1" applyFill="1" applyBorder="1" applyAlignment="1">
      <alignment horizontal="center"/>
    </xf>
    <xf numFmtId="165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 vertical="center"/>
    </xf>
    <xf numFmtId="165" fontId="14" fillId="4" borderId="26" xfId="0" applyNumberFormat="1" applyFont="1" applyFill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165" fontId="14" fillId="0" borderId="35" xfId="0" applyNumberFormat="1" applyFont="1" applyBorder="1" applyAlignment="1">
      <alignment horizontal="center"/>
    </xf>
    <xf numFmtId="165" fontId="14" fillId="6" borderId="35" xfId="0" applyNumberFormat="1" applyFont="1" applyFill="1" applyBorder="1" applyAlignment="1">
      <alignment horizontal="center"/>
    </xf>
    <xf numFmtId="165" fontId="14" fillId="0" borderId="36" xfId="0" applyNumberFormat="1" applyFont="1" applyBorder="1" applyAlignment="1">
      <alignment horizontal="center"/>
    </xf>
    <xf numFmtId="165" fontId="15" fillId="0" borderId="26" xfId="0" applyNumberFormat="1" applyFont="1" applyBorder="1" applyAlignment="1">
      <alignment horizontal="center"/>
    </xf>
    <xf numFmtId="165" fontId="17" fillId="0" borderId="35" xfId="0" applyNumberFormat="1" applyFont="1" applyBorder="1" applyAlignment="1">
      <alignment horizontal="center"/>
    </xf>
    <xf numFmtId="165" fontId="15" fillId="0" borderId="35" xfId="0" applyNumberFormat="1" applyFont="1" applyBorder="1" applyAlignment="1">
      <alignment horizontal="center"/>
    </xf>
    <xf numFmtId="165" fontId="17" fillId="0" borderId="35" xfId="0" applyNumberFormat="1" applyFont="1" applyBorder="1" applyAlignment="1">
      <alignment horizontal="center"/>
    </xf>
    <xf numFmtId="165" fontId="14" fillId="7" borderId="35" xfId="0" applyNumberFormat="1" applyFont="1" applyFill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165" fontId="14" fillId="0" borderId="37" xfId="0" applyNumberFormat="1" applyFont="1" applyBorder="1" applyAlignment="1">
      <alignment horizontal="center"/>
    </xf>
    <xf numFmtId="165" fontId="14" fillId="0" borderId="37" xfId="0" applyNumberFormat="1" applyFont="1" applyBorder="1" applyAlignment="1">
      <alignment horizontal="center"/>
    </xf>
    <xf numFmtId="165" fontId="14" fillId="6" borderId="37" xfId="0" applyNumberFormat="1" applyFont="1" applyFill="1" applyBorder="1" applyAlignment="1">
      <alignment horizontal="center"/>
    </xf>
    <xf numFmtId="165" fontId="14" fillId="0" borderId="38" xfId="0" applyNumberFormat="1" applyFont="1" applyBorder="1" applyAlignment="1">
      <alignment horizontal="center"/>
    </xf>
    <xf numFmtId="165" fontId="18" fillId="0" borderId="27" xfId="0" applyNumberFormat="1" applyFont="1" applyBorder="1" applyAlignment="1">
      <alignment horizontal="center"/>
    </xf>
    <xf numFmtId="165" fontId="17" fillId="0" borderId="37" xfId="0" applyNumberFormat="1" applyFont="1" applyBorder="1" applyAlignment="1">
      <alignment horizontal="center"/>
    </xf>
    <xf numFmtId="165" fontId="18" fillId="0" borderId="37" xfId="0" applyNumberFormat="1" applyFont="1" applyBorder="1" applyAlignment="1">
      <alignment horizontal="center"/>
    </xf>
    <xf numFmtId="165" fontId="14" fillId="7" borderId="37" xfId="0" applyNumberFormat="1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165" fontId="14" fillId="0" borderId="39" xfId="0" applyNumberFormat="1" applyFont="1" applyBorder="1" applyAlignment="1">
      <alignment horizontal="center"/>
    </xf>
    <xf numFmtId="165" fontId="14" fillId="2" borderId="39" xfId="0" applyNumberFormat="1" applyFont="1" applyFill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165" fontId="13" fillId="0" borderId="39" xfId="0" applyNumberFormat="1" applyFont="1" applyBorder="1" applyAlignment="1">
      <alignment horizontal="center" vertical="center"/>
    </xf>
    <xf numFmtId="165" fontId="1" fillId="0" borderId="39" xfId="0" applyNumberFormat="1" applyFont="1" applyBorder="1" applyAlignment="1">
      <alignment horizontal="center"/>
    </xf>
    <xf numFmtId="165" fontId="14" fillId="4" borderId="39" xfId="0" applyNumberFormat="1" applyFont="1" applyFill="1" applyBorder="1" applyAlignment="1">
      <alignment horizontal="center"/>
    </xf>
    <xf numFmtId="1" fontId="14" fillId="0" borderId="41" xfId="0" applyNumberFormat="1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165" fontId="13" fillId="0" borderId="39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/>
    </xf>
    <xf numFmtId="165" fontId="14" fillId="0" borderId="45" xfId="0" applyNumberFormat="1" applyFont="1" applyBorder="1" applyAlignment="1">
      <alignment horizontal="center"/>
    </xf>
    <xf numFmtId="165" fontId="14" fillId="2" borderId="45" xfId="0" applyNumberFormat="1" applyFont="1" applyFill="1" applyBorder="1" applyAlignment="1">
      <alignment horizontal="center"/>
    </xf>
    <xf numFmtId="165" fontId="14" fillId="0" borderId="46" xfId="0" applyNumberFormat="1" applyFont="1" applyBorder="1" applyAlignment="1">
      <alignment horizontal="center"/>
    </xf>
    <xf numFmtId="165" fontId="1" fillId="0" borderId="45" xfId="0" applyNumberFormat="1" applyFont="1" applyBorder="1" applyAlignment="1">
      <alignment horizontal="center"/>
    </xf>
    <xf numFmtId="165" fontId="14" fillId="0" borderId="47" xfId="0" applyNumberFormat="1" applyFont="1" applyBorder="1" applyAlignment="1">
      <alignment horizontal="center"/>
    </xf>
    <xf numFmtId="165" fontId="13" fillId="0" borderId="45" xfId="0" applyNumberFormat="1" applyFont="1" applyBorder="1" applyAlignment="1">
      <alignment horizontal="center" vertical="center"/>
    </xf>
    <xf numFmtId="165" fontId="13" fillId="0" borderId="45" xfId="0" applyNumberFormat="1" applyFont="1" applyBorder="1" applyAlignment="1">
      <alignment horizontal="center" vertical="center"/>
    </xf>
    <xf numFmtId="165" fontId="14" fillId="4" borderId="45" xfId="0" applyNumberFormat="1" applyFont="1" applyFill="1" applyBorder="1" applyAlignment="1">
      <alignment horizontal="center"/>
    </xf>
    <xf numFmtId="1" fontId="14" fillId="0" borderId="46" xfId="0" applyNumberFormat="1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" fillId="0" borderId="51" xfId="0" applyFont="1" applyBorder="1"/>
    <xf numFmtId="165" fontId="1" fillId="0" borderId="50" xfId="0" applyNumberFormat="1" applyFont="1" applyBorder="1"/>
    <xf numFmtId="165" fontId="1" fillId="0" borderId="52" xfId="0" applyNumberFormat="1" applyFont="1" applyBorder="1"/>
    <xf numFmtId="165" fontId="1" fillId="0" borderId="18" xfId="0" applyNumberFormat="1" applyFont="1" applyBorder="1"/>
    <xf numFmtId="165" fontId="1" fillId="0" borderId="53" xfId="0" applyNumberFormat="1" applyFont="1" applyBorder="1"/>
    <xf numFmtId="165" fontId="1" fillId="0" borderId="7" xfId="0" applyNumberFormat="1" applyFont="1" applyBorder="1"/>
    <xf numFmtId="0" fontId="1" fillId="0" borderId="2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23" xfId="0" applyNumberFormat="1" applyFont="1" applyBorder="1" applyAlignment="1">
      <alignment horizontal="center"/>
    </xf>
    <xf numFmtId="165" fontId="7" fillId="3" borderId="55" xfId="0" applyNumberFormat="1" applyFont="1" applyFill="1" applyBorder="1" applyAlignment="1">
      <alignment horizontal="center"/>
    </xf>
    <xf numFmtId="165" fontId="7" fillId="3" borderId="56" xfId="0" applyNumberFormat="1" applyFont="1" applyFill="1" applyBorder="1" applyAlignment="1">
      <alignment horizontal="center"/>
    </xf>
    <xf numFmtId="165" fontId="7" fillId="3" borderId="57" xfId="0" applyNumberFormat="1" applyFont="1" applyFill="1" applyBorder="1" applyAlignment="1">
      <alignment horizontal="center"/>
    </xf>
    <xf numFmtId="165" fontId="7" fillId="3" borderId="58" xfId="0" applyNumberFormat="1" applyFont="1" applyFill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165" fontId="1" fillId="4" borderId="59" xfId="0" applyNumberFormat="1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5" fontId="1" fillId="8" borderId="26" xfId="0" applyNumberFormat="1" applyFont="1" applyFill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60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5" fontId="14" fillId="0" borderId="36" xfId="0" applyNumberFormat="1" applyFont="1" applyBorder="1" applyAlignment="1">
      <alignment horizontal="center"/>
    </xf>
    <xf numFmtId="165" fontId="15" fillId="0" borderId="36" xfId="0" applyNumberFormat="1" applyFont="1" applyBorder="1" applyAlignment="1">
      <alignment horizontal="center"/>
    </xf>
    <xf numFmtId="165" fontId="15" fillId="0" borderId="34" xfId="0" applyNumberFormat="1" applyFont="1" applyBorder="1" applyAlignment="1">
      <alignment horizontal="center"/>
    </xf>
    <xf numFmtId="0" fontId="15" fillId="7" borderId="34" xfId="0" applyFont="1" applyFill="1" applyBorder="1" applyAlignment="1">
      <alignment horizontal="center"/>
    </xf>
    <xf numFmtId="165" fontId="15" fillId="0" borderId="27" xfId="0" applyNumberFormat="1" applyFont="1" applyBorder="1" applyAlignment="1">
      <alignment horizontal="center"/>
    </xf>
    <xf numFmtId="165" fontId="15" fillId="0" borderId="37" xfId="0" applyNumberFormat="1" applyFont="1" applyBorder="1" applyAlignment="1">
      <alignment horizontal="center"/>
    </xf>
    <xf numFmtId="165" fontId="15" fillId="0" borderId="38" xfId="0" applyNumberFormat="1" applyFont="1" applyBorder="1" applyAlignment="1">
      <alignment horizontal="center"/>
    </xf>
    <xf numFmtId="165" fontId="15" fillId="0" borderId="29" xfId="0" applyNumberFormat="1" applyFont="1" applyBorder="1" applyAlignment="1">
      <alignment horizontal="center"/>
    </xf>
    <xf numFmtId="0" fontId="15" fillId="7" borderId="29" xfId="0" applyFont="1" applyFill="1" applyBorder="1" applyAlignment="1">
      <alignment horizontal="center"/>
    </xf>
    <xf numFmtId="1" fontId="1" fillId="0" borderId="60" xfId="0" applyNumberFormat="1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63" xfId="0" applyNumberFormat="1" applyFont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5" fontId="1" fillId="0" borderId="46" xfId="0" applyNumberFormat="1" applyFont="1" applyBorder="1" applyAlignment="1">
      <alignment horizontal="center"/>
    </xf>
    <xf numFmtId="0" fontId="1" fillId="4" borderId="65" xfId="0" applyFont="1" applyFill="1" applyBorder="1" applyAlignment="1">
      <alignment horizontal="center"/>
    </xf>
    <xf numFmtId="1" fontId="1" fillId="0" borderId="66" xfId="0" applyNumberFormat="1" applyFont="1" applyBorder="1" applyAlignment="1">
      <alignment horizontal="center"/>
    </xf>
    <xf numFmtId="0" fontId="7" fillId="3" borderId="68" xfId="0" applyFont="1" applyFill="1" applyBorder="1" applyAlignment="1">
      <alignment horizontal="center"/>
    </xf>
    <xf numFmtId="0" fontId="7" fillId="3" borderId="68" xfId="0" applyFont="1" applyFill="1" applyBorder="1"/>
    <xf numFmtId="0" fontId="7" fillId="3" borderId="69" xfId="0" applyFont="1" applyFill="1" applyBorder="1"/>
    <xf numFmtId="0" fontId="8" fillId="0" borderId="60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8" fillId="0" borderId="60" xfId="0" applyNumberFormat="1" applyFont="1" applyBorder="1" applyAlignment="1">
      <alignment horizontal="center"/>
    </xf>
    <xf numFmtId="1" fontId="8" fillId="0" borderId="60" xfId="0" applyNumberFormat="1" applyFont="1" applyBorder="1" applyAlignment="1">
      <alignment horizontal="center"/>
    </xf>
    <xf numFmtId="165" fontId="1" fillId="0" borderId="62" xfId="0" applyNumberFormat="1" applyFont="1" applyBorder="1" applyAlignment="1">
      <alignment horizontal="center"/>
    </xf>
    <xf numFmtId="165" fontId="14" fillId="0" borderId="62" xfId="0" applyNumberFormat="1" applyFont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1" fontId="8" fillId="0" borderId="66" xfId="0" applyNumberFormat="1" applyFont="1" applyBorder="1" applyAlignment="1">
      <alignment horizontal="center"/>
    </xf>
    <xf numFmtId="165" fontId="1" fillId="0" borderId="5" xfId="0" applyNumberFormat="1" applyFont="1" applyBorder="1"/>
    <xf numFmtId="165" fontId="1" fillId="0" borderId="23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20" fillId="3" borderId="17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6" fillId="3" borderId="71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0" fontId="20" fillId="3" borderId="69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5" fillId="0" borderId="72" xfId="0" applyFont="1" applyBorder="1"/>
    <xf numFmtId="0" fontId="5" fillId="0" borderId="73" xfId="0" applyFont="1" applyBorder="1"/>
    <xf numFmtId="0" fontId="5" fillId="0" borderId="37" xfId="0" applyFont="1" applyBorder="1"/>
    <xf numFmtId="0" fontId="5" fillId="0" borderId="74" xfId="0" applyFont="1" applyBorder="1"/>
    <xf numFmtId="0" fontId="5" fillId="0" borderId="27" xfId="0" applyFont="1" applyBorder="1"/>
    <xf numFmtId="0" fontId="5" fillId="0" borderId="38" xfId="0" applyFont="1" applyBorder="1"/>
    <xf numFmtId="0" fontId="1" fillId="0" borderId="30" xfId="0" applyFont="1" applyBorder="1" applyAlignment="1">
      <alignment horizontal="center"/>
    </xf>
    <xf numFmtId="0" fontId="5" fillId="0" borderId="32" xfId="0" applyFont="1" applyBorder="1"/>
    <xf numFmtId="0" fontId="5" fillId="0" borderId="25" xfId="0" applyFont="1" applyBorder="1"/>
    <xf numFmtId="0" fontId="5" fillId="0" borderId="35" xfId="0" applyFont="1" applyBorder="1"/>
    <xf numFmtId="0" fontId="5" fillId="0" borderId="33" xfId="0" applyFont="1" applyBorder="1"/>
    <xf numFmtId="0" fontId="5" fillId="0" borderId="26" xfId="0" applyFont="1" applyBorder="1"/>
    <xf numFmtId="0" fontId="5" fillId="0" borderId="36" xfId="0" applyFont="1" applyBorder="1"/>
    <xf numFmtId="0" fontId="1" fillId="0" borderId="32" xfId="0" applyFont="1" applyBorder="1" applyAlignment="1">
      <alignment horizontal="center"/>
    </xf>
    <xf numFmtId="0" fontId="21" fillId="0" borderId="26" xfId="0" applyFont="1" applyBorder="1" applyAlignment="1"/>
    <xf numFmtId="0" fontId="15" fillId="0" borderId="26" xfId="0" applyFont="1" applyBorder="1" applyAlignment="1">
      <alignment horizontal="center"/>
    </xf>
    <xf numFmtId="0" fontId="21" fillId="0" borderId="26" xfId="0" applyFont="1" applyBorder="1" applyAlignment="1">
      <alignment horizontal="right"/>
    </xf>
    <xf numFmtId="0" fontId="5" fillId="0" borderId="32" xfId="0" applyFont="1" applyBorder="1" applyAlignment="1"/>
    <xf numFmtId="0" fontId="5" fillId="0" borderId="25" xfId="0" applyFont="1" applyBorder="1" applyAlignment="1"/>
    <xf numFmtId="0" fontId="5" fillId="0" borderId="35" xfId="0" applyFont="1" applyBorder="1" applyAlignment="1"/>
    <xf numFmtId="0" fontId="5" fillId="0" borderId="33" xfId="0" applyFont="1" applyBorder="1" applyAlignment="1"/>
    <xf numFmtId="0" fontId="5" fillId="0" borderId="26" xfId="0" applyFont="1" applyBorder="1" applyAlignment="1"/>
    <xf numFmtId="0" fontId="5" fillId="0" borderId="48" xfId="0" applyFont="1" applyBorder="1"/>
    <xf numFmtId="0" fontId="5" fillId="0" borderId="44" xfId="0" applyFont="1" applyBorder="1"/>
    <xf numFmtId="0" fontId="5" fillId="0" borderId="47" xfId="0" applyFont="1" applyBorder="1"/>
    <xf numFmtId="0" fontId="5" fillId="0" borderId="49" xfId="0" applyFont="1" applyBorder="1"/>
    <xf numFmtId="0" fontId="5" fillId="0" borderId="45" xfId="0" applyFont="1" applyBorder="1"/>
    <xf numFmtId="0" fontId="5" fillId="0" borderId="75" xfId="0" applyFont="1" applyBorder="1"/>
    <xf numFmtId="0" fontId="1" fillId="0" borderId="48" xfId="0" applyFont="1" applyBorder="1" applyAlignment="1">
      <alignment horizontal="center"/>
    </xf>
    <xf numFmtId="0" fontId="1" fillId="0" borderId="18" xfId="0" applyFont="1" applyBorder="1"/>
    <xf numFmtId="0" fontId="1" fillId="0" borderId="23" xfId="0" applyFont="1" applyBorder="1"/>
    <xf numFmtId="0" fontId="1" fillId="0" borderId="50" xfId="0" applyFont="1" applyBorder="1"/>
    <xf numFmtId="0" fontId="1" fillId="0" borderId="52" xfId="0" applyFont="1" applyBorder="1"/>
    <xf numFmtId="0" fontId="1" fillId="0" borderId="53" xfId="0" applyFont="1" applyBorder="1"/>
    <xf numFmtId="0" fontId="22" fillId="3" borderId="23" xfId="0" applyFont="1" applyFill="1" applyBorder="1" applyAlignment="1">
      <alignment horizontal="center"/>
    </xf>
    <xf numFmtId="0" fontId="22" fillId="3" borderId="22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2" fillId="3" borderId="17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4" borderId="76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5" fillId="4" borderId="76" xfId="0" applyFont="1" applyFill="1" applyBorder="1" applyAlignment="1">
      <alignment horizontal="center"/>
    </xf>
    <xf numFmtId="2" fontId="5" fillId="0" borderId="72" xfId="0" applyNumberFormat="1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165" fontId="5" fillId="0" borderId="51" xfId="0" applyNumberFormat="1" applyFont="1" applyBorder="1" applyAlignment="1">
      <alignment horizontal="center"/>
    </xf>
    <xf numFmtId="165" fontId="5" fillId="0" borderId="45" xfId="0" applyNumberFormat="1" applyFont="1" applyBorder="1" applyAlignment="1">
      <alignment horizontal="center"/>
    </xf>
    <xf numFmtId="165" fontId="5" fillId="0" borderId="77" xfId="0" applyNumberFormat="1" applyFont="1" applyBorder="1" applyAlignment="1">
      <alignment horizontal="center"/>
    </xf>
    <xf numFmtId="165" fontId="5" fillId="0" borderId="78" xfId="0" applyNumberFormat="1" applyFont="1" applyBorder="1" applyAlignment="1">
      <alignment horizontal="center"/>
    </xf>
    <xf numFmtId="165" fontId="5" fillId="4" borderId="79" xfId="0" applyNumberFormat="1" applyFont="1" applyFill="1" applyBorder="1" applyAlignment="1">
      <alignment horizontal="center"/>
    </xf>
    <xf numFmtId="165" fontId="1" fillId="0" borderId="48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1" fillId="4" borderId="7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7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1" fillId="4" borderId="81" xfId="0" applyFont="1" applyFill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/>
    </xf>
    <xf numFmtId="0" fontId="1" fillId="4" borderId="84" xfId="0" applyFont="1" applyFill="1" applyBorder="1" applyAlignment="1">
      <alignment horizontal="center"/>
    </xf>
    <xf numFmtId="0" fontId="1" fillId="4" borderId="8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4" borderId="86" xfId="0" applyFont="1" applyFill="1" applyBorder="1" applyAlignment="1">
      <alignment horizontal="center"/>
    </xf>
    <xf numFmtId="0" fontId="5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" fillId="0" borderId="53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4" fillId="0" borderId="5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" fillId="0" borderId="51" xfId="0" applyFont="1" applyBorder="1"/>
    <xf numFmtId="0" fontId="1" fillId="2" borderId="1" xfId="0" applyFont="1" applyFill="1" applyBorder="1" applyAlignment="1">
      <alignment horizontal="center"/>
    </xf>
    <xf numFmtId="0" fontId="2" fillId="0" borderId="54" xfId="0" applyFont="1" applyBorder="1"/>
    <xf numFmtId="0" fontId="2" fillId="0" borderId="67" xfId="0" applyFont="1" applyBorder="1"/>
    <xf numFmtId="0" fontId="6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002"/>
  <sheetViews>
    <sheetView tabSelected="1" workbookViewId="0">
      <pane ySplit="7" topLeftCell="A8" activePane="bottomLeft" state="frozen"/>
      <selection pane="bottomLeft" activeCell="B8" sqref="B8:B56"/>
    </sheetView>
  </sheetViews>
  <sheetFormatPr baseColWidth="10" defaultColWidth="14.42578125" defaultRowHeight="15" customHeight="1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6.2851562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0.7109375" customWidth="1"/>
  </cols>
  <sheetData>
    <row r="1" spans="1:29" ht="15.75" customHeight="1">
      <c r="A1" s="269"/>
      <c r="B1" s="270"/>
      <c r="C1" s="271"/>
      <c r="D1" s="275" t="s">
        <v>0</v>
      </c>
      <c r="E1" s="270"/>
      <c r="F1" s="270"/>
      <c r="G1" s="270"/>
      <c r="H1" s="270"/>
      <c r="I1" s="270"/>
      <c r="J1" s="270"/>
      <c r="K1" s="270"/>
      <c r="L1" s="276"/>
      <c r="M1" s="280" t="s">
        <v>1</v>
      </c>
      <c r="N1" s="257"/>
      <c r="O1" s="258"/>
      <c r="P1" s="281" t="s">
        <v>2</v>
      </c>
      <c r="Q1" s="257"/>
      <c r="R1" s="257"/>
      <c r="S1" s="257"/>
      <c r="T1" s="257"/>
      <c r="U1" s="257"/>
      <c r="V1" s="257"/>
      <c r="W1" s="257"/>
      <c r="X1" s="257"/>
      <c r="Y1" s="257"/>
      <c r="Z1" s="258"/>
    </row>
    <row r="2" spans="1:29" ht="15.75" customHeight="1">
      <c r="A2" s="272"/>
      <c r="B2" s="273"/>
      <c r="C2" s="274"/>
      <c r="D2" s="277"/>
      <c r="E2" s="278"/>
      <c r="F2" s="278"/>
      <c r="G2" s="278"/>
      <c r="H2" s="278"/>
      <c r="I2" s="278"/>
      <c r="J2" s="278"/>
      <c r="K2" s="278"/>
      <c r="L2" s="279"/>
      <c r="M2" s="256" t="s">
        <v>3</v>
      </c>
      <c r="N2" s="257"/>
      <c r="O2" s="258"/>
      <c r="P2" s="282">
        <v>44455</v>
      </c>
      <c r="Q2" s="257"/>
      <c r="R2" s="257"/>
      <c r="S2" s="257"/>
      <c r="T2" s="257"/>
      <c r="U2" s="257"/>
      <c r="V2" s="257"/>
      <c r="W2" s="257"/>
      <c r="X2" s="257"/>
      <c r="Y2" s="257"/>
      <c r="Z2" s="258"/>
    </row>
    <row r="3" spans="1:29" ht="15.75" customHeight="1">
      <c r="A3" s="275" t="s">
        <v>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6"/>
      <c r="M3" s="256" t="s">
        <v>5</v>
      </c>
      <c r="N3" s="257"/>
      <c r="O3" s="258"/>
      <c r="P3" s="259" t="s">
        <v>6</v>
      </c>
      <c r="Q3" s="257"/>
      <c r="R3" s="257"/>
      <c r="S3" s="257"/>
      <c r="T3" s="257"/>
      <c r="U3" s="257"/>
      <c r="V3" s="257"/>
      <c r="W3" s="257"/>
      <c r="X3" s="257"/>
      <c r="Y3" s="257"/>
      <c r="Z3" s="258"/>
    </row>
    <row r="4" spans="1:29" ht="15.75" customHeight="1">
      <c r="A4" s="277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9"/>
      <c r="M4" s="260" t="s">
        <v>7</v>
      </c>
      <c r="N4" s="261"/>
      <c r="O4" s="262"/>
      <c r="P4" s="263" t="s">
        <v>8</v>
      </c>
      <c r="Q4" s="261"/>
      <c r="R4" s="261"/>
      <c r="S4" s="261"/>
      <c r="T4" s="261"/>
      <c r="U4" s="261"/>
      <c r="V4" s="261"/>
      <c r="W4" s="261"/>
      <c r="X4" s="261"/>
      <c r="Y4" s="261"/>
      <c r="Z4" s="262"/>
    </row>
    <row r="5" spans="1:29" ht="15.75" customHeight="1">
      <c r="A5" s="264" t="s">
        <v>9</v>
      </c>
      <c r="B5" s="258"/>
      <c r="C5" s="265">
        <v>45223</v>
      </c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8"/>
    </row>
    <row r="6" spans="1:29" ht="15.75" customHeight="1">
      <c r="A6" s="266" t="s">
        <v>10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2"/>
    </row>
    <row r="7" spans="1:29" ht="15.75" customHeight="1">
      <c r="A7" s="1" t="s">
        <v>11</v>
      </c>
      <c r="B7" s="1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4" t="s">
        <v>18</v>
      </c>
      <c r="I7" s="2" t="s">
        <v>19</v>
      </c>
      <c r="J7" s="3" t="s">
        <v>20</v>
      </c>
      <c r="K7" s="5" t="s">
        <v>21</v>
      </c>
      <c r="L7" s="6" t="s">
        <v>22</v>
      </c>
      <c r="M7" s="3" t="s">
        <v>23</v>
      </c>
      <c r="N7" s="3" t="s">
        <v>24</v>
      </c>
      <c r="O7" s="3" t="s">
        <v>25</v>
      </c>
      <c r="P7" s="5" t="s">
        <v>26</v>
      </c>
      <c r="Q7" s="6" t="s">
        <v>27</v>
      </c>
      <c r="R7" s="6" t="s">
        <v>28</v>
      </c>
      <c r="S7" s="6" t="s">
        <v>29</v>
      </c>
      <c r="T7" s="6" t="s">
        <v>30</v>
      </c>
      <c r="U7" s="6" t="s">
        <v>31</v>
      </c>
      <c r="V7" s="6"/>
      <c r="W7" s="6"/>
      <c r="X7" s="6"/>
      <c r="Y7" s="3" t="s">
        <v>32</v>
      </c>
      <c r="Z7" s="5" t="s">
        <v>33</v>
      </c>
      <c r="AA7" s="7" t="s">
        <v>34</v>
      </c>
      <c r="AB7" s="8" t="s">
        <v>35</v>
      </c>
      <c r="AC7" s="9" t="s">
        <v>36</v>
      </c>
    </row>
    <row r="8" spans="1:29">
      <c r="A8" s="10">
        <v>3</v>
      </c>
      <c r="B8" s="11" t="s">
        <v>37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>
        <v>4</v>
      </c>
      <c r="P8" s="12"/>
      <c r="Q8" s="12">
        <v>1</v>
      </c>
      <c r="R8" s="12"/>
      <c r="S8" s="12"/>
      <c r="T8" s="12"/>
      <c r="U8" s="12"/>
      <c r="V8" s="12"/>
      <c r="W8" s="12"/>
      <c r="X8" s="12"/>
      <c r="Y8" s="13">
        <v>1</v>
      </c>
      <c r="Z8" s="14">
        <v>25012</v>
      </c>
      <c r="AA8" s="15" t="str">
        <f>IF(COUNTA(VERDURAS!C8:AA8),"VER","")</f>
        <v>VER</v>
      </c>
      <c r="AB8" s="16" t="str">
        <f>IF(COUNTA(DIETETICA!C8:U8),"VER","")</f>
        <v>VER</v>
      </c>
    </row>
    <row r="9" spans="1:29" hidden="1">
      <c r="A9" s="10">
        <v>1</v>
      </c>
      <c r="B9" s="11" t="s">
        <v>38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v>1</v>
      </c>
      <c r="Z9" s="14">
        <v>25002</v>
      </c>
      <c r="AA9" s="17" t="str">
        <f>IF(COUNTA(VERDURAS!C9:AA9),"VER","")</f>
        <v>VER</v>
      </c>
      <c r="AB9" s="18" t="str">
        <f>IF(COUNTA(DIETETICA!C9:U9),"VER","")</f>
        <v/>
      </c>
    </row>
    <row r="10" spans="1:29" hidden="1">
      <c r="A10" s="10">
        <v>2</v>
      </c>
      <c r="B10" s="11" t="s">
        <v>39</v>
      </c>
      <c r="C10" s="12"/>
      <c r="D10" s="12"/>
      <c r="E10" s="12">
        <v>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v>1</v>
      </c>
      <c r="Z10" s="14">
        <v>50150</v>
      </c>
      <c r="AA10" s="17" t="str">
        <f>IF(COUNTA(VERDURAS!C10:AA10),"VER","")</f>
        <v>VER</v>
      </c>
      <c r="AB10" s="18" t="str">
        <f>IF(COUNTA(DIETETICA!C10:U10),"VER","")</f>
        <v/>
      </c>
    </row>
    <row r="11" spans="1:29" hidden="1">
      <c r="A11" s="10">
        <v>2</v>
      </c>
      <c r="B11" s="11" t="s">
        <v>40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v>1</v>
      </c>
      <c r="Z11" s="14" t="s">
        <v>41</v>
      </c>
      <c r="AA11" s="17" t="str">
        <f>IF(COUNTA(VERDURAS!C11:AA11),"VER","")</f>
        <v>VER</v>
      </c>
      <c r="AB11" s="18" t="str">
        <f>IF(COUNTA(DIETETICA!C11:U11),"VER","")</f>
        <v>VER</v>
      </c>
    </row>
    <row r="12" spans="1:29" hidden="1">
      <c r="A12" s="10">
        <v>1</v>
      </c>
      <c r="B12" s="11" t="s">
        <v>42</v>
      </c>
      <c r="C12" s="12"/>
      <c r="D12" s="12"/>
      <c r="E12" s="12"/>
      <c r="F12" s="12"/>
      <c r="G12" s="12"/>
      <c r="H12" s="12">
        <v>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>
        <v>1</v>
      </c>
      <c r="Z12" s="14">
        <v>25003</v>
      </c>
      <c r="AA12" s="17" t="str">
        <f>IF(COUNTA(VERDURAS!C12:AA12),"VER","")</f>
        <v/>
      </c>
      <c r="AB12" s="18" t="str">
        <f>IF(COUNTA(DIETETICA!C12:U12),"VER","")</f>
        <v/>
      </c>
    </row>
    <row r="13" spans="1:29" hidden="1">
      <c r="A13" s="10">
        <v>2</v>
      </c>
      <c r="B13" s="11" t="s">
        <v>43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v>1</v>
      </c>
      <c r="Z13" s="14">
        <v>25008</v>
      </c>
      <c r="AA13" s="17" t="str">
        <f>IF(COUNTA(VERDURAS!C13:AA13),"VER","")</f>
        <v>VER</v>
      </c>
      <c r="AB13" s="18" t="str">
        <f>IF(COUNTA(DIETETICA!C13:U13),"VER","")</f>
        <v>VER</v>
      </c>
    </row>
    <row r="14" spans="1:29" hidden="1">
      <c r="A14" s="10">
        <v>2</v>
      </c>
      <c r="B14" s="11" t="s">
        <v>44</v>
      </c>
      <c r="C14" s="12"/>
      <c r="D14" s="12"/>
      <c r="E14" s="12">
        <v>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v>1</v>
      </c>
      <c r="Z14" s="14">
        <v>25009</v>
      </c>
      <c r="AA14" s="17" t="str">
        <f>IF(COUNTA(VERDURAS!C14:AA14),"VER","")</f>
        <v/>
      </c>
      <c r="AB14" s="18" t="str">
        <f>IF(COUNTA(DIETETICA!C14:U14),"VER","")</f>
        <v/>
      </c>
    </row>
    <row r="15" spans="1:29" hidden="1">
      <c r="A15" s="10">
        <v>1</v>
      </c>
      <c r="B15" s="11" t="s">
        <v>45</v>
      </c>
      <c r="C15" s="12"/>
      <c r="D15" s="12"/>
      <c r="E15" s="12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v>1</v>
      </c>
      <c r="Z15" s="14">
        <v>25004</v>
      </c>
      <c r="AA15" s="17" t="str">
        <f>IF(COUNTA(VERDURAS!C15:AA15),"VER","")</f>
        <v>VER</v>
      </c>
      <c r="AB15" s="18" t="str">
        <f>IF(COUNTA(DIETETICA!C15:U15),"VER","")</f>
        <v/>
      </c>
    </row>
    <row r="16" spans="1:29" hidden="1">
      <c r="A16" s="10">
        <v>2</v>
      </c>
      <c r="B16" s="11" t="s">
        <v>46</v>
      </c>
      <c r="C16" s="12">
        <v>1</v>
      </c>
      <c r="D16" s="12">
        <v>1</v>
      </c>
      <c r="E16" s="12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>
        <v>1</v>
      </c>
      <c r="Z16" s="19">
        <v>25010</v>
      </c>
      <c r="AA16" s="17" t="str">
        <f>IF(COUNTA(VERDURAS!C16:AA16),"VER","")</f>
        <v/>
      </c>
      <c r="AB16" s="18" t="str">
        <f>IF(COUNTA(DIETETICA!C16:U16),"VER","")</f>
        <v>VER</v>
      </c>
    </row>
    <row r="17" spans="1:29" hidden="1">
      <c r="A17" s="10">
        <v>1</v>
      </c>
      <c r="B17" s="20" t="s">
        <v>47</v>
      </c>
      <c r="C17" s="12"/>
      <c r="D17" s="12"/>
      <c r="E17" s="12">
        <v>1</v>
      </c>
      <c r="F17" s="12">
        <v>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>
        <v>1</v>
      </c>
      <c r="Z17" s="14">
        <v>25005</v>
      </c>
      <c r="AA17" s="17" t="str">
        <f>IF(COUNTA(VERDURAS!C17:AA17),"VER","")</f>
        <v>VER</v>
      </c>
      <c r="AB17" s="18" t="str">
        <f>IF(COUNTA(DIETETICA!C17:U17),"VER","")</f>
        <v/>
      </c>
    </row>
    <row r="18" spans="1:29" hidden="1">
      <c r="A18" s="10">
        <v>2</v>
      </c>
      <c r="B18" s="20" t="s">
        <v>48</v>
      </c>
      <c r="C18" s="12"/>
      <c r="D18" s="12"/>
      <c r="E18" s="12">
        <v>3</v>
      </c>
      <c r="F18" s="12"/>
      <c r="G18" s="12"/>
      <c r="H18" s="12"/>
      <c r="I18" s="12"/>
      <c r="J18" s="12">
        <v>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>
        <v>1</v>
      </c>
      <c r="Z18" s="19">
        <v>25011</v>
      </c>
      <c r="AA18" s="17" t="str">
        <f>IF(COUNTA(VERDURAS!C18:AA18),"VER","")</f>
        <v/>
      </c>
      <c r="AB18" s="18" t="str">
        <f>IF(COUNTA(DIETETICA!C18:U18),"VER","")</f>
        <v/>
      </c>
    </row>
    <row r="19" spans="1:29" hidden="1">
      <c r="A19" s="21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23"/>
      <c r="Y19" s="25"/>
      <c r="Z19" s="26"/>
      <c r="AA19" s="17" t="str">
        <f>IF(COUNTA(VERDURAS!C19:AA19),"VER","")</f>
        <v/>
      </c>
      <c r="AB19" s="18" t="str">
        <f>IF(COUNTA(DIETETICA!C19:U19),"VER","")</f>
        <v/>
      </c>
    </row>
    <row r="20" spans="1:29" hidden="1">
      <c r="A20" s="10">
        <v>2</v>
      </c>
      <c r="B20" s="11" t="s">
        <v>49</v>
      </c>
      <c r="C20" s="12"/>
      <c r="D20" s="12"/>
      <c r="E20" s="12"/>
      <c r="F20" s="12">
        <v>7.5</v>
      </c>
      <c r="G20" s="12"/>
      <c r="H20" s="12">
        <v>10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>
        <v>2.5</v>
      </c>
      <c r="Z20" s="19">
        <v>50152</v>
      </c>
      <c r="AA20" s="17" t="str">
        <f>IF(COUNTA(VERDURAS!C20:AA20),"VER","")</f>
        <v/>
      </c>
      <c r="AB20" s="18" t="str">
        <f>IF(COUNTA(DIETETICA!C20:U20),"VER","")</f>
        <v/>
      </c>
    </row>
    <row r="21" spans="1:29" ht="15.75" hidden="1" customHeight="1">
      <c r="A21" s="10">
        <v>1</v>
      </c>
      <c r="B21" s="11" t="s">
        <v>50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7" t="s">
        <v>51</v>
      </c>
      <c r="X21" s="12"/>
      <c r="Y21" s="13"/>
      <c r="Z21" s="14">
        <v>50142</v>
      </c>
      <c r="AA21" s="17" t="str">
        <f>IF(COUNTA(VERDURAS!C21:AA21),"VER","")</f>
        <v/>
      </c>
      <c r="AB21" s="18" t="str">
        <f>IF(COUNTA(DIETETICA!C21:U21),"VER","")</f>
        <v/>
      </c>
      <c r="AC21" s="20" t="s">
        <v>52</v>
      </c>
    </row>
    <row r="22" spans="1:29" ht="15.75" hidden="1" customHeight="1">
      <c r="A22" s="10">
        <v>2</v>
      </c>
      <c r="B22" s="11" t="s">
        <v>53</v>
      </c>
      <c r="C22" s="12"/>
      <c r="D22" s="12"/>
      <c r="E22" s="12"/>
      <c r="F22" s="12"/>
      <c r="G22" s="12"/>
      <c r="H22" s="12">
        <v>10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7" t="s">
        <v>54</v>
      </c>
      <c r="X22" s="12"/>
      <c r="Y22" s="13">
        <v>2.5</v>
      </c>
      <c r="Z22" s="19">
        <v>26846</v>
      </c>
      <c r="AA22" s="17" t="str">
        <f>IF(COUNTA(VERDURAS!C22:AA22),"VER","")</f>
        <v/>
      </c>
      <c r="AB22" s="18" t="str">
        <f>IF(COUNTA(DIETETICA!C22:U22),"VER","")</f>
        <v/>
      </c>
    </row>
    <row r="23" spans="1:29" ht="15.75" hidden="1" customHeight="1">
      <c r="A23" s="10">
        <v>1</v>
      </c>
      <c r="B23" s="11" t="s">
        <v>55</v>
      </c>
      <c r="C23" s="12"/>
      <c r="D23" s="12"/>
      <c r="E23" s="12"/>
      <c r="F23" s="12">
        <v>10</v>
      </c>
      <c r="G23" s="12"/>
      <c r="H23" s="12">
        <v>2.5</v>
      </c>
      <c r="I23" s="12"/>
      <c r="J23" s="12"/>
      <c r="K23" s="12"/>
      <c r="L23" s="12">
        <v>2</v>
      </c>
      <c r="M23" s="12"/>
      <c r="N23" s="12"/>
      <c r="O23" s="28">
        <v>2.5</v>
      </c>
      <c r="P23" s="12"/>
      <c r="Q23" s="12"/>
      <c r="R23" s="12"/>
      <c r="S23" s="12"/>
      <c r="T23" s="12"/>
      <c r="U23" s="12"/>
      <c r="V23" s="12"/>
      <c r="W23" s="12"/>
      <c r="X23" s="12"/>
      <c r="Y23" s="13">
        <v>2.5</v>
      </c>
      <c r="Z23" s="14">
        <v>50143</v>
      </c>
      <c r="AA23" s="17" t="str">
        <f>IF(COUNTA(VERDURAS!C23:AA23),"VER","")</f>
        <v>VER</v>
      </c>
      <c r="AB23" s="18" t="str">
        <f>IF(COUNTA(DIETETICA!C23:U23),"VER","")</f>
        <v/>
      </c>
    </row>
    <row r="24" spans="1:29" ht="15.75" hidden="1" customHeight="1">
      <c r="A24" s="10">
        <v>2</v>
      </c>
      <c r="B24" s="11" t="s">
        <v>56</v>
      </c>
      <c r="C24" s="12"/>
      <c r="D24" s="12"/>
      <c r="E24" s="12"/>
      <c r="F24" s="12"/>
      <c r="G24" s="12">
        <v>100</v>
      </c>
      <c r="H24" s="12">
        <v>40</v>
      </c>
      <c r="I24" s="12"/>
      <c r="J24" s="12"/>
      <c r="K24" s="12"/>
      <c r="L24" s="12">
        <v>10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>
        <v>1</v>
      </c>
      <c r="Z24" s="19">
        <v>50153</v>
      </c>
      <c r="AA24" s="17" t="str">
        <f>IF(COUNTA(VERDURAS!C24:AA24),"VER","")</f>
        <v/>
      </c>
      <c r="AB24" s="18" t="str">
        <f>IF(COUNTA(DIETETICA!C24:U24),"VER","")</f>
        <v/>
      </c>
    </row>
    <row r="25" spans="1:29" ht="15.75" hidden="1" customHeight="1">
      <c r="A25" s="10">
        <v>2</v>
      </c>
      <c r="B25" s="11" t="s">
        <v>57</v>
      </c>
      <c r="C25" s="12">
        <v>30</v>
      </c>
      <c r="D25" s="12"/>
      <c r="E25" s="12">
        <v>30</v>
      </c>
      <c r="F25" s="12">
        <v>30</v>
      </c>
      <c r="G25" s="12"/>
      <c r="H25" s="12"/>
      <c r="I25" s="12"/>
      <c r="J25" s="12"/>
      <c r="K25" s="12"/>
      <c r="L25" s="12"/>
      <c r="M25" s="12"/>
      <c r="N25" s="12">
        <v>40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>
        <v>2.5</v>
      </c>
      <c r="Z25" s="14">
        <v>50154</v>
      </c>
      <c r="AA25" s="17" t="str">
        <f>IF(COUNTA(VERDURAS!C25:AA25),"VER","")</f>
        <v/>
      </c>
      <c r="AB25" s="18" t="str">
        <f>IF(COUNTA(DIETETICA!C25:U25),"VER","")</f>
        <v>VER</v>
      </c>
    </row>
    <row r="26" spans="1:29" ht="15.75" hidden="1" customHeight="1">
      <c r="A26" s="10">
        <v>2</v>
      </c>
      <c r="B26" s="11" t="s">
        <v>58</v>
      </c>
      <c r="C26" s="12"/>
      <c r="D26" s="12"/>
      <c r="E26" s="12"/>
      <c r="F26" s="12"/>
      <c r="G26" s="12"/>
      <c r="H26" s="12">
        <v>7.5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>
        <v>2.5</v>
      </c>
      <c r="Z26" s="14">
        <v>50155</v>
      </c>
      <c r="AA26" s="17" t="str">
        <f>IF(COUNTA(VERDURAS!C26:AA26),"VER","")</f>
        <v/>
      </c>
      <c r="AB26" s="18" t="str">
        <f>IF(COUNTA(DIETETICA!C26:U26),"VER","")</f>
        <v>VER</v>
      </c>
    </row>
    <row r="27" spans="1:29" ht="15.75" hidden="1" customHeight="1">
      <c r="A27" s="10">
        <v>1</v>
      </c>
      <c r="B27" s="29" t="s">
        <v>59</v>
      </c>
      <c r="C27" s="12"/>
      <c r="D27" s="12"/>
      <c r="E27" s="12"/>
      <c r="F27" s="12"/>
      <c r="G27" s="12"/>
      <c r="H27" s="12"/>
      <c r="I27" s="12"/>
      <c r="J27" s="12"/>
      <c r="K27" s="12">
        <v>10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>
        <v>2.5</v>
      </c>
      <c r="Z27" s="14">
        <v>42075</v>
      </c>
      <c r="AA27" s="17" t="str">
        <f>IF(COUNTA(VERDURAS!C27:AA27),"VER","")</f>
        <v/>
      </c>
      <c r="AB27" s="18" t="str">
        <f>IF(COUNTA(DIETETICA!C27:U27),"VER","")</f>
        <v/>
      </c>
    </row>
    <row r="28" spans="1:29" ht="15.75" hidden="1" customHeight="1">
      <c r="A28" s="10">
        <v>1</v>
      </c>
      <c r="B28" s="11" t="s">
        <v>60</v>
      </c>
      <c r="C28" s="12"/>
      <c r="D28" s="12"/>
      <c r="E28" s="12">
        <v>2.5</v>
      </c>
      <c r="F28" s="12">
        <v>12.5</v>
      </c>
      <c r="G28" s="12"/>
      <c r="H28" s="12"/>
      <c r="I28" s="12"/>
      <c r="J28" s="12"/>
      <c r="K28" s="12"/>
      <c r="L28" s="12"/>
      <c r="M28" s="12"/>
      <c r="N28" s="12"/>
      <c r="O28" s="28">
        <v>2.5</v>
      </c>
      <c r="P28" s="12"/>
      <c r="Q28" s="12"/>
      <c r="R28" s="12"/>
      <c r="S28" s="12"/>
      <c r="T28" s="12"/>
      <c r="U28" s="12"/>
      <c r="V28" s="12"/>
      <c r="W28" s="12"/>
      <c r="X28" s="12"/>
      <c r="Y28" s="13">
        <v>2.5</v>
      </c>
      <c r="Z28" s="14">
        <v>26838</v>
      </c>
      <c r="AA28" s="17" t="str">
        <f>IF(COUNTA(VERDURAS!C28:AA28),"VER","")</f>
        <v>VER</v>
      </c>
      <c r="AB28" s="18" t="str">
        <f>IF(COUNTA(DIETETICA!C28:U28),"VER","")</f>
        <v/>
      </c>
    </row>
    <row r="29" spans="1:29" ht="15.75" hidden="1" customHeight="1">
      <c r="A29" s="10" t="s">
        <v>61</v>
      </c>
      <c r="B29" s="11" t="s">
        <v>62</v>
      </c>
      <c r="C29" s="12"/>
      <c r="D29" s="12">
        <v>2.5</v>
      </c>
      <c r="E29" s="12">
        <v>2.5</v>
      </c>
      <c r="F29" s="12"/>
      <c r="G29" s="12">
        <v>10</v>
      </c>
      <c r="H29" s="12"/>
      <c r="I29" s="12"/>
      <c r="J29" s="12"/>
      <c r="K29" s="12">
        <v>3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>
        <v>2.5</v>
      </c>
      <c r="Z29" s="30"/>
      <c r="AA29" s="17" t="str">
        <f>IF(COUNTA(VERDURAS!C29:AA29),"VER","")</f>
        <v>VER</v>
      </c>
      <c r="AB29" s="18" t="str">
        <f>IF(COUNTA(DIETETICA!C29:U29),"VER","")</f>
        <v/>
      </c>
    </row>
    <row r="30" spans="1:29" ht="15.75" hidden="1" customHeight="1">
      <c r="A30" s="10">
        <v>2</v>
      </c>
      <c r="B30" s="11" t="s">
        <v>63</v>
      </c>
      <c r="C30" s="12"/>
      <c r="D30" s="12"/>
      <c r="E30" s="12"/>
      <c r="F30" s="12"/>
      <c r="G30" s="12"/>
      <c r="H30" s="12">
        <v>10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>
        <v>2.5</v>
      </c>
      <c r="Z30" s="14">
        <v>42082</v>
      </c>
      <c r="AA30" s="17" t="str">
        <f>IF(COUNTA(VERDURAS!C30:AA30),"VER","")</f>
        <v/>
      </c>
      <c r="AB30" s="18" t="str">
        <f>IF(COUNTA(DIETETICA!C30:U30),"VER","")</f>
        <v/>
      </c>
    </row>
    <row r="31" spans="1:29" ht="15.75" hidden="1" customHeight="1">
      <c r="A31" s="10">
        <v>1</v>
      </c>
      <c r="B31" s="11" t="s">
        <v>64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7" t="s">
        <v>65</v>
      </c>
      <c r="X31" s="12"/>
      <c r="Y31" s="13"/>
      <c r="Z31" s="14">
        <v>42076</v>
      </c>
      <c r="AA31" s="17" t="str">
        <f>IF(COUNTA(VERDURAS!C31:AA31),"VER","")</f>
        <v/>
      </c>
      <c r="AB31" s="18" t="str">
        <f>IF(COUNTA(DIETETICA!C31:U31),"VER","")</f>
        <v/>
      </c>
      <c r="AC31" s="20" t="s">
        <v>52</v>
      </c>
    </row>
    <row r="32" spans="1:29" ht="15.75" hidden="1" customHeight="1">
      <c r="A32" s="10">
        <v>1</v>
      </c>
      <c r="B32" s="11" t="s">
        <v>66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>
        <v>1</v>
      </c>
      <c r="Z32" s="14">
        <v>42077</v>
      </c>
      <c r="AA32" s="17" t="str">
        <f>IF(COUNTA(VERDURAS!C32:AA32),"VER","")</f>
        <v>VER</v>
      </c>
      <c r="AB32" s="18" t="str">
        <f>IF(COUNTA(DIETETICA!C32:U32),"VER","")</f>
        <v>VER</v>
      </c>
    </row>
    <row r="33" spans="1:28" ht="15.75" hidden="1" customHeight="1">
      <c r="A33" s="10">
        <v>1</v>
      </c>
      <c r="B33" s="31" t="s">
        <v>67</v>
      </c>
      <c r="C33" s="32" t="s">
        <v>68</v>
      </c>
      <c r="D33" s="32"/>
      <c r="E33" s="32" t="s">
        <v>68</v>
      </c>
      <c r="F33" s="32">
        <v>7.5</v>
      </c>
      <c r="G33" s="32"/>
      <c r="H33" s="32" t="s">
        <v>68</v>
      </c>
      <c r="I33" s="32"/>
      <c r="J33" s="32"/>
      <c r="K33" s="32" t="s">
        <v>68</v>
      </c>
      <c r="L33" s="32" t="s">
        <v>68</v>
      </c>
      <c r="M33" s="32"/>
      <c r="N33" s="32"/>
      <c r="O33" s="33">
        <v>10</v>
      </c>
      <c r="P33" s="32"/>
      <c r="Q33" s="32"/>
      <c r="R33" s="12"/>
      <c r="S33" s="12"/>
      <c r="T33" s="12"/>
      <c r="U33" s="12"/>
      <c r="V33" s="12"/>
      <c r="W33" s="12"/>
      <c r="X33" s="12"/>
      <c r="Y33" s="13">
        <v>2.5</v>
      </c>
      <c r="Z33" s="14">
        <v>26839</v>
      </c>
      <c r="AA33" s="17" t="str">
        <f>IF(COUNTA(VERDURAS!C33:AA33),"VER","")</f>
        <v>VER</v>
      </c>
      <c r="AB33" s="18" t="str">
        <f>IF(COUNTA(DIETETICA!C33:U33),"VER","")</f>
        <v/>
      </c>
    </row>
    <row r="34" spans="1:28" ht="15.75" hidden="1" customHeight="1">
      <c r="A34" s="10" t="s">
        <v>61</v>
      </c>
      <c r="B34" s="11" t="s">
        <v>69</v>
      </c>
      <c r="C34" s="12">
        <v>10</v>
      </c>
      <c r="D34" s="12"/>
      <c r="E34" s="12">
        <f>3*13.6</f>
        <v>40.799999999999997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>
        <v>2.5</v>
      </c>
      <c r="Z34" s="30"/>
      <c r="AA34" s="17" t="str">
        <f>IF(COUNTA(VERDURAS!C34:AA34),"VER","")</f>
        <v/>
      </c>
      <c r="AB34" s="18" t="str">
        <f>IF(COUNTA(DIETETICA!C34:U34),"VER","")</f>
        <v/>
      </c>
    </row>
    <row r="35" spans="1:28" ht="15.75" hidden="1" customHeight="1">
      <c r="A35" s="10">
        <v>2</v>
      </c>
      <c r="B35" s="11" t="s">
        <v>70</v>
      </c>
      <c r="C35" s="12"/>
      <c r="D35" s="12"/>
      <c r="E35" s="12">
        <v>7.5</v>
      </c>
      <c r="F35" s="12"/>
      <c r="G35" s="12"/>
      <c r="H35" s="12">
        <v>7.5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>
        <v>2.5</v>
      </c>
      <c r="Z35" s="14">
        <v>26844</v>
      </c>
      <c r="AA35" s="17" t="str">
        <f>IF(COUNTA(VERDURAS!C35:AA35),"VER","")</f>
        <v/>
      </c>
      <c r="AB35" s="18" t="str">
        <f>IF(COUNTA(DIETETICA!C35:U35),"VER","")</f>
        <v/>
      </c>
    </row>
    <row r="36" spans="1:28" ht="15.75" hidden="1" customHeight="1">
      <c r="A36" s="10">
        <v>1</v>
      </c>
      <c r="B36" s="11" t="s">
        <v>71</v>
      </c>
      <c r="C36" s="12"/>
      <c r="D36" s="12"/>
      <c r="E36" s="12"/>
      <c r="F36" s="12">
        <v>30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>
        <v>2.5</v>
      </c>
      <c r="Z36" s="14">
        <v>50144</v>
      </c>
      <c r="AA36" s="17" t="str">
        <f>IF(COUNTA(VERDURAS!C36:AA36),"VER","")</f>
        <v/>
      </c>
      <c r="AB36" s="18" t="str">
        <f>IF(COUNTA(DIETETICA!C36:U36),"VER","")</f>
        <v/>
      </c>
    </row>
    <row r="37" spans="1:28" ht="15.75" hidden="1" customHeight="1">
      <c r="A37" s="10" t="s">
        <v>61</v>
      </c>
      <c r="B37" s="11" t="s">
        <v>72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27" t="s">
        <v>73</v>
      </c>
      <c r="X37" s="12"/>
      <c r="Y37" s="13">
        <v>1</v>
      </c>
      <c r="Z37" s="30"/>
      <c r="AA37" s="17" t="str">
        <f>IF(COUNTA(VERDURAS!C37:AA37),"VER","")</f>
        <v>VER</v>
      </c>
      <c r="AB37" s="18" t="str">
        <f>IF(COUNTA(DIETETICA!C37:U37),"VER","")</f>
        <v/>
      </c>
    </row>
    <row r="38" spans="1:28" ht="15.75" hidden="1" customHeight="1">
      <c r="A38" s="10">
        <v>1</v>
      </c>
      <c r="B38" s="11" t="s">
        <v>74</v>
      </c>
      <c r="C38" s="12"/>
      <c r="D38" s="12"/>
      <c r="E38" s="12">
        <v>5</v>
      </c>
      <c r="F38" s="12">
        <v>15</v>
      </c>
      <c r="G38" s="12">
        <v>15</v>
      </c>
      <c r="H38" s="12"/>
      <c r="I38" s="12"/>
      <c r="J38" s="12"/>
      <c r="K38" s="12">
        <v>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>
        <v>2.5</v>
      </c>
      <c r="Z38" s="14">
        <v>50145</v>
      </c>
      <c r="AA38" s="17" t="str">
        <f>IF(COUNTA(VERDURAS!C38:AA38),"VER","")</f>
        <v/>
      </c>
      <c r="AB38" s="18" t="str">
        <f>IF(COUNTA(DIETETICA!C38:U38),"VER","")</f>
        <v/>
      </c>
    </row>
    <row r="39" spans="1:28" ht="15.75" hidden="1" customHeight="1">
      <c r="A39" s="10">
        <v>1</v>
      </c>
      <c r="B39" s="11" t="s">
        <v>75</v>
      </c>
      <c r="C39" s="12"/>
      <c r="D39" s="12"/>
      <c r="E39" s="12"/>
      <c r="F39" s="12">
        <v>2.5</v>
      </c>
      <c r="G39" s="12"/>
      <c r="H39" s="12"/>
      <c r="I39" s="12"/>
      <c r="J39" s="12"/>
      <c r="K39" s="12"/>
      <c r="L39" s="12"/>
      <c r="M39" s="12"/>
      <c r="N39" s="12"/>
      <c r="O39" s="28">
        <v>2.5</v>
      </c>
      <c r="P39" s="12"/>
      <c r="Q39" s="12"/>
      <c r="R39" s="12"/>
      <c r="S39" s="12"/>
      <c r="T39" s="12"/>
      <c r="U39" s="12"/>
      <c r="V39" s="12"/>
      <c r="W39" s="12"/>
      <c r="X39" s="12"/>
      <c r="Y39" s="13">
        <v>2.5</v>
      </c>
      <c r="Z39" s="14">
        <v>50146</v>
      </c>
      <c r="AA39" s="17" t="str">
        <f>IF(COUNTA(VERDURAS!C39:AA39),"VER","")</f>
        <v/>
      </c>
      <c r="AB39" s="18" t="str">
        <f>IF(COUNTA(DIETETICA!C39:U39),"VER","")</f>
        <v>VER</v>
      </c>
    </row>
    <row r="40" spans="1:28" ht="15.75" customHeight="1">
      <c r="A40" s="10">
        <v>3</v>
      </c>
      <c r="B40" s="11" t="s">
        <v>76</v>
      </c>
      <c r="C40" s="12"/>
      <c r="D40" s="12"/>
      <c r="E40" s="12">
        <v>7.5</v>
      </c>
      <c r="F40" s="12">
        <v>2.5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>
        <v>2.5</v>
      </c>
      <c r="Z40" s="14">
        <v>42086</v>
      </c>
      <c r="AA40" s="17" t="str">
        <f>IF(COUNTA(VERDURAS!C40:AA40),"VER","")</f>
        <v/>
      </c>
      <c r="AB40" s="18" t="str">
        <f>IF(COUNTA(DIETETICA!C40:U40),"VER","")</f>
        <v/>
      </c>
    </row>
    <row r="41" spans="1:28" ht="15.75" hidden="1" customHeight="1">
      <c r="A41" s="10">
        <v>1</v>
      </c>
      <c r="B41" s="11" t="s">
        <v>77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>
        <v>2.5</v>
      </c>
      <c r="Z41" s="14">
        <v>42078</v>
      </c>
      <c r="AA41" s="17" t="str">
        <f>IF(COUNTA(VERDURAS!C41:AA41),"VER","")</f>
        <v>VER</v>
      </c>
      <c r="AB41" s="18" t="str">
        <f>IF(COUNTA(DIETETICA!C41:U41),"VER","")</f>
        <v/>
      </c>
    </row>
    <row r="42" spans="1:28" ht="15.75" customHeight="1">
      <c r="A42" s="10">
        <v>3</v>
      </c>
      <c r="B42" s="11" t="s">
        <v>78</v>
      </c>
      <c r="C42" s="12"/>
      <c r="D42" s="12"/>
      <c r="E42" s="12"/>
      <c r="F42" s="12">
        <v>7.5</v>
      </c>
      <c r="G42" s="12"/>
      <c r="H42" s="12">
        <v>7.5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>
        <v>2.5</v>
      </c>
      <c r="Z42" s="14">
        <v>26845</v>
      </c>
      <c r="AA42" s="17" t="str">
        <f>IF(COUNTA(VERDURAS!C42:AA42),"VER","")</f>
        <v/>
      </c>
      <c r="AB42" s="18" t="str">
        <f>IF(COUNTA(DIETETICA!C42:U42),"VER","")</f>
        <v/>
      </c>
    </row>
    <row r="43" spans="1:28" ht="15.75" hidden="1" customHeight="1">
      <c r="A43" s="10">
        <v>1</v>
      </c>
      <c r="B43" s="11" t="s">
        <v>79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>
        <v>2.5</v>
      </c>
      <c r="Z43" s="14">
        <v>26840</v>
      </c>
      <c r="AA43" s="17" t="str">
        <f>IF(COUNTA(VERDURAS!C43:AA43),"VER","")</f>
        <v>VER</v>
      </c>
      <c r="AB43" s="18" t="str">
        <f>IF(COUNTA(DIETETICA!C43:U43),"VER","")</f>
        <v/>
      </c>
    </row>
    <row r="44" spans="1:28" ht="15.75" hidden="1" customHeight="1">
      <c r="A44" s="10">
        <v>2</v>
      </c>
      <c r="B44" s="11" t="s">
        <v>80</v>
      </c>
      <c r="C44" s="12"/>
      <c r="D44" s="12"/>
      <c r="E44" s="12">
        <v>12.5</v>
      </c>
      <c r="F44" s="12">
        <v>12.5</v>
      </c>
      <c r="G44" s="12"/>
      <c r="H44" s="12">
        <v>25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34" t="s">
        <v>81</v>
      </c>
      <c r="X44" s="12"/>
      <c r="Y44" s="13">
        <v>2.5</v>
      </c>
      <c r="Z44" s="14">
        <v>42083</v>
      </c>
      <c r="AA44" s="17" t="str">
        <f>IF(COUNTA(VERDURAS!C44:AA44),"VER","")</f>
        <v/>
      </c>
      <c r="AB44" s="18" t="str">
        <f>IF(COUNTA(DIETETICA!C44:U44),"VER","")</f>
        <v/>
      </c>
    </row>
    <row r="45" spans="1:28" ht="15.75" hidden="1" customHeight="1">
      <c r="A45" s="10">
        <v>1</v>
      </c>
      <c r="B45" s="11" t="s">
        <v>82</v>
      </c>
      <c r="C45" s="12"/>
      <c r="D45" s="12"/>
      <c r="E45" s="12"/>
      <c r="F45" s="12"/>
      <c r="G45" s="12">
        <v>30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>
        <v>2.5</v>
      </c>
      <c r="Z45" s="14">
        <v>50147</v>
      </c>
      <c r="AA45" s="17" t="str">
        <f>IF(COUNTA(VERDURAS!C45:AA45),"VER","")</f>
        <v/>
      </c>
      <c r="AB45" s="18" t="str">
        <f>IF(COUNTA(DIETETICA!C45:U45),"VER","")</f>
        <v/>
      </c>
    </row>
    <row r="46" spans="1:28" ht="15.75" hidden="1" customHeight="1">
      <c r="A46" s="10">
        <v>1</v>
      </c>
      <c r="B46" s="11" t="s">
        <v>83</v>
      </c>
      <c r="C46" s="12"/>
      <c r="D46" s="12"/>
      <c r="E46" s="12"/>
      <c r="F46" s="12">
        <v>10</v>
      </c>
      <c r="G46" s="12"/>
      <c r="H46" s="12">
        <v>10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>
        <v>2.5</v>
      </c>
      <c r="Z46" s="14">
        <v>26841</v>
      </c>
      <c r="AA46" s="17" t="str">
        <f>IF(COUNTA(VERDURAS!C46:AA46),"VER","")</f>
        <v/>
      </c>
      <c r="AB46" s="18" t="str">
        <f>IF(COUNTA(DIETETICA!C46:U46),"VER","")</f>
        <v/>
      </c>
    </row>
    <row r="47" spans="1:28" ht="15.75" hidden="1" customHeight="1">
      <c r="A47" s="10" t="s">
        <v>61</v>
      </c>
      <c r="B47" s="11" t="s">
        <v>84</v>
      </c>
      <c r="C47" s="12"/>
      <c r="D47" s="12"/>
      <c r="E47" s="12">
        <v>27.2</v>
      </c>
      <c r="F47" s="12">
        <v>13.6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>
        <v>2.5</v>
      </c>
      <c r="Z47" s="30"/>
      <c r="AA47" s="17" t="str">
        <f>IF(COUNTA(VERDURAS!C47:AA47),"VER","")</f>
        <v/>
      </c>
      <c r="AB47" s="18" t="str">
        <f>IF(COUNTA(DIETETICA!C47:U47),"VER","")</f>
        <v/>
      </c>
    </row>
    <row r="48" spans="1:28" ht="15.75" hidden="1" customHeight="1">
      <c r="A48" s="10">
        <v>1</v>
      </c>
      <c r="B48" s="11" t="s">
        <v>85</v>
      </c>
      <c r="C48" s="12"/>
      <c r="D48" s="12"/>
      <c r="E48" s="12"/>
      <c r="F48" s="12"/>
      <c r="G48" s="12"/>
      <c r="H48" s="12"/>
      <c r="I48" s="12">
        <v>0.5</v>
      </c>
      <c r="J48" s="12"/>
      <c r="K48" s="12">
        <v>0.5</v>
      </c>
      <c r="L48" s="12"/>
      <c r="M48" s="12"/>
      <c r="N48" s="12"/>
      <c r="O48" s="12"/>
      <c r="P48" s="12"/>
      <c r="Q48" s="12"/>
      <c r="R48" s="12"/>
      <c r="S48" s="12">
        <v>0.5</v>
      </c>
      <c r="T48" s="12"/>
      <c r="U48" s="12"/>
      <c r="V48" s="27"/>
      <c r="W48" s="35" t="s">
        <v>86</v>
      </c>
      <c r="X48" s="27"/>
      <c r="Y48" s="13"/>
      <c r="Z48" s="14">
        <v>42079</v>
      </c>
      <c r="AA48" s="17" t="str">
        <f>IF(COUNTA(VERDURAS!C48:AA48),"VER","")</f>
        <v/>
      </c>
      <c r="AB48" s="18" t="str">
        <f>IF(COUNTA(DIETETICA!C48:U48),"VER","")</f>
        <v/>
      </c>
    </row>
    <row r="49" spans="1:28" ht="15.75" hidden="1" customHeight="1">
      <c r="A49" s="10" t="s">
        <v>61</v>
      </c>
      <c r="B49" s="11" t="s">
        <v>87</v>
      </c>
      <c r="C49" s="12"/>
      <c r="D49" s="12"/>
      <c r="E49" s="12"/>
      <c r="F49" s="12"/>
      <c r="G49" s="12"/>
      <c r="H49" s="12"/>
      <c r="I49" s="12">
        <v>0.5</v>
      </c>
      <c r="J49" s="12"/>
      <c r="K49" s="12">
        <v>0.5</v>
      </c>
      <c r="L49" s="12"/>
      <c r="M49" s="12"/>
      <c r="N49" s="12"/>
      <c r="O49" s="12"/>
      <c r="P49" s="12"/>
      <c r="Q49" s="12"/>
      <c r="R49" s="12"/>
      <c r="S49" s="12">
        <v>0.5</v>
      </c>
      <c r="T49" s="12"/>
      <c r="U49" s="12"/>
      <c r="V49" s="27"/>
      <c r="W49" s="27" t="s">
        <v>88</v>
      </c>
      <c r="X49" s="27"/>
      <c r="Y49" s="13"/>
      <c r="Z49" s="30"/>
      <c r="AA49" s="17" t="str">
        <f>IF(COUNTA(VERDURAS!C49:AA49),"VER","")</f>
        <v/>
      </c>
      <c r="AB49" s="18" t="str">
        <f>IF(COUNTA(DIETETICA!C49:U49),"VER","")</f>
        <v/>
      </c>
    </row>
    <row r="50" spans="1:28" ht="15.75" hidden="1" customHeight="1">
      <c r="A50" s="10">
        <v>1</v>
      </c>
      <c r="B50" s="11" t="s">
        <v>89</v>
      </c>
      <c r="C50" s="12"/>
      <c r="D50" s="12"/>
      <c r="E50" s="12">
        <v>1</v>
      </c>
      <c r="F50" s="12"/>
      <c r="G50" s="12">
        <v>1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 t="s">
        <v>90</v>
      </c>
      <c r="X50" s="12"/>
      <c r="Y50" s="13">
        <v>1</v>
      </c>
      <c r="Z50" s="14">
        <v>42080</v>
      </c>
      <c r="AA50" s="17" t="str">
        <f>IF(COUNTA(VERDURAS!C50:AA50),"VER","")</f>
        <v>VER</v>
      </c>
      <c r="AB50" s="18" t="str">
        <f>IF(COUNTA(DIETETICA!C50:U50),"VER","")</f>
        <v/>
      </c>
    </row>
    <row r="51" spans="1:28" ht="15.75" hidden="1" customHeight="1">
      <c r="A51" s="10" t="s">
        <v>61</v>
      </c>
      <c r="B51" s="11" t="s">
        <v>91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27" t="s">
        <v>92</v>
      </c>
      <c r="X51" s="12"/>
      <c r="Y51" s="13">
        <v>1</v>
      </c>
      <c r="Z51" s="30"/>
      <c r="AA51" s="17" t="str">
        <f>IF(COUNTA(VERDURAS!C51:AA51),"VER","")</f>
        <v>VER</v>
      </c>
      <c r="AB51" s="18" t="str">
        <f>IF(COUNTA(DIETETICA!C51:U51),"VER","")</f>
        <v/>
      </c>
    </row>
    <row r="52" spans="1:28" ht="15.75" hidden="1" customHeight="1">
      <c r="A52" s="10">
        <v>2</v>
      </c>
      <c r="B52" s="11" t="s">
        <v>93</v>
      </c>
      <c r="C52" s="12"/>
      <c r="D52" s="12"/>
      <c r="E52" s="12"/>
      <c r="F52" s="12"/>
      <c r="G52" s="12"/>
      <c r="H52" s="12">
        <v>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>
        <v>1</v>
      </c>
      <c r="Z52" s="14">
        <v>42084</v>
      </c>
      <c r="AA52" s="17" t="str">
        <f>IF(COUNTA(VERDURAS!C52:AA52),"VER","")</f>
        <v/>
      </c>
      <c r="AB52" s="18" t="str">
        <f>IF(COUNTA(DIETETICA!C52:U52),"VER","")</f>
        <v/>
      </c>
    </row>
    <row r="53" spans="1:28" ht="15.75" hidden="1" customHeight="1">
      <c r="A53" s="10">
        <v>1</v>
      </c>
      <c r="B53" s="11" t="s">
        <v>94</v>
      </c>
      <c r="C53" s="12"/>
      <c r="D53" s="12"/>
      <c r="E53" s="12"/>
      <c r="F53" s="12">
        <v>7.5</v>
      </c>
      <c r="G53" s="12"/>
      <c r="H53" s="12">
        <v>2.5</v>
      </c>
      <c r="I53" s="12">
        <v>2.5</v>
      </c>
      <c r="J53" s="12"/>
      <c r="K53" s="12">
        <v>1</v>
      </c>
      <c r="L53" s="12"/>
      <c r="M53" s="12"/>
      <c r="N53" s="12"/>
      <c r="O53" s="12"/>
      <c r="P53" s="12"/>
      <c r="Q53" s="12">
        <v>2</v>
      </c>
      <c r="R53" s="12"/>
      <c r="S53" s="12"/>
      <c r="T53" s="12"/>
      <c r="U53" s="12"/>
      <c r="V53" s="12"/>
      <c r="W53" s="12"/>
      <c r="X53" s="12"/>
      <c r="Y53" s="13">
        <v>2.5</v>
      </c>
      <c r="Z53" s="14">
        <v>50148</v>
      </c>
      <c r="AA53" s="17" t="str">
        <f>IF(COUNTA(VERDURAS!C53:AA53),"VER","")</f>
        <v/>
      </c>
      <c r="AB53" s="18" t="str">
        <f>IF(COUNTA(DIETETICA!C53:U53),"VER","")</f>
        <v/>
      </c>
    </row>
    <row r="54" spans="1:28" ht="15.75" hidden="1" customHeight="1">
      <c r="A54" s="10" t="s">
        <v>61</v>
      </c>
      <c r="B54" s="11" t="s">
        <v>95</v>
      </c>
      <c r="C54" s="36">
        <v>20</v>
      </c>
      <c r="D54" s="37"/>
      <c r="E54" s="37">
        <f>6*13.6</f>
        <v>81.599999999999994</v>
      </c>
      <c r="F54" s="38"/>
      <c r="G54" s="37"/>
      <c r="H54" s="37"/>
      <c r="I54" s="37">
        <v>13.6</v>
      </c>
      <c r="J54" s="39"/>
      <c r="K54" s="37">
        <v>16</v>
      </c>
      <c r="L54" s="40">
        <v>16</v>
      </c>
      <c r="M54" s="37"/>
      <c r="N54" s="37"/>
      <c r="O54" s="39"/>
      <c r="P54" s="37"/>
      <c r="Q54" s="40"/>
      <c r="R54" s="40"/>
      <c r="S54" s="40"/>
      <c r="T54" s="40"/>
      <c r="U54" s="40"/>
      <c r="V54" s="40"/>
      <c r="W54" s="40"/>
      <c r="X54" s="40"/>
      <c r="Y54" s="41">
        <v>2.5</v>
      </c>
      <c r="Z54" s="42" t="s">
        <v>96</v>
      </c>
      <c r="AA54" s="17" t="str">
        <f>IF(COUNTA(VERDURAS!C54:AA54),"VER","")</f>
        <v>VER</v>
      </c>
      <c r="AB54" s="18" t="str">
        <f>IF(COUNTA(DIETETICA!C54:U54),"VER","")</f>
        <v/>
      </c>
    </row>
    <row r="55" spans="1:28" ht="15.75" hidden="1" customHeight="1">
      <c r="A55" s="10">
        <v>7</v>
      </c>
      <c r="B55" s="43" t="s">
        <v>97</v>
      </c>
      <c r="C55" s="44"/>
      <c r="D55" s="44"/>
      <c r="E55" s="44"/>
      <c r="F55" s="45"/>
      <c r="G55" s="44"/>
      <c r="H55" s="44"/>
      <c r="I55" s="46"/>
      <c r="J55" s="37"/>
      <c r="K55" s="47"/>
      <c r="L55" s="48"/>
      <c r="M55" s="44"/>
      <c r="N55" s="44"/>
      <c r="O55" s="37"/>
      <c r="P55" s="47"/>
      <c r="Q55" s="48"/>
      <c r="R55" s="48"/>
      <c r="S55" s="48">
        <v>20</v>
      </c>
      <c r="T55" s="48"/>
      <c r="U55" s="48"/>
      <c r="V55" s="48"/>
      <c r="W55" s="48"/>
      <c r="X55" s="48"/>
      <c r="Y55" s="49">
        <v>2.5</v>
      </c>
      <c r="Z55" s="50">
        <v>29200</v>
      </c>
      <c r="AA55" s="17" t="str">
        <f>IF(COUNTA(VERDURAS!C55:AA55),"VER","")</f>
        <v>VER</v>
      </c>
      <c r="AB55" s="18" t="str">
        <f>IF(COUNTA(DIETETICA!C55:U55),"VER","")</f>
        <v/>
      </c>
    </row>
    <row r="56" spans="1:28" ht="15.75" customHeight="1">
      <c r="A56" s="51">
        <v>3</v>
      </c>
      <c r="B56" s="52" t="s">
        <v>98</v>
      </c>
      <c r="C56" s="53"/>
      <c r="D56" s="53"/>
      <c r="E56" s="53"/>
      <c r="F56" s="54"/>
      <c r="G56" s="53"/>
      <c r="H56" s="53"/>
      <c r="I56" s="55"/>
      <c r="J56" s="56"/>
      <c r="K56" s="53"/>
      <c r="L56" s="57"/>
      <c r="M56" s="53"/>
      <c r="N56" s="53"/>
      <c r="O56" s="58"/>
      <c r="P56" s="53"/>
      <c r="Q56" s="57"/>
      <c r="R56" s="57"/>
      <c r="S56" s="57"/>
      <c r="T56" s="57"/>
      <c r="U56" s="57"/>
      <c r="V56" s="57"/>
      <c r="W56" s="59" t="s">
        <v>99</v>
      </c>
      <c r="X56" s="57"/>
      <c r="Y56" s="60" t="s">
        <v>100</v>
      </c>
      <c r="Z56" s="61"/>
      <c r="AA56" s="17" t="str">
        <f>IF(COUNTA(VERDURAS!C56:AA56),"VER","")</f>
        <v>VER</v>
      </c>
      <c r="AB56" s="18" t="str">
        <f>IF(COUNTA(DIETETICA!C56:U56),"VER","")</f>
        <v/>
      </c>
    </row>
    <row r="57" spans="1:28" ht="15.75" hidden="1" customHeight="1">
      <c r="A57" s="62" t="s">
        <v>61</v>
      </c>
      <c r="B57" s="63" t="s">
        <v>101</v>
      </c>
      <c r="C57" s="64"/>
      <c r="D57" s="64"/>
      <c r="E57" s="65" t="s">
        <v>100</v>
      </c>
      <c r="F57" s="66"/>
      <c r="G57" s="64"/>
      <c r="H57" s="64"/>
      <c r="I57" s="67"/>
      <c r="J57" s="68"/>
      <c r="K57" s="64"/>
      <c r="L57" s="69"/>
      <c r="M57" s="64"/>
      <c r="N57" s="64"/>
      <c r="O57" s="70"/>
      <c r="P57" s="64"/>
      <c r="Q57" s="69"/>
      <c r="R57" s="69"/>
      <c r="S57" s="69"/>
      <c r="T57" s="69"/>
      <c r="U57" s="69"/>
      <c r="V57" s="69"/>
      <c r="W57" s="69"/>
      <c r="X57" s="69"/>
      <c r="Y57" s="71" t="s">
        <v>100</v>
      </c>
      <c r="Z57" s="50">
        <v>26837</v>
      </c>
      <c r="AA57" s="17" t="str">
        <f>IF(COUNTA(VERDURAS!C57:AA57),"VER","")</f>
        <v/>
      </c>
      <c r="AB57" s="18" t="str">
        <f>IF(COUNTA(DIETETICA!C57:U57),"VER","")</f>
        <v/>
      </c>
    </row>
    <row r="58" spans="1:28" ht="16.5" hidden="1" customHeight="1">
      <c r="A58" s="72" t="s">
        <v>61</v>
      </c>
      <c r="B58" s="73" t="s">
        <v>102</v>
      </c>
      <c r="C58" s="74"/>
      <c r="D58" s="74"/>
      <c r="E58" s="74"/>
      <c r="F58" s="75"/>
      <c r="G58" s="74"/>
      <c r="H58" s="74"/>
      <c r="I58" s="76"/>
      <c r="J58" s="77"/>
      <c r="K58" s="74"/>
      <c r="L58" s="78"/>
      <c r="M58" s="74"/>
      <c r="N58" s="74"/>
      <c r="O58" s="79"/>
      <c r="P58" s="74"/>
      <c r="Q58" s="78"/>
      <c r="R58" s="78"/>
      <c r="S58" s="78"/>
      <c r="T58" s="78"/>
      <c r="U58" s="78"/>
      <c r="V58" s="78"/>
      <c r="W58" s="78"/>
      <c r="X58" s="78"/>
      <c r="Y58" s="80"/>
      <c r="Z58" s="81"/>
      <c r="AA58" s="82"/>
      <c r="AB58" s="83"/>
    </row>
    <row r="59" spans="1:28" ht="16.5" hidden="1" customHeight="1">
      <c r="A59" s="84">
        <v>10</v>
      </c>
      <c r="B59" s="85" t="s">
        <v>103</v>
      </c>
      <c r="C59" s="74"/>
      <c r="D59" s="74"/>
      <c r="E59" s="74"/>
      <c r="F59" s="75"/>
      <c r="G59" s="74"/>
      <c r="H59" s="74"/>
      <c r="I59" s="76"/>
      <c r="J59" s="77"/>
      <c r="K59" s="74"/>
      <c r="L59" s="78"/>
      <c r="M59" s="74"/>
      <c r="N59" s="74"/>
      <c r="O59" s="79"/>
      <c r="P59" s="74"/>
      <c r="Q59" s="86"/>
      <c r="R59" s="78"/>
      <c r="S59" s="78"/>
      <c r="T59" s="78"/>
      <c r="U59" s="78"/>
      <c r="V59" s="78"/>
      <c r="W59" s="78"/>
      <c r="X59" s="78"/>
      <c r="Y59" s="80"/>
      <c r="Z59" s="87"/>
      <c r="AA59" s="82"/>
      <c r="AB59" s="83"/>
    </row>
    <row r="60" spans="1:28" ht="16.5" hidden="1" customHeight="1">
      <c r="A60" s="84">
        <v>2</v>
      </c>
      <c r="B60" s="85" t="s">
        <v>104</v>
      </c>
      <c r="C60" s="88"/>
      <c r="D60" s="88"/>
      <c r="E60" s="88"/>
      <c r="F60" s="89"/>
      <c r="G60" s="88"/>
      <c r="H60" s="88"/>
      <c r="I60" s="90"/>
      <c r="J60" s="91"/>
      <c r="K60" s="92"/>
      <c r="L60" s="93"/>
      <c r="M60" s="88"/>
      <c r="N60" s="88"/>
      <c r="O60" s="91"/>
      <c r="P60" s="92"/>
      <c r="Q60" s="93"/>
      <c r="R60" s="93"/>
      <c r="S60" s="93"/>
      <c r="T60" s="93"/>
      <c r="U60" s="93"/>
      <c r="V60" s="93"/>
      <c r="W60" s="94" t="s">
        <v>105</v>
      </c>
      <c r="X60" s="93"/>
      <c r="Y60" s="95">
        <v>2.5</v>
      </c>
      <c r="Z60" s="96">
        <v>42085</v>
      </c>
      <c r="AA60" s="97" t="str">
        <f>IF(COUNTA(VERDURAS!C60:AA60),"VER","")</f>
        <v/>
      </c>
      <c r="AB60" s="98" t="str">
        <f>IF(COUNTA(DIETETICA!C60:U60),"VER","")</f>
        <v/>
      </c>
    </row>
    <row r="61" spans="1:28" ht="21" hidden="1" customHeight="1">
      <c r="A61" s="99" t="s">
        <v>106</v>
      </c>
      <c r="B61" s="100"/>
      <c r="C61" s="101">
        <f t="shared" ref="C61:X61" si="0">IF(SUMIF($A$8:$A$60,"ret",C8:C60)=0,"",SUMIF($A$8:$A$60,"ret",C8:C60))</f>
        <v>30</v>
      </c>
      <c r="D61" s="101">
        <f t="shared" si="0"/>
        <v>2.5</v>
      </c>
      <c r="E61" s="101">
        <f t="shared" si="0"/>
        <v>152.1</v>
      </c>
      <c r="F61" s="101">
        <f t="shared" si="0"/>
        <v>13.6</v>
      </c>
      <c r="G61" s="101">
        <f t="shared" si="0"/>
        <v>10</v>
      </c>
      <c r="H61" s="101" t="str">
        <f t="shared" si="0"/>
        <v/>
      </c>
      <c r="I61" s="101">
        <f t="shared" si="0"/>
        <v>14.1</v>
      </c>
      <c r="J61" s="101" t="str">
        <f t="shared" si="0"/>
        <v/>
      </c>
      <c r="K61" s="101">
        <f t="shared" si="0"/>
        <v>19.5</v>
      </c>
      <c r="L61" s="101">
        <f t="shared" si="0"/>
        <v>16</v>
      </c>
      <c r="M61" s="101" t="str">
        <f t="shared" si="0"/>
        <v/>
      </c>
      <c r="N61" s="101" t="str">
        <f t="shared" si="0"/>
        <v/>
      </c>
      <c r="O61" s="101" t="str">
        <f t="shared" si="0"/>
        <v/>
      </c>
      <c r="P61" s="101" t="str">
        <f t="shared" si="0"/>
        <v/>
      </c>
      <c r="Q61" s="101" t="str">
        <f t="shared" si="0"/>
        <v/>
      </c>
      <c r="R61" s="101" t="str">
        <f t="shared" si="0"/>
        <v/>
      </c>
      <c r="S61" s="101">
        <f t="shared" si="0"/>
        <v>0.5</v>
      </c>
      <c r="T61" s="101" t="str">
        <f t="shared" si="0"/>
        <v/>
      </c>
      <c r="U61" s="101" t="str">
        <f t="shared" si="0"/>
        <v/>
      </c>
      <c r="V61" s="101" t="str">
        <f t="shared" si="0"/>
        <v/>
      </c>
      <c r="W61" s="101" t="str">
        <f t="shared" si="0"/>
        <v/>
      </c>
      <c r="X61" s="102" t="str">
        <f t="shared" si="0"/>
        <v/>
      </c>
    </row>
    <row r="62" spans="1:28" ht="21" hidden="1" customHeight="1">
      <c r="A62" s="99" t="s">
        <v>107</v>
      </c>
      <c r="B62" s="100"/>
      <c r="C62" s="101">
        <f t="shared" ref="C62:X62" si="1">IF(SUMIF($A$8:$A$60,"&lt;&gt;ret",C8:C60)=0,"",SUMIF($A$8:$A$60,"&lt;&gt;ret",C8:C60))</f>
        <v>31</v>
      </c>
      <c r="D62" s="101">
        <f t="shared" si="1"/>
        <v>1</v>
      </c>
      <c r="E62" s="101">
        <f t="shared" si="1"/>
        <v>80</v>
      </c>
      <c r="F62" s="101">
        <f t="shared" si="1"/>
        <v>156</v>
      </c>
      <c r="G62" s="101">
        <f t="shared" si="1"/>
        <v>146</v>
      </c>
      <c r="H62" s="101">
        <f t="shared" si="1"/>
        <v>144.5</v>
      </c>
      <c r="I62" s="101">
        <f t="shared" si="1"/>
        <v>3</v>
      </c>
      <c r="J62" s="101">
        <f t="shared" si="1"/>
        <v>2</v>
      </c>
      <c r="K62" s="101">
        <f t="shared" si="1"/>
        <v>16.5</v>
      </c>
      <c r="L62" s="101">
        <f t="shared" si="1"/>
        <v>12</v>
      </c>
      <c r="M62" s="101" t="str">
        <f t="shared" si="1"/>
        <v/>
      </c>
      <c r="N62" s="101">
        <f t="shared" si="1"/>
        <v>40</v>
      </c>
      <c r="O62" s="101">
        <f t="shared" si="1"/>
        <v>21.5</v>
      </c>
      <c r="P62" s="101" t="str">
        <f t="shared" si="1"/>
        <v/>
      </c>
      <c r="Q62" s="101">
        <f t="shared" si="1"/>
        <v>3</v>
      </c>
      <c r="R62" s="101" t="str">
        <f t="shared" si="1"/>
        <v/>
      </c>
      <c r="S62" s="101">
        <f t="shared" si="1"/>
        <v>20.5</v>
      </c>
      <c r="T62" s="101" t="str">
        <f t="shared" si="1"/>
        <v/>
      </c>
      <c r="U62" s="101" t="str">
        <f t="shared" si="1"/>
        <v/>
      </c>
      <c r="V62" s="101" t="str">
        <f t="shared" si="1"/>
        <v/>
      </c>
      <c r="W62" s="101" t="str">
        <f t="shared" si="1"/>
        <v/>
      </c>
      <c r="X62" s="102" t="str">
        <f t="shared" si="1"/>
        <v/>
      </c>
    </row>
    <row r="63" spans="1:28" ht="15.75" customHeight="1"/>
    <row r="64" spans="1:28" ht="21" customHeight="1">
      <c r="A64" s="267" t="s">
        <v>108</v>
      </c>
      <c r="B64" s="268"/>
      <c r="C64" s="103">
        <f t="shared" ref="C64:X64" si="2">IF(SUM(C61:C62)=0,"",SUM(C61:C62))</f>
        <v>61</v>
      </c>
      <c r="D64" s="104">
        <f t="shared" si="2"/>
        <v>3.5</v>
      </c>
      <c r="E64" s="104">
        <f t="shared" si="2"/>
        <v>232.1</v>
      </c>
      <c r="F64" s="104">
        <f t="shared" si="2"/>
        <v>169.6</v>
      </c>
      <c r="G64" s="104">
        <f t="shared" si="2"/>
        <v>156</v>
      </c>
      <c r="H64" s="104">
        <f t="shared" si="2"/>
        <v>144.5</v>
      </c>
      <c r="I64" s="104">
        <f t="shared" si="2"/>
        <v>17.100000000000001</v>
      </c>
      <c r="J64" s="104">
        <f t="shared" si="2"/>
        <v>2</v>
      </c>
      <c r="K64" s="104">
        <f t="shared" si="2"/>
        <v>36</v>
      </c>
      <c r="L64" s="104">
        <f t="shared" si="2"/>
        <v>28</v>
      </c>
      <c r="M64" s="104" t="str">
        <f t="shared" si="2"/>
        <v/>
      </c>
      <c r="N64" s="104">
        <f t="shared" si="2"/>
        <v>40</v>
      </c>
      <c r="O64" s="104">
        <f t="shared" si="2"/>
        <v>21.5</v>
      </c>
      <c r="P64" s="104" t="str">
        <f t="shared" si="2"/>
        <v/>
      </c>
      <c r="Q64" s="104">
        <f t="shared" si="2"/>
        <v>3</v>
      </c>
      <c r="R64" s="104" t="str">
        <f t="shared" si="2"/>
        <v/>
      </c>
      <c r="S64" s="104">
        <f t="shared" si="2"/>
        <v>21</v>
      </c>
      <c r="T64" s="104" t="str">
        <f t="shared" si="2"/>
        <v/>
      </c>
      <c r="U64" s="104" t="str">
        <f t="shared" si="2"/>
        <v/>
      </c>
      <c r="V64" s="104" t="str">
        <f t="shared" si="2"/>
        <v/>
      </c>
      <c r="W64" s="104" t="str">
        <f t="shared" si="2"/>
        <v/>
      </c>
      <c r="X64" s="105" t="str">
        <f t="shared" si="2"/>
        <v/>
      </c>
    </row>
    <row r="65" spans="1:25" ht="15.75" customHeight="1"/>
    <row r="66" spans="1:25" ht="15.75" customHeight="1"/>
    <row r="67" spans="1:25" ht="15.75" customHeight="1"/>
    <row r="68" spans="1:25" ht="15.75" customHeight="1"/>
    <row r="69" spans="1:25" ht="15.75" hidden="1" customHeight="1">
      <c r="A69" s="106" t="s">
        <v>11</v>
      </c>
      <c r="Y69" s="106" t="s">
        <v>108</v>
      </c>
    </row>
    <row r="70" spans="1:25" ht="15.75" hidden="1" customHeight="1">
      <c r="A70" s="106">
        <v>1</v>
      </c>
      <c r="B70" s="107"/>
      <c r="C70" s="107" t="str">
        <f t="shared" ref="C70:X70" si="3">IF(SUMIF($A$8:$A$60,$A$70,C8:C60)=0,"",SUMIF($A$8:$A$60,$A$70,C8:C60))</f>
        <v/>
      </c>
      <c r="D70" s="107" t="str">
        <f t="shared" si="3"/>
        <v/>
      </c>
      <c r="E70" s="107">
        <f t="shared" si="3"/>
        <v>10.5</v>
      </c>
      <c r="F70" s="107">
        <f t="shared" si="3"/>
        <v>96</v>
      </c>
      <c r="G70" s="107">
        <f t="shared" si="3"/>
        <v>46</v>
      </c>
      <c r="H70" s="107">
        <f t="shared" si="3"/>
        <v>19</v>
      </c>
      <c r="I70" s="107">
        <f t="shared" si="3"/>
        <v>3</v>
      </c>
      <c r="J70" s="107" t="str">
        <f t="shared" si="3"/>
        <v/>
      </c>
      <c r="K70" s="107">
        <f t="shared" si="3"/>
        <v>16.5</v>
      </c>
      <c r="L70" s="107">
        <f t="shared" si="3"/>
        <v>2</v>
      </c>
      <c r="M70" s="107" t="str">
        <f t="shared" si="3"/>
        <v/>
      </c>
      <c r="N70" s="107" t="str">
        <f t="shared" si="3"/>
        <v/>
      </c>
      <c r="O70" s="107">
        <f t="shared" si="3"/>
        <v>17.5</v>
      </c>
      <c r="P70" s="107" t="str">
        <f t="shared" si="3"/>
        <v/>
      </c>
      <c r="Q70" s="107">
        <f t="shared" si="3"/>
        <v>2</v>
      </c>
      <c r="R70" s="107" t="str">
        <f t="shared" si="3"/>
        <v/>
      </c>
      <c r="S70" s="107">
        <f t="shared" si="3"/>
        <v>0.5</v>
      </c>
      <c r="T70" s="107" t="str">
        <f t="shared" si="3"/>
        <v/>
      </c>
      <c r="U70" s="107" t="str">
        <f t="shared" si="3"/>
        <v/>
      </c>
      <c r="V70" s="107" t="str">
        <f t="shared" si="3"/>
        <v/>
      </c>
      <c r="W70" s="107" t="str">
        <f t="shared" si="3"/>
        <v/>
      </c>
      <c r="X70" s="108" t="str">
        <f t="shared" si="3"/>
        <v/>
      </c>
      <c r="Y70" s="109">
        <f t="shared" ref="Y70:Y84" si="4">SUM(C70:X70)</f>
        <v>213</v>
      </c>
    </row>
    <row r="71" spans="1:25" ht="15.75" hidden="1" customHeight="1">
      <c r="A71" s="106">
        <v>2</v>
      </c>
      <c r="B71" s="107"/>
      <c r="C71" s="107">
        <f t="shared" ref="C71:X71" si="5">IF(SUMIF($A$8:$A$60,$A$71,C8:C60)=0,"",SUMIF($A$8:$A$60,$A$71,C8:C60))</f>
        <v>31</v>
      </c>
      <c r="D71" s="107">
        <f t="shared" si="5"/>
        <v>1</v>
      </c>
      <c r="E71" s="107">
        <f t="shared" si="5"/>
        <v>62</v>
      </c>
      <c r="F71" s="107">
        <f t="shared" si="5"/>
        <v>50</v>
      </c>
      <c r="G71" s="107">
        <f t="shared" si="5"/>
        <v>100</v>
      </c>
      <c r="H71" s="107">
        <f t="shared" si="5"/>
        <v>118</v>
      </c>
      <c r="I71" s="107" t="str">
        <f t="shared" si="5"/>
        <v/>
      </c>
      <c r="J71" s="107">
        <f t="shared" si="5"/>
        <v>2</v>
      </c>
      <c r="K71" s="107" t="str">
        <f t="shared" si="5"/>
        <v/>
      </c>
      <c r="L71" s="107">
        <f t="shared" si="5"/>
        <v>10</v>
      </c>
      <c r="M71" s="107" t="str">
        <f t="shared" si="5"/>
        <v/>
      </c>
      <c r="N71" s="107">
        <f t="shared" si="5"/>
        <v>40</v>
      </c>
      <c r="O71" s="107" t="str">
        <f t="shared" si="5"/>
        <v/>
      </c>
      <c r="P71" s="107" t="str">
        <f t="shared" si="5"/>
        <v/>
      </c>
      <c r="Q71" s="107" t="str">
        <f t="shared" si="5"/>
        <v/>
      </c>
      <c r="R71" s="107" t="str">
        <f t="shared" si="5"/>
        <v/>
      </c>
      <c r="S71" s="107" t="str">
        <f t="shared" si="5"/>
        <v/>
      </c>
      <c r="T71" s="107" t="str">
        <f t="shared" si="5"/>
        <v/>
      </c>
      <c r="U71" s="107" t="str">
        <f t="shared" si="5"/>
        <v/>
      </c>
      <c r="V71" s="107" t="str">
        <f t="shared" si="5"/>
        <v/>
      </c>
      <c r="W71" s="107" t="str">
        <f t="shared" si="5"/>
        <v/>
      </c>
      <c r="X71" s="108" t="str">
        <f t="shared" si="5"/>
        <v/>
      </c>
      <c r="Y71" s="109">
        <f t="shared" si="4"/>
        <v>414</v>
      </c>
    </row>
    <row r="72" spans="1:25" ht="15.75" hidden="1" customHeight="1">
      <c r="A72" s="106">
        <v>3</v>
      </c>
      <c r="B72" s="107"/>
      <c r="C72" s="107" t="str">
        <f t="shared" ref="C72:X72" si="6">IF(SUMIF($A$8:$A$60,$A$72,C8:C60)=0,"",SUMIF($A$8:$A$60,$A$72,C8:C60))</f>
        <v/>
      </c>
      <c r="D72" s="107" t="str">
        <f t="shared" si="6"/>
        <v/>
      </c>
      <c r="E72" s="107">
        <f t="shared" si="6"/>
        <v>7.5</v>
      </c>
      <c r="F72" s="107">
        <f t="shared" si="6"/>
        <v>10</v>
      </c>
      <c r="G72" s="107" t="str">
        <f t="shared" si="6"/>
        <v/>
      </c>
      <c r="H72" s="107">
        <f t="shared" si="6"/>
        <v>7.5</v>
      </c>
      <c r="I72" s="107" t="str">
        <f t="shared" si="6"/>
        <v/>
      </c>
      <c r="J72" s="107" t="str">
        <f t="shared" si="6"/>
        <v/>
      </c>
      <c r="K72" s="107" t="str">
        <f t="shared" si="6"/>
        <v/>
      </c>
      <c r="L72" s="107" t="str">
        <f t="shared" si="6"/>
        <v/>
      </c>
      <c r="M72" s="107" t="str">
        <f t="shared" si="6"/>
        <v/>
      </c>
      <c r="N72" s="107" t="str">
        <f t="shared" si="6"/>
        <v/>
      </c>
      <c r="O72" s="107">
        <f t="shared" si="6"/>
        <v>4</v>
      </c>
      <c r="P72" s="107" t="str">
        <f t="shared" si="6"/>
        <v/>
      </c>
      <c r="Q72" s="107">
        <f t="shared" si="6"/>
        <v>1</v>
      </c>
      <c r="R72" s="107" t="str">
        <f t="shared" si="6"/>
        <v/>
      </c>
      <c r="S72" s="107" t="str">
        <f t="shared" si="6"/>
        <v/>
      </c>
      <c r="T72" s="107" t="str">
        <f t="shared" si="6"/>
        <v/>
      </c>
      <c r="U72" s="107" t="str">
        <f t="shared" si="6"/>
        <v/>
      </c>
      <c r="V72" s="107" t="str">
        <f t="shared" si="6"/>
        <v/>
      </c>
      <c r="W72" s="107" t="str">
        <f t="shared" si="6"/>
        <v/>
      </c>
      <c r="X72" s="108" t="str">
        <f t="shared" si="6"/>
        <v/>
      </c>
      <c r="Y72" s="109">
        <f t="shared" si="4"/>
        <v>30</v>
      </c>
    </row>
    <row r="73" spans="1:25" ht="15.75" hidden="1" customHeight="1">
      <c r="A73" s="106">
        <v>4</v>
      </c>
      <c r="B73" s="107"/>
      <c r="C73" s="107" t="str">
        <f t="shared" ref="C73:X73" si="7">IF(SUMIF($A$8:$A$60,$A$73,C8:C60)=0,"",SUMIF($A$8:$A$60,$A$73,C8:C60))</f>
        <v/>
      </c>
      <c r="D73" s="107" t="str">
        <f t="shared" si="7"/>
        <v/>
      </c>
      <c r="E73" s="107" t="str">
        <f t="shared" si="7"/>
        <v/>
      </c>
      <c r="F73" s="107" t="str">
        <f t="shared" si="7"/>
        <v/>
      </c>
      <c r="G73" s="107" t="str">
        <f t="shared" si="7"/>
        <v/>
      </c>
      <c r="H73" s="107" t="str">
        <f t="shared" si="7"/>
        <v/>
      </c>
      <c r="I73" s="107" t="str">
        <f t="shared" si="7"/>
        <v/>
      </c>
      <c r="J73" s="107" t="str">
        <f t="shared" si="7"/>
        <v/>
      </c>
      <c r="K73" s="107" t="str">
        <f t="shared" si="7"/>
        <v/>
      </c>
      <c r="L73" s="107" t="str">
        <f t="shared" si="7"/>
        <v/>
      </c>
      <c r="M73" s="107" t="str">
        <f t="shared" si="7"/>
        <v/>
      </c>
      <c r="N73" s="107" t="str">
        <f t="shared" si="7"/>
        <v/>
      </c>
      <c r="O73" s="107" t="str">
        <f t="shared" si="7"/>
        <v/>
      </c>
      <c r="P73" s="107" t="str">
        <f t="shared" si="7"/>
        <v/>
      </c>
      <c r="Q73" s="107" t="str">
        <f t="shared" si="7"/>
        <v/>
      </c>
      <c r="R73" s="107" t="str">
        <f t="shared" si="7"/>
        <v/>
      </c>
      <c r="S73" s="107" t="str">
        <f t="shared" si="7"/>
        <v/>
      </c>
      <c r="T73" s="107" t="str">
        <f t="shared" si="7"/>
        <v/>
      </c>
      <c r="U73" s="107" t="str">
        <f t="shared" si="7"/>
        <v/>
      </c>
      <c r="V73" s="107" t="str">
        <f t="shared" si="7"/>
        <v/>
      </c>
      <c r="W73" s="107" t="str">
        <f t="shared" si="7"/>
        <v/>
      </c>
      <c r="X73" s="108" t="str">
        <f t="shared" si="7"/>
        <v/>
      </c>
      <c r="Y73" s="109">
        <f t="shared" si="4"/>
        <v>0</v>
      </c>
    </row>
    <row r="74" spans="1:25" ht="15.75" hidden="1" customHeight="1">
      <c r="A74" s="106">
        <v>5</v>
      </c>
      <c r="B74" s="107"/>
      <c r="C74" s="107" t="str">
        <f t="shared" ref="C74:X74" si="8">IF(SUMIF($A$8:$A$60,$A$74,C8:C60)=0,"",SUMIF($A$8:$A$60,$A$74,C8:C60))</f>
        <v/>
      </c>
      <c r="D74" s="107" t="str">
        <f t="shared" si="8"/>
        <v/>
      </c>
      <c r="E74" s="107" t="str">
        <f t="shared" si="8"/>
        <v/>
      </c>
      <c r="F74" s="107" t="str">
        <f t="shared" si="8"/>
        <v/>
      </c>
      <c r="G74" s="107" t="str">
        <f t="shared" si="8"/>
        <v/>
      </c>
      <c r="H74" s="107" t="str">
        <f t="shared" si="8"/>
        <v/>
      </c>
      <c r="I74" s="107" t="str">
        <f t="shared" si="8"/>
        <v/>
      </c>
      <c r="J74" s="107" t="str">
        <f t="shared" si="8"/>
        <v/>
      </c>
      <c r="K74" s="107" t="str">
        <f t="shared" si="8"/>
        <v/>
      </c>
      <c r="L74" s="107" t="str">
        <f t="shared" si="8"/>
        <v/>
      </c>
      <c r="M74" s="107" t="str">
        <f t="shared" si="8"/>
        <v/>
      </c>
      <c r="N74" s="107" t="str">
        <f t="shared" si="8"/>
        <v/>
      </c>
      <c r="O74" s="107" t="str">
        <f t="shared" si="8"/>
        <v/>
      </c>
      <c r="P74" s="107" t="str">
        <f t="shared" si="8"/>
        <v/>
      </c>
      <c r="Q74" s="107" t="str">
        <f t="shared" si="8"/>
        <v/>
      </c>
      <c r="R74" s="107" t="str">
        <f t="shared" si="8"/>
        <v/>
      </c>
      <c r="S74" s="107" t="str">
        <f t="shared" si="8"/>
        <v/>
      </c>
      <c r="T74" s="107" t="str">
        <f t="shared" si="8"/>
        <v/>
      </c>
      <c r="U74" s="107" t="str">
        <f t="shared" si="8"/>
        <v/>
      </c>
      <c r="V74" s="107" t="str">
        <f t="shared" si="8"/>
        <v/>
      </c>
      <c r="W74" s="107" t="str">
        <f t="shared" si="8"/>
        <v/>
      </c>
      <c r="X74" s="108" t="str">
        <f t="shared" si="8"/>
        <v/>
      </c>
      <c r="Y74" s="109">
        <f t="shared" si="4"/>
        <v>0</v>
      </c>
    </row>
    <row r="75" spans="1:25" ht="15.75" hidden="1" customHeight="1">
      <c r="A75" s="106">
        <v>6</v>
      </c>
      <c r="B75" s="107"/>
      <c r="C75" s="107" t="str">
        <f t="shared" ref="C75:X75" si="9">IF(SUMIF($A$8:$A$60,$A$75,C8:C60)=0,"",SUMIF($A$8:$A$60,$A$75,C8:C60))</f>
        <v/>
      </c>
      <c r="D75" s="107" t="str">
        <f t="shared" si="9"/>
        <v/>
      </c>
      <c r="E75" s="107" t="str">
        <f t="shared" si="9"/>
        <v/>
      </c>
      <c r="F75" s="107" t="str">
        <f t="shared" si="9"/>
        <v/>
      </c>
      <c r="G75" s="107" t="str">
        <f t="shared" si="9"/>
        <v/>
      </c>
      <c r="H75" s="107" t="str">
        <f t="shared" si="9"/>
        <v/>
      </c>
      <c r="I75" s="107" t="str">
        <f t="shared" si="9"/>
        <v/>
      </c>
      <c r="J75" s="107" t="str">
        <f t="shared" si="9"/>
        <v/>
      </c>
      <c r="K75" s="107" t="str">
        <f t="shared" si="9"/>
        <v/>
      </c>
      <c r="L75" s="107" t="str">
        <f t="shared" si="9"/>
        <v/>
      </c>
      <c r="M75" s="107" t="str">
        <f t="shared" si="9"/>
        <v/>
      </c>
      <c r="N75" s="107" t="str">
        <f t="shared" si="9"/>
        <v/>
      </c>
      <c r="O75" s="107" t="str">
        <f t="shared" si="9"/>
        <v/>
      </c>
      <c r="P75" s="107" t="str">
        <f t="shared" si="9"/>
        <v/>
      </c>
      <c r="Q75" s="107" t="str">
        <f t="shared" si="9"/>
        <v/>
      </c>
      <c r="R75" s="107" t="str">
        <f t="shared" si="9"/>
        <v/>
      </c>
      <c r="S75" s="107" t="str">
        <f t="shared" si="9"/>
        <v/>
      </c>
      <c r="T75" s="107" t="str">
        <f t="shared" si="9"/>
        <v/>
      </c>
      <c r="U75" s="107" t="str">
        <f t="shared" si="9"/>
        <v/>
      </c>
      <c r="V75" s="107" t="str">
        <f t="shared" si="9"/>
        <v/>
      </c>
      <c r="W75" s="107" t="str">
        <f t="shared" si="9"/>
        <v/>
      </c>
      <c r="X75" s="108" t="str">
        <f t="shared" si="9"/>
        <v/>
      </c>
      <c r="Y75" s="109">
        <f t="shared" si="4"/>
        <v>0</v>
      </c>
    </row>
    <row r="76" spans="1:25" ht="15.75" hidden="1" customHeight="1">
      <c r="A76" s="106">
        <v>7</v>
      </c>
      <c r="B76" s="107"/>
      <c r="C76" s="107" t="str">
        <f t="shared" ref="C76:X76" si="10">IF(SUMIF($A$8:$A$60,$A$76,C8:C60)=0,"",SUMIF($A$8:$A$60,$A$76,C8:C60))</f>
        <v/>
      </c>
      <c r="D76" s="107" t="str">
        <f t="shared" si="10"/>
        <v/>
      </c>
      <c r="E76" s="107" t="str">
        <f t="shared" si="10"/>
        <v/>
      </c>
      <c r="F76" s="107" t="str">
        <f t="shared" si="10"/>
        <v/>
      </c>
      <c r="G76" s="107" t="str">
        <f t="shared" si="10"/>
        <v/>
      </c>
      <c r="H76" s="107" t="str">
        <f t="shared" si="10"/>
        <v/>
      </c>
      <c r="I76" s="107" t="str">
        <f t="shared" si="10"/>
        <v/>
      </c>
      <c r="J76" s="107" t="str">
        <f t="shared" si="10"/>
        <v/>
      </c>
      <c r="K76" s="107" t="str">
        <f t="shared" si="10"/>
        <v/>
      </c>
      <c r="L76" s="107" t="str">
        <f t="shared" si="10"/>
        <v/>
      </c>
      <c r="M76" s="107" t="str">
        <f t="shared" si="10"/>
        <v/>
      </c>
      <c r="N76" s="107" t="str">
        <f t="shared" si="10"/>
        <v/>
      </c>
      <c r="O76" s="107" t="str">
        <f t="shared" si="10"/>
        <v/>
      </c>
      <c r="P76" s="107" t="str">
        <f t="shared" si="10"/>
        <v/>
      </c>
      <c r="Q76" s="107" t="str">
        <f t="shared" si="10"/>
        <v/>
      </c>
      <c r="R76" s="107" t="str">
        <f t="shared" si="10"/>
        <v/>
      </c>
      <c r="S76" s="107">
        <f t="shared" si="10"/>
        <v>20</v>
      </c>
      <c r="T76" s="107" t="str">
        <f t="shared" si="10"/>
        <v/>
      </c>
      <c r="U76" s="107" t="str">
        <f t="shared" si="10"/>
        <v/>
      </c>
      <c r="V76" s="107" t="str">
        <f t="shared" si="10"/>
        <v/>
      </c>
      <c r="W76" s="107" t="str">
        <f t="shared" si="10"/>
        <v/>
      </c>
      <c r="X76" s="108" t="str">
        <f t="shared" si="10"/>
        <v/>
      </c>
      <c r="Y76" s="109">
        <f t="shared" si="4"/>
        <v>20</v>
      </c>
    </row>
    <row r="77" spans="1:25" ht="15.75" hidden="1" customHeight="1">
      <c r="A77" s="106">
        <v>8</v>
      </c>
      <c r="B77" s="107"/>
      <c r="C77" s="107" t="str">
        <f t="shared" ref="C77:X77" si="11">IF(SUMIF($A$8:$A$60,$A$77,C8:C60)=0,"",SUMIF($A$8:$A$60,$A$77,C8:C60))</f>
        <v/>
      </c>
      <c r="D77" s="107" t="str">
        <f t="shared" si="11"/>
        <v/>
      </c>
      <c r="E77" s="107" t="str">
        <f t="shared" si="11"/>
        <v/>
      </c>
      <c r="F77" s="107" t="str">
        <f t="shared" si="11"/>
        <v/>
      </c>
      <c r="G77" s="107" t="str">
        <f t="shared" si="11"/>
        <v/>
      </c>
      <c r="H77" s="107" t="str">
        <f t="shared" si="11"/>
        <v/>
      </c>
      <c r="I77" s="107" t="str">
        <f t="shared" si="11"/>
        <v/>
      </c>
      <c r="J77" s="107" t="str">
        <f t="shared" si="11"/>
        <v/>
      </c>
      <c r="K77" s="107" t="str">
        <f t="shared" si="11"/>
        <v/>
      </c>
      <c r="L77" s="107" t="str">
        <f t="shared" si="11"/>
        <v/>
      </c>
      <c r="M77" s="107" t="str">
        <f t="shared" si="11"/>
        <v/>
      </c>
      <c r="N77" s="107" t="str">
        <f t="shared" si="11"/>
        <v/>
      </c>
      <c r="O77" s="107" t="str">
        <f t="shared" si="11"/>
        <v/>
      </c>
      <c r="P77" s="107" t="str">
        <f t="shared" si="11"/>
        <v/>
      </c>
      <c r="Q77" s="107" t="str">
        <f t="shared" si="11"/>
        <v/>
      </c>
      <c r="R77" s="107" t="str">
        <f t="shared" si="11"/>
        <v/>
      </c>
      <c r="S77" s="107" t="str">
        <f t="shared" si="11"/>
        <v/>
      </c>
      <c r="T77" s="107" t="str">
        <f t="shared" si="11"/>
        <v/>
      </c>
      <c r="U77" s="107" t="str">
        <f t="shared" si="11"/>
        <v/>
      </c>
      <c r="V77" s="107" t="str">
        <f t="shared" si="11"/>
        <v/>
      </c>
      <c r="W77" s="107" t="str">
        <f t="shared" si="11"/>
        <v/>
      </c>
      <c r="X77" s="108" t="str">
        <f t="shared" si="11"/>
        <v/>
      </c>
      <c r="Y77" s="109">
        <f t="shared" si="4"/>
        <v>0</v>
      </c>
    </row>
    <row r="78" spans="1:25" ht="15.75" hidden="1" customHeight="1">
      <c r="A78" s="106">
        <v>9</v>
      </c>
      <c r="B78" s="107"/>
      <c r="C78" s="107" t="str">
        <f t="shared" ref="C78:X78" si="12">IF(SUMIF($A$8:$A$60,$A$78,C8:C60)=0,"",SUMIF($A$8:$A$60,$A$78,C8:C60))</f>
        <v/>
      </c>
      <c r="D78" s="107" t="str">
        <f t="shared" si="12"/>
        <v/>
      </c>
      <c r="E78" s="107" t="str">
        <f t="shared" si="12"/>
        <v/>
      </c>
      <c r="F78" s="107" t="str">
        <f t="shared" si="12"/>
        <v/>
      </c>
      <c r="G78" s="107" t="str">
        <f t="shared" si="12"/>
        <v/>
      </c>
      <c r="H78" s="107" t="str">
        <f t="shared" si="12"/>
        <v/>
      </c>
      <c r="I78" s="107" t="str">
        <f t="shared" si="12"/>
        <v/>
      </c>
      <c r="J78" s="107" t="str">
        <f t="shared" si="12"/>
        <v/>
      </c>
      <c r="K78" s="107" t="str">
        <f t="shared" si="12"/>
        <v/>
      </c>
      <c r="L78" s="107" t="str">
        <f t="shared" si="12"/>
        <v/>
      </c>
      <c r="M78" s="107" t="str">
        <f t="shared" si="12"/>
        <v/>
      </c>
      <c r="N78" s="107" t="str">
        <f t="shared" si="12"/>
        <v/>
      </c>
      <c r="O78" s="107" t="str">
        <f t="shared" si="12"/>
        <v/>
      </c>
      <c r="P78" s="107" t="str">
        <f t="shared" si="12"/>
        <v/>
      </c>
      <c r="Q78" s="107" t="str">
        <f t="shared" si="12"/>
        <v/>
      </c>
      <c r="R78" s="107" t="str">
        <f t="shared" si="12"/>
        <v/>
      </c>
      <c r="S78" s="107" t="str">
        <f t="shared" si="12"/>
        <v/>
      </c>
      <c r="T78" s="107" t="str">
        <f t="shared" si="12"/>
        <v/>
      </c>
      <c r="U78" s="107" t="str">
        <f t="shared" si="12"/>
        <v/>
      </c>
      <c r="V78" s="107" t="str">
        <f t="shared" si="12"/>
        <v/>
      </c>
      <c r="W78" s="107" t="str">
        <f t="shared" si="12"/>
        <v/>
      </c>
      <c r="X78" s="108" t="str">
        <f t="shared" si="12"/>
        <v/>
      </c>
      <c r="Y78" s="109">
        <f t="shared" si="4"/>
        <v>0</v>
      </c>
    </row>
    <row r="79" spans="1:25" ht="15.75" hidden="1" customHeight="1">
      <c r="A79" s="106">
        <v>10</v>
      </c>
      <c r="B79" s="107"/>
      <c r="C79" s="107" t="str">
        <f t="shared" ref="C79:X79" si="13">IF(SUMIF($A$8:$A$60,$A$79,C8:C60)=0,"",SUMIF($A$8:$A$60,$A$79,C8:C60))</f>
        <v/>
      </c>
      <c r="D79" s="107" t="str">
        <f t="shared" si="13"/>
        <v/>
      </c>
      <c r="E79" s="107" t="str">
        <f t="shared" si="13"/>
        <v/>
      </c>
      <c r="F79" s="107" t="str">
        <f t="shared" si="13"/>
        <v/>
      </c>
      <c r="G79" s="107" t="str">
        <f t="shared" si="13"/>
        <v/>
      </c>
      <c r="H79" s="107" t="str">
        <f t="shared" si="13"/>
        <v/>
      </c>
      <c r="I79" s="107" t="str">
        <f t="shared" si="13"/>
        <v/>
      </c>
      <c r="J79" s="107" t="str">
        <f t="shared" si="13"/>
        <v/>
      </c>
      <c r="K79" s="107" t="str">
        <f t="shared" si="13"/>
        <v/>
      </c>
      <c r="L79" s="107" t="str">
        <f t="shared" si="13"/>
        <v/>
      </c>
      <c r="M79" s="107" t="str">
        <f t="shared" si="13"/>
        <v/>
      </c>
      <c r="N79" s="107" t="str">
        <f t="shared" si="13"/>
        <v/>
      </c>
      <c r="O79" s="107" t="str">
        <f t="shared" si="13"/>
        <v/>
      </c>
      <c r="P79" s="107" t="str">
        <f t="shared" si="13"/>
        <v/>
      </c>
      <c r="Q79" s="107" t="str">
        <f t="shared" si="13"/>
        <v/>
      </c>
      <c r="R79" s="107" t="str">
        <f t="shared" si="13"/>
        <v/>
      </c>
      <c r="S79" s="107" t="str">
        <f t="shared" si="13"/>
        <v/>
      </c>
      <c r="T79" s="107" t="str">
        <f t="shared" si="13"/>
        <v/>
      </c>
      <c r="U79" s="107" t="str">
        <f t="shared" si="13"/>
        <v/>
      </c>
      <c r="V79" s="107" t="str">
        <f t="shared" si="13"/>
        <v/>
      </c>
      <c r="W79" s="107" t="str">
        <f t="shared" si="13"/>
        <v/>
      </c>
      <c r="X79" s="108" t="str">
        <f t="shared" si="13"/>
        <v/>
      </c>
      <c r="Y79" s="109">
        <f t="shared" si="4"/>
        <v>0</v>
      </c>
    </row>
    <row r="80" spans="1:25" ht="15.75" hidden="1" customHeight="1">
      <c r="A80" s="106">
        <v>11</v>
      </c>
      <c r="B80" s="107"/>
      <c r="C80" s="107" t="str">
        <f t="shared" ref="C80:X80" si="14">IF(SUMIF($A$8:$A$60,$A$80,C8:C60)=0,"",SUMIF($A$8:$A$60,$A$80,C8:C60))</f>
        <v/>
      </c>
      <c r="D80" s="107" t="str">
        <f t="shared" si="14"/>
        <v/>
      </c>
      <c r="E80" s="107" t="str">
        <f t="shared" si="14"/>
        <v/>
      </c>
      <c r="F80" s="107" t="str">
        <f t="shared" si="14"/>
        <v/>
      </c>
      <c r="G80" s="107" t="str">
        <f t="shared" si="14"/>
        <v/>
      </c>
      <c r="H80" s="107" t="str">
        <f t="shared" si="14"/>
        <v/>
      </c>
      <c r="I80" s="107" t="str">
        <f t="shared" si="14"/>
        <v/>
      </c>
      <c r="J80" s="107" t="str">
        <f t="shared" si="14"/>
        <v/>
      </c>
      <c r="K80" s="107" t="str">
        <f t="shared" si="14"/>
        <v/>
      </c>
      <c r="L80" s="107" t="str">
        <f t="shared" si="14"/>
        <v/>
      </c>
      <c r="M80" s="107" t="str">
        <f t="shared" si="14"/>
        <v/>
      </c>
      <c r="N80" s="107" t="str">
        <f t="shared" si="14"/>
        <v/>
      </c>
      <c r="O80" s="107" t="str">
        <f t="shared" si="14"/>
        <v/>
      </c>
      <c r="P80" s="107" t="str">
        <f t="shared" si="14"/>
        <v/>
      </c>
      <c r="Q80" s="107" t="str">
        <f t="shared" si="14"/>
        <v/>
      </c>
      <c r="R80" s="107" t="str">
        <f t="shared" si="14"/>
        <v/>
      </c>
      <c r="S80" s="107" t="str">
        <f t="shared" si="14"/>
        <v/>
      </c>
      <c r="T80" s="107" t="str">
        <f t="shared" si="14"/>
        <v/>
      </c>
      <c r="U80" s="107" t="str">
        <f t="shared" si="14"/>
        <v/>
      </c>
      <c r="V80" s="107" t="str">
        <f t="shared" si="14"/>
        <v/>
      </c>
      <c r="W80" s="107" t="str">
        <f t="shared" si="14"/>
        <v/>
      </c>
      <c r="X80" s="108" t="str">
        <f t="shared" si="14"/>
        <v/>
      </c>
      <c r="Y80" s="109">
        <f t="shared" si="4"/>
        <v>0</v>
      </c>
    </row>
    <row r="81" spans="1:25" ht="15.75" hidden="1" customHeight="1">
      <c r="A81" s="106">
        <v>12</v>
      </c>
      <c r="B81" s="107"/>
      <c r="C81" s="107" t="str">
        <f t="shared" ref="C81:X81" si="15">IF(SUMIF($A$8:$A$60,$A$81,C8:C60)=0,"",SUMIF($A$8:$A$60,$A$81,C8:C60))</f>
        <v/>
      </c>
      <c r="D81" s="107" t="str">
        <f t="shared" si="15"/>
        <v/>
      </c>
      <c r="E81" s="107" t="str">
        <f t="shared" si="15"/>
        <v/>
      </c>
      <c r="F81" s="107" t="str">
        <f t="shared" si="15"/>
        <v/>
      </c>
      <c r="G81" s="107" t="str">
        <f t="shared" si="15"/>
        <v/>
      </c>
      <c r="H81" s="107" t="str">
        <f t="shared" si="15"/>
        <v/>
      </c>
      <c r="I81" s="107" t="str">
        <f t="shared" si="15"/>
        <v/>
      </c>
      <c r="J81" s="107" t="str">
        <f t="shared" si="15"/>
        <v/>
      </c>
      <c r="K81" s="107" t="str">
        <f t="shared" si="15"/>
        <v/>
      </c>
      <c r="L81" s="107" t="str">
        <f t="shared" si="15"/>
        <v/>
      </c>
      <c r="M81" s="107" t="str">
        <f t="shared" si="15"/>
        <v/>
      </c>
      <c r="N81" s="107" t="str">
        <f t="shared" si="15"/>
        <v/>
      </c>
      <c r="O81" s="107" t="str">
        <f t="shared" si="15"/>
        <v/>
      </c>
      <c r="P81" s="107" t="str">
        <f t="shared" si="15"/>
        <v/>
      </c>
      <c r="Q81" s="107" t="str">
        <f t="shared" si="15"/>
        <v/>
      </c>
      <c r="R81" s="107" t="str">
        <f t="shared" si="15"/>
        <v/>
      </c>
      <c r="S81" s="107" t="str">
        <f t="shared" si="15"/>
        <v/>
      </c>
      <c r="T81" s="107" t="str">
        <f t="shared" si="15"/>
        <v/>
      </c>
      <c r="U81" s="107" t="str">
        <f t="shared" si="15"/>
        <v/>
      </c>
      <c r="V81" s="107" t="str">
        <f t="shared" si="15"/>
        <v/>
      </c>
      <c r="W81" s="107" t="str">
        <f t="shared" si="15"/>
        <v/>
      </c>
      <c r="X81" s="108" t="str">
        <f t="shared" si="15"/>
        <v/>
      </c>
      <c r="Y81" s="109">
        <f t="shared" si="4"/>
        <v>0</v>
      </c>
    </row>
    <row r="82" spans="1:25" ht="15.75" hidden="1" customHeight="1">
      <c r="A82" s="106">
        <v>13</v>
      </c>
      <c r="B82" s="107"/>
      <c r="C82" s="107" t="str">
        <f t="shared" ref="C82:X82" si="16">IF(SUMIF($A$8:$A$60,$A$82,C8:C60)=0,"",SUMIF($A$8:$A$60,$A$82,C8:C60))</f>
        <v/>
      </c>
      <c r="D82" s="107" t="str">
        <f t="shared" si="16"/>
        <v/>
      </c>
      <c r="E82" s="107" t="str">
        <f t="shared" si="16"/>
        <v/>
      </c>
      <c r="F82" s="107" t="str">
        <f t="shared" si="16"/>
        <v/>
      </c>
      <c r="G82" s="107" t="str">
        <f t="shared" si="16"/>
        <v/>
      </c>
      <c r="H82" s="107" t="str">
        <f t="shared" si="16"/>
        <v/>
      </c>
      <c r="I82" s="107" t="str">
        <f t="shared" si="16"/>
        <v/>
      </c>
      <c r="J82" s="107" t="str">
        <f t="shared" si="16"/>
        <v/>
      </c>
      <c r="K82" s="107" t="str">
        <f t="shared" si="16"/>
        <v/>
      </c>
      <c r="L82" s="107" t="str">
        <f t="shared" si="16"/>
        <v/>
      </c>
      <c r="M82" s="107" t="str">
        <f t="shared" si="16"/>
        <v/>
      </c>
      <c r="N82" s="107" t="str">
        <f t="shared" si="16"/>
        <v/>
      </c>
      <c r="O82" s="107" t="str">
        <f t="shared" si="16"/>
        <v/>
      </c>
      <c r="P82" s="107" t="str">
        <f t="shared" si="16"/>
        <v/>
      </c>
      <c r="Q82" s="107" t="str">
        <f t="shared" si="16"/>
        <v/>
      </c>
      <c r="R82" s="107" t="str">
        <f t="shared" si="16"/>
        <v/>
      </c>
      <c r="S82" s="107" t="str">
        <f t="shared" si="16"/>
        <v/>
      </c>
      <c r="T82" s="107" t="str">
        <f t="shared" si="16"/>
        <v/>
      </c>
      <c r="U82" s="107" t="str">
        <f t="shared" si="16"/>
        <v/>
      </c>
      <c r="V82" s="107" t="str">
        <f t="shared" si="16"/>
        <v/>
      </c>
      <c r="W82" s="107" t="str">
        <f t="shared" si="16"/>
        <v/>
      </c>
      <c r="X82" s="108" t="str">
        <f t="shared" si="16"/>
        <v/>
      </c>
      <c r="Y82" s="109">
        <f t="shared" si="4"/>
        <v>0</v>
      </c>
    </row>
    <row r="83" spans="1:25" ht="15.75" hidden="1" customHeight="1">
      <c r="A83" s="106">
        <v>14</v>
      </c>
      <c r="B83" s="107"/>
      <c r="C83" s="107" t="str">
        <f t="shared" ref="C83:X83" si="17">IF(SUMIF($A$8:$A$60,$A$83,C8:C60)=0,"",SUMIF($A$8:$A$60,$A$83,C8:C60))</f>
        <v/>
      </c>
      <c r="D83" s="107" t="str">
        <f t="shared" si="17"/>
        <v/>
      </c>
      <c r="E83" s="107" t="str">
        <f t="shared" si="17"/>
        <v/>
      </c>
      <c r="F83" s="107" t="str">
        <f t="shared" si="17"/>
        <v/>
      </c>
      <c r="G83" s="107" t="str">
        <f t="shared" si="17"/>
        <v/>
      </c>
      <c r="H83" s="107" t="str">
        <f t="shared" si="17"/>
        <v/>
      </c>
      <c r="I83" s="107" t="str">
        <f t="shared" si="17"/>
        <v/>
      </c>
      <c r="J83" s="107" t="str">
        <f t="shared" si="17"/>
        <v/>
      </c>
      <c r="K83" s="107" t="str">
        <f t="shared" si="17"/>
        <v/>
      </c>
      <c r="L83" s="107" t="str">
        <f t="shared" si="17"/>
        <v/>
      </c>
      <c r="M83" s="107" t="str">
        <f t="shared" si="17"/>
        <v/>
      </c>
      <c r="N83" s="107" t="str">
        <f t="shared" si="17"/>
        <v/>
      </c>
      <c r="O83" s="107" t="str">
        <f t="shared" si="17"/>
        <v/>
      </c>
      <c r="P83" s="107" t="str">
        <f t="shared" si="17"/>
        <v/>
      </c>
      <c r="Q83" s="107" t="str">
        <f t="shared" si="17"/>
        <v/>
      </c>
      <c r="R83" s="107" t="str">
        <f t="shared" si="17"/>
        <v/>
      </c>
      <c r="S83" s="107" t="str">
        <f t="shared" si="17"/>
        <v/>
      </c>
      <c r="T83" s="107" t="str">
        <f t="shared" si="17"/>
        <v/>
      </c>
      <c r="U83" s="107" t="str">
        <f t="shared" si="17"/>
        <v/>
      </c>
      <c r="V83" s="107" t="str">
        <f t="shared" si="17"/>
        <v/>
      </c>
      <c r="W83" s="107" t="str">
        <f t="shared" si="17"/>
        <v/>
      </c>
      <c r="X83" s="108" t="str">
        <f t="shared" si="17"/>
        <v/>
      </c>
      <c r="Y83" s="109">
        <f t="shared" si="4"/>
        <v>0</v>
      </c>
    </row>
    <row r="84" spans="1:25" ht="15.75" hidden="1" customHeight="1">
      <c r="A84" s="106">
        <v>15</v>
      </c>
      <c r="B84" s="107"/>
      <c r="C84" s="107" t="str">
        <f t="shared" ref="C84:X84" si="18">IF(SUMIF($A$8:$A$60,$A$84,C8:C60)=0,"",SUMIF($A$8:$A$60,$A$84,C8:C60))</f>
        <v/>
      </c>
      <c r="D84" s="107" t="str">
        <f t="shared" si="18"/>
        <v/>
      </c>
      <c r="E84" s="107" t="str">
        <f t="shared" si="18"/>
        <v/>
      </c>
      <c r="F84" s="107" t="str">
        <f t="shared" si="18"/>
        <v/>
      </c>
      <c r="G84" s="107" t="str">
        <f t="shared" si="18"/>
        <v/>
      </c>
      <c r="H84" s="107" t="str">
        <f t="shared" si="18"/>
        <v/>
      </c>
      <c r="I84" s="107" t="str">
        <f t="shared" si="18"/>
        <v/>
      </c>
      <c r="J84" s="107" t="str">
        <f t="shared" si="18"/>
        <v/>
      </c>
      <c r="K84" s="107" t="str">
        <f t="shared" si="18"/>
        <v/>
      </c>
      <c r="L84" s="107" t="str">
        <f t="shared" si="18"/>
        <v/>
      </c>
      <c r="M84" s="107" t="str">
        <f t="shared" si="18"/>
        <v/>
      </c>
      <c r="N84" s="107" t="str">
        <f t="shared" si="18"/>
        <v/>
      </c>
      <c r="O84" s="107" t="str">
        <f t="shared" si="18"/>
        <v/>
      </c>
      <c r="P84" s="107" t="str">
        <f t="shared" si="18"/>
        <v/>
      </c>
      <c r="Q84" s="107" t="str">
        <f t="shared" si="18"/>
        <v/>
      </c>
      <c r="R84" s="107" t="str">
        <f t="shared" si="18"/>
        <v/>
      </c>
      <c r="S84" s="107" t="str">
        <f t="shared" si="18"/>
        <v/>
      </c>
      <c r="T84" s="107" t="str">
        <f t="shared" si="18"/>
        <v/>
      </c>
      <c r="U84" s="107" t="str">
        <f t="shared" si="18"/>
        <v/>
      </c>
      <c r="V84" s="107" t="str">
        <f t="shared" si="18"/>
        <v/>
      </c>
      <c r="W84" s="107" t="str">
        <f t="shared" si="18"/>
        <v/>
      </c>
      <c r="X84" s="108" t="str">
        <f t="shared" si="18"/>
        <v/>
      </c>
      <c r="Y84" s="109">
        <f t="shared" si="4"/>
        <v>0</v>
      </c>
    </row>
    <row r="85" spans="1:25" ht="15.75" customHeight="1"/>
    <row r="86" spans="1:25" ht="15.75" customHeight="1"/>
    <row r="87" spans="1:25" ht="15.75" customHeight="1"/>
    <row r="88" spans="1:25" ht="15.75" customHeight="1"/>
    <row r="89" spans="1:25" ht="15.75" customHeight="1"/>
    <row r="90" spans="1:25" ht="15.75" customHeight="1"/>
    <row r="91" spans="1:25" ht="15.75" customHeight="1"/>
    <row r="92" spans="1:25" ht="15.75" customHeight="1"/>
    <row r="93" spans="1:25" ht="15.75" customHeight="1"/>
    <row r="94" spans="1:25" ht="15.75" customHeight="1"/>
    <row r="95" spans="1:25" ht="15.75" customHeight="1"/>
    <row r="96" spans="1:2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7:A62">
    <filterColumn colId="0">
      <filters>
        <filter val="3"/>
      </filters>
    </filterColumn>
  </autoFilter>
  <mergeCells count="15">
    <mergeCell ref="A6:Z6"/>
    <mergeCell ref="A64:B64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3622047244094491" right="0.23622047244094491" top="0.74803149606299213" bottom="0.74803149606299213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002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8" width="5.28515625" customWidth="1"/>
    <col min="9" max="9" width="6.140625" customWidth="1"/>
    <col min="10" max="11" width="5.85546875" customWidth="1"/>
    <col min="12" max="12" width="5.7109375" customWidth="1"/>
    <col min="13" max="13" width="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ht="15.75" customHeight="1">
      <c r="A1" s="286"/>
      <c r="B1" s="270"/>
      <c r="C1" s="276"/>
      <c r="D1" s="275" t="s">
        <v>0</v>
      </c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1"/>
      <c r="Q1" s="280" t="s">
        <v>1</v>
      </c>
      <c r="R1" s="257"/>
      <c r="S1" s="258"/>
      <c r="T1" s="281" t="s">
        <v>2</v>
      </c>
      <c r="U1" s="257"/>
      <c r="V1" s="257"/>
      <c r="W1" s="257"/>
      <c r="X1" s="257"/>
      <c r="Y1" s="257"/>
      <c r="Z1" s="257"/>
      <c r="AA1" s="257"/>
      <c r="AB1" s="257"/>
      <c r="AC1" s="258"/>
    </row>
    <row r="2" spans="1:29" ht="15.75" customHeight="1">
      <c r="A2" s="277"/>
      <c r="B2" s="278"/>
      <c r="C2" s="279"/>
      <c r="D2" s="277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87"/>
      <c r="Q2" s="256" t="s">
        <v>3</v>
      </c>
      <c r="R2" s="257"/>
      <c r="S2" s="258"/>
      <c r="T2" s="282">
        <v>44455</v>
      </c>
      <c r="U2" s="257"/>
      <c r="V2" s="257"/>
      <c r="W2" s="257"/>
      <c r="X2" s="257"/>
      <c r="Y2" s="257"/>
      <c r="Z2" s="257"/>
      <c r="AA2" s="257"/>
      <c r="AB2" s="257"/>
      <c r="AC2" s="258"/>
    </row>
    <row r="3" spans="1:29" ht="15.75" customHeight="1">
      <c r="A3" s="275" t="s">
        <v>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1"/>
      <c r="Q3" s="256" t="s">
        <v>5</v>
      </c>
      <c r="R3" s="257"/>
      <c r="S3" s="258"/>
      <c r="T3" s="259" t="s">
        <v>6</v>
      </c>
      <c r="U3" s="257"/>
      <c r="V3" s="257"/>
      <c r="W3" s="257"/>
      <c r="X3" s="257"/>
      <c r="Y3" s="257"/>
      <c r="Z3" s="257"/>
      <c r="AA3" s="257"/>
      <c r="AB3" s="257"/>
      <c r="AC3" s="258"/>
    </row>
    <row r="4" spans="1:29" ht="15.75" customHeight="1">
      <c r="A4" s="277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87"/>
      <c r="Q4" s="260" t="s">
        <v>7</v>
      </c>
      <c r="R4" s="261"/>
      <c r="S4" s="262"/>
      <c r="T4" s="263" t="s">
        <v>8</v>
      </c>
      <c r="U4" s="261"/>
      <c r="V4" s="261"/>
      <c r="W4" s="261"/>
      <c r="X4" s="261"/>
      <c r="Y4" s="261"/>
      <c r="Z4" s="261"/>
      <c r="AA4" s="261"/>
      <c r="AB4" s="261"/>
      <c r="AC4" s="262"/>
    </row>
    <row r="5" spans="1:29" ht="15.75" customHeight="1">
      <c r="A5" s="264" t="s">
        <v>9</v>
      </c>
      <c r="B5" s="258"/>
      <c r="C5" s="265">
        <v>45223</v>
      </c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8"/>
    </row>
    <row r="6" spans="1:29" ht="15.75" customHeight="1">
      <c r="A6" s="283" t="s">
        <v>34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8"/>
    </row>
    <row r="7" spans="1:29">
      <c r="A7" s="1" t="s">
        <v>11</v>
      </c>
      <c r="B7" s="1" t="s">
        <v>12</v>
      </c>
      <c r="C7" s="110" t="s">
        <v>109</v>
      </c>
      <c r="D7" s="111" t="s">
        <v>110</v>
      </c>
      <c r="E7" s="112" t="s">
        <v>111</v>
      </c>
      <c r="F7" s="112" t="s">
        <v>112</v>
      </c>
      <c r="G7" s="112" t="s">
        <v>113</v>
      </c>
      <c r="H7" s="113" t="s">
        <v>114</v>
      </c>
      <c r="I7" s="7" t="s">
        <v>115</v>
      </c>
      <c r="J7" s="7" t="s">
        <v>116</v>
      </c>
      <c r="K7" s="7" t="s">
        <v>117</v>
      </c>
      <c r="L7" s="7" t="s">
        <v>118</v>
      </c>
      <c r="M7" s="7" t="s">
        <v>119</v>
      </c>
      <c r="N7" s="7" t="s">
        <v>120</v>
      </c>
      <c r="O7" s="7" t="s">
        <v>121</v>
      </c>
      <c r="P7" s="7" t="s">
        <v>122</v>
      </c>
      <c r="Q7" s="7" t="s">
        <v>123</v>
      </c>
      <c r="R7" s="7" t="s">
        <v>124</v>
      </c>
      <c r="S7" s="7" t="s">
        <v>125</v>
      </c>
      <c r="T7" s="7" t="s">
        <v>126</v>
      </c>
      <c r="U7" s="7" t="s">
        <v>127</v>
      </c>
      <c r="V7" s="7" t="s">
        <v>128</v>
      </c>
      <c r="W7" s="7" t="s">
        <v>129</v>
      </c>
      <c r="X7" s="7"/>
      <c r="Y7" s="7"/>
      <c r="Z7" s="7"/>
      <c r="AA7" s="7"/>
      <c r="AB7" s="7" t="s">
        <v>32</v>
      </c>
      <c r="AC7" s="7" t="s">
        <v>33</v>
      </c>
    </row>
    <row r="8" spans="1:29" hidden="1">
      <c r="A8" s="10">
        <f>IF(FRUTAS!A8=0,"",FRUTAS!A8)</f>
        <v>3</v>
      </c>
      <c r="B8" s="11" t="str">
        <f>IF(FRUTAS!B8=0,"",FRUTAS!B8)</f>
        <v>maria lujan costanzo</v>
      </c>
      <c r="C8" s="37"/>
      <c r="D8" s="37">
        <v>1</v>
      </c>
      <c r="E8" s="37"/>
      <c r="F8" s="37"/>
      <c r="G8" s="37"/>
      <c r="H8" s="37"/>
      <c r="I8" s="37"/>
      <c r="J8" s="37"/>
      <c r="K8" s="37"/>
      <c r="L8" s="37"/>
      <c r="M8" s="114"/>
      <c r="N8" s="115"/>
      <c r="O8" s="115"/>
      <c r="P8" s="115"/>
      <c r="Q8" s="115"/>
      <c r="R8" s="115"/>
      <c r="S8" s="115"/>
      <c r="T8" s="115"/>
      <c r="U8" s="115"/>
      <c r="V8" s="115"/>
      <c r="W8" s="116"/>
      <c r="X8" s="116"/>
      <c r="Y8" s="116"/>
      <c r="Z8" s="116"/>
      <c r="AA8" s="116"/>
      <c r="AB8" s="117">
        <f>+FRUTAS!Y8</f>
        <v>1</v>
      </c>
      <c r="AC8" s="118">
        <f>IF(FRUTAS!Z8=0,"",FRUTAS!Z8)</f>
        <v>25012</v>
      </c>
    </row>
    <row r="9" spans="1:29" hidden="1">
      <c r="A9" s="10">
        <f>IF(FRUTAS!A9=0,"",FRUTAS!A9)</f>
        <v>1</v>
      </c>
      <c r="B9" s="11" t="str">
        <f>IF(FRUTAS!B9=0,"",FRUTAS!B9)</f>
        <v>ana norma barreiro</v>
      </c>
      <c r="C9" s="37">
        <v>1</v>
      </c>
      <c r="D9" s="37"/>
      <c r="E9" s="37"/>
      <c r="F9" s="37"/>
      <c r="G9" s="37"/>
      <c r="H9" s="37"/>
      <c r="I9" s="37">
        <v>2</v>
      </c>
      <c r="J9" s="37"/>
      <c r="K9" s="37"/>
      <c r="L9" s="37"/>
      <c r="M9" s="114"/>
      <c r="N9" s="115"/>
      <c r="O9" s="115">
        <v>1</v>
      </c>
      <c r="P9" s="115"/>
      <c r="Q9" s="115"/>
      <c r="R9" s="115"/>
      <c r="S9" s="115"/>
      <c r="T9" s="115"/>
      <c r="U9" s="115"/>
      <c r="V9" s="115"/>
      <c r="W9" s="116">
        <v>1</v>
      </c>
      <c r="X9" s="116"/>
      <c r="Y9" s="116"/>
      <c r="Z9" s="116"/>
      <c r="AA9" s="116"/>
      <c r="AB9" s="117">
        <f>+FRUTAS!Y9</f>
        <v>1</v>
      </c>
      <c r="AC9" s="118">
        <f>IF(FRUTAS!Z9=0,"",FRUTAS!Z9)</f>
        <v>25002</v>
      </c>
    </row>
    <row r="10" spans="1:29" hidden="1">
      <c r="A10" s="119">
        <v>2</v>
      </c>
      <c r="B10" s="11" t="str">
        <f>IF(FRUTAS!B10=0,"",FRUTAS!B10)</f>
        <v>natalia rachello</v>
      </c>
      <c r="C10" s="37"/>
      <c r="D10" s="37">
        <v>1</v>
      </c>
      <c r="E10" s="37"/>
      <c r="F10" s="37"/>
      <c r="G10" s="37"/>
      <c r="H10" s="37"/>
      <c r="I10" s="37">
        <v>1</v>
      </c>
      <c r="J10" s="37">
        <v>3</v>
      </c>
      <c r="K10" s="37">
        <v>1</v>
      </c>
      <c r="L10" s="37">
        <v>3</v>
      </c>
      <c r="M10" s="114"/>
      <c r="N10" s="115">
        <v>1</v>
      </c>
      <c r="O10" s="115">
        <v>1</v>
      </c>
      <c r="P10" s="115"/>
      <c r="Q10" s="115"/>
      <c r="R10" s="115"/>
      <c r="S10" s="115"/>
      <c r="T10" s="115"/>
      <c r="U10" s="115"/>
      <c r="V10" s="115"/>
      <c r="W10" s="116"/>
      <c r="X10" s="116"/>
      <c r="Y10" s="116"/>
      <c r="Z10" s="116"/>
      <c r="AA10" s="116"/>
      <c r="AB10" s="117">
        <f>+FRUTAS!Y10</f>
        <v>1</v>
      </c>
      <c r="AC10" s="118">
        <f>IF(FRUTAS!Z10=0,"",FRUTAS!Z10)</f>
        <v>50150</v>
      </c>
    </row>
    <row r="11" spans="1:29" hidden="1">
      <c r="A11" s="10">
        <v>2</v>
      </c>
      <c r="B11" s="11" t="str">
        <f>IF(FRUTAS!B11=0,"",FRUTAS!B11)</f>
        <v>celina arcuby</v>
      </c>
      <c r="C11" s="37">
        <v>3</v>
      </c>
      <c r="D11" s="37"/>
      <c r="E11" s="37">
        <v>15</v>
      </c>
      <c r="F11" s="37">
        <v>8</v>
      </c>
      <c r="G11" s="37">
        <v>20</v>
      </c>
      <c r="H11" s="37"/>
      <c r="I11" s="37">
        <v>15</v>
      </c>
      <c r="J11" s="37">
        <v>8</v>
      </c>
      <c r="K11" s="37"/>
      <c r="L11" s="37">
        <v>8</v>
      </c>
      <c r="M11" s="114"/>
      <c r="N11" s="115">
        <v>8</v>
      </c>
      <c r="O11" s="115">
        <v>6</v>
      </c>
      <c r="P11" s="115">
        <v>6</v>
      </c>
      <c r="Q11" s="115">
        <v>6</v>
      </c>
      <c r="R11" s="115"/>
      <c r="S11" s="115"/>
      <c r="T11" s="115">
        <v>5</v>
      </c>
      <c r="U11" s="120">
        <v>6</v>
      </c>
      <c r="V11" s="115"/>
      <c r="W11" s="116"/>
      <c r="X11" s="116"/>
      <c r="Y11" s="116"/>
      <c r="Z11" s="116"/>
      <c r="AA11" s="116"/>
      <c r="AB11" s="117">
        <f>+FRUTAS!Y11</f>
        <v>1</v>
      </c>
      <c r="AC11" s="118" t="str">
        <f>IF(FRUTAS!Z11=0,"",FRUTAS!Z11)</f>
        <v>25006/07</v>
      </c>
    </row>
    <row r="12" spans="1:29" hidden="1">
      <c r="A12" s="10">
        <f>IF(FRUTAS!A12=0,"",FRUTAS!A12)</f>
        <v>1</v>
      </c>
      <c r="B12" s="11" t="str">
        <f>IF(FRUTAS!B12=0,"",FRUTAS!B12)</f>
        <v>pablo andreacchio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6"/>
      <c r="X12" s="116"/>
      <c r="Y12" s="116"/>
      <c r="Z12" s="116"/>
      <c r="AA12" s="116"/>
      <c r="AB12" s="117">
        <f>+FRUTAS!Y12</f>
        <v>1</v>
      </c>
      <c r="AC12" s="118">
        <f>IF(FRUTAS!Z12=0,"",FRUTAS!Z12)</f>
        <v>25003</v>
      </c>
    </row>
    <row r="13" spans="1:29" hidden="1">
      <c r="A13" s="10">
        <f>IF(FRUTAS!A13=0,"",FRUTAS!A13)</f>
        <v>2</v>
      </c>
      <c r="B13" s="11" t="str">
        <f>IF(FRUTAS!B13=0,"",FRUTAS!B13)</f>
        <v>maría victoria villar</v>
      </c>
      <c r="C13" s="37"/>
      <c r="D13" s="37"/>
      <c r="E13" s="37"/>
      <c r="F13" s="37"/>
      <c r="G13" s="37">
        <v>1</v>
      </c>
      <c r="H13" s="37"/>
      <c r="I13" s="37">
        <v>1</v>
      </c>
      <c r="J13" s="37">
        <v>3</v>
      </c>
      <c r="K13" s="37"/>
      <c r="L13" s="37"/>
      <c r="M13" s="114"/>
      <c r="N13" s="115"/>
      <c r="O13" s="115"/>
      <c r="P13" s="115">
        <v>1</v>
      </c>
      <c r="Q13" s="115"/>
      <c r="R13" s="115"/>
      <c r="S13" s="115"/>
      <c r="T13" s="115"/>
      <c r="U13" s="115"/>
      <c r="V13" s="115">
        <v>1</v>
      </c>
      <c r="W13" s="116"/>
      <c r="X13" s="116"/>
      <c r="Y13" s="116"/>
      <c r="Z13" s="116"/>
      <c r="AA13" s="116"/>
      <c r="AB13" s="117">
        <f>+FRUTAS!Y13</f>
        <v>1</v>
      </c>
      <c r="AC13" s="118">
        <f>IF(FRUTAS!Z13=0,"",FRUTAS!Z13)</f>
        <v>25008</v>
      </c>
    </row>
    <row r="14" spans="1:29" hidden="1">
      <c r="A14" s="10">
        <f>IF(FRUTAS!A14=0,"",FRUTAS!A14)</f>
        <v>2</v>
      </c>
      <c r="B14" s="11" t="str">
        <f>IF(FRUTAS!B14=0,"",FRUTAS!B14)</f>
        <v>elina f loeda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14"/>
      <c r="N14" s="115"/>
      <c r="O14" s="115"/>
      <c r="P14" s="115"/>
      <c r="Q14" s="115"/>
      <c r="R14" s="115"/>
      <c r="S14" s="115"/>
      <c r="T14" s="115"/>
      <c r="U14" s="115"/>
      <c r="V14" s="115"/>
      <c r="W14" s="116"/>
      <c r="X14" s="116"/>
      <c r="Y14" s="116"/>
      <c r="Z14" s="116"/>
      <c r="AA14" s="116"/>
      <c r="AB14" s="117">
        <f>+FRUTAS!Y14</f>
        <v>1</v>
      </c>
      <c r="AC14" s="118">
        <f>IF(FRUTAS!Z14=0,"",FRUTAS!Z14)</f>
        <v>25009</v>
      </c>
    </row>
    <row r="15" spans="1:29" hidden="1">
      <c r="A15" s="10">
        <f>IF(FRUTAS!A15=0,"",FRUTAS!A15)</f>
        <v>1</v>
      </c>
      <c r="B15" s="11" t="str">
        <f>IF(FRUTAS!B15=0,"",FRUTAS!B15)</f>
        <v>raquel villegas</v>
      </c>
      <c r="C15" s="37">
        <v>1</v>
      </c>
      <c r="D15" s="37"/>
      <c r="E15" s="37"/>
      <c r="F15" s="37"/>
      <c r="G15" s="37"/>
      <c r="H15" s="37"/>
      <c r="I15" s="37"/>
      <c r="J15" s="37">
        <v>1</v>
      </c>
      <c r="K15" s="37"/>
      <c r="L15" s="37"/>
      <c r="M15" s="114"/>
      <c r="N15" s="115"/>
      <c r="O15" s="115"/>
      <c r="P15" s="115"/>
      <c r="Q15" s="115"/>
      <c r="R15" s="115"/>
      <c r="S15" s="115"/>
      <c r="T15" s="115"/>
      <c r="U15" s="115"/>
      <c r="V15" s="115"/>
      <c r="W15" s="116"/>
      <c r="X15" s="116"/>
      <c r="Y15" s="116"/>
      <c r="Z15" s="116"/>
      <c r="AA15" s="116"/>
      <c r="AB15" s="117">
        <f>+FRUTAS!Y15</f>
        <v>1</v>
      </c>
      <c r="AC15" s="118">
        <f>IF(FRUTAS!Z15=0,"",FRUTAS!Z15)</f>
        <v>25004</v>
      </c>
    </row>
    <row r="16" spans="1:29" hidden="1">
      <c r="A16" s="10">
        <f>IF(FRUTAS!A16=0,"",FRUTAS!A16)</f>
        <v>2</v>
      </c>
      <c r="B16" s="11" t="str">
        <f>IF(FRUTAS!B16=0,"",FRUTAS!B16)</f>
        <v>sonia contreras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114"/>
      <c r="N16" s="115"/>
      <c r="O16" s="115"/>
      <c r="P16" s="115"/>
      <c r="Q16" s="115"/>
      <c r="R16" s="115"/>
      <c r="S16" s="115"/>
      <c r="T16" s="115"/>
      <c r="U16" s="115"/>
      <c r="V16" s="115"/>
      <c r="W16" s="116"/>
      <c r="X16" s="116"/>
      <c r="Y16" s="116"/>
      <c r="Z16" s="116"/>
      <c r="AA16" s="116"/>
      <c r="AB16" s="117">
        <f>+FRUTAS!Y16</f>
        <v>1</v>
      </c>
      <c r="AC16" s="118">
        <f>IF(FRUTAS!Z16=0,"",FRUTAS!Z16)</f>
        <v>25010</v>
      </c>
    </row>
    <row r="17" spans="1:29" hidden="1">
      <c r="A17" s="10">
        <f>IF(FRUTAS!A17=0,"",FRUTAS!A17)</f>
        <v>1</v>
      </c>
      <c r="B17" s="11" t="str">
        <f>IF(FRUTAS!B17=0,"",FRUTAS!B17)</f>
        <v>celeste fernández</v>
      </c>
      <c r="C17" s="37"/>
      <c r="D17" s="37"/>
      <c r="E17" s="37"/>
      <c r="F17" s="37"/>
      <c r="G17" s="37"/>
      <c r="H17" s="37"/>
      <c r="I17" s="37"/>
      <c r="J17" s="37"/>
      <c r="K17" s="37"/>
      <c r="L17" s="37">
        <v>1</v>
      </c>
      <c r="M17" s="114"/>
      <c r="N17" s="115">
        <v>1</v>
      </c>
      <c r="O17" s="115"/>
      <c r="P17" s="115"/>
      <c r="Q17" s="115"/>
      <c r="R17" s="115"/>
      <c r="S17" s="115"/>
      <c r="T17" s="115"/>
      <c r="U17" s="115"/>
      <c r="V17" s="115"/>
      <c r="W17" s="116"/>
      <c r="X17" s="116"/>
      <c r="Y17" s="116"/>
      <c r="Z17" s="116"/>
      <c r="AA17" s="116"/>
      <c r="AB17" s="117">
        <f>+FRUTAS!Y17</f>
        <v>1</v>
      </c>
      <c r="AC17" s="118">
        <f>IF(FRUTAS!Z17=0,"",FRUTAS!Z17)</f>
        <v>25005</v>
      </c>
    </row>
    <row r="18" spans="1:29" hidden="1">
      <c r="A18" s="10">
        <f>IF(FRUTAS!A18=0,"",FRUTAS!A18)</f>
        <v>2</v>
      </c>
      <c r="B18" s="11" t="str">
        <f>IF(FRUTAS!B18=0,"",FRUTAS!B18)</f>
        <v>Fernando Martin Cortés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114"/>
      <c r="N18" s="115"/>
      <c r="O18" s="115"/>
      <c r="P18" s="115"/>
      <c r="Q18" s="115"/>
      <c r="R18" s="115"/>
      <c r="S18" s="115"/>
      <c r="T18" s="115"/>
      <c r="U18" s="115"/>
      <c r="V18" s="115"/>
      <c r="W18" s="116"/>
      <c r="X18" s="116"/>
      <c r="Y18" s="116"/>
      <c r="Z18" s="116"/>
      <c r="AA18" s="116"/>
      <c r="AB18" s="117">
        <f>+FRUTAS!Y18</f>
        <v>1</v>
      </c>
      <c r="AC18" s="118">
        <f>IF(FRUTAS!Z18=0,"",FRUTAS!Z18)</f>
        <v>25011</v>
      </c>
    </row>
    <row r="19" spans="1:29" hidden="1">
      <c r="A19" s="119"/>
      <c r="B19" s="2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114"/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16"/>
      <c r="Y19" s="116"/>
      <c r="Z19" s="116"/>
      <c r="AA19" s="116"/>
      <c r="AB19" s="117">
        <f>+FRUTAS!Y19</f>
        <v>0</v>
      </c>
      <c r="AC19" s="118" t="str">
        <f>IF(FRUTAS!Z19=0,"",FRUTAS!Z19)</f>
        <v/>
      </c>
    </row>
    <row r="20" spans="1:29" hidden="1">
      <c r="A20" s="10">
        <f>IF(FRUTAS!A20=0,"",FRUTAS!A20)</f>
        <v>2</v>
      </c>
      <c r="B20" s="11" t="str">
        <f>IF(FRUTAS!B20=0,"",FRUTAS!B20)</f>
        <v>Piers Ituzaingo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114"/>
      <c r="N20" s="115"/>
      <c r="O20" s="115"/>
      <c r="P20" s="115"/>
      <c r="Q20" s="115"/>
      <c r="R20" s="115"/>
      <c r="S20" s="115"/>
      <c r="T20" s="115"/>
      <c r="U20" s="115"/>
      <c r="V20" s="115"/>
      <c r="W20" s="116"/>
      <c r="X20" s="116"/>
      <c r="Y20" s="116"/>
      <c r="Z20" s="116"/>
      <c r="AA20" s="116"/>
      <c r="AB20" s="117">
        <f>+FRUTAS!Y20</f>
        <v>2.5</v>
      </c>
      <c r="AC20" s="118">
        <f>IF(FRUTAS!Z20=0,"",FRUTAS!Z20)</f>
        <v>50152</v>
      </c>
    </row>
    <row r="21" spans="1:29" ht="15.75" hidden="1" customHeight="1">
      <c r="A21" s="10">
        <f>IF(FRUTAS!A21=0,"",FRUTAS!A21)</f>
        <v>1</v>
      </c>
      <c r="B21" s="11" t="str">
        <f>IF(FRUTAS!B21=0,"",FRUTAS!B21)</f>
        <v>Ramirez Emiliano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14"/>
      <c r="N21" s="115"/>
      <c r="O21" s="115"/>
      <c r="P21" s="115"/>
      <c r="Q21" s="115"/>
      <c r="R21" s="115"/>
      <c r="S21" s="115"/>
      <c r="T21" s="115"/>
      <c r="U21" s="115"/>
      <c r="V21" s="115"/>
      <c r="W21" s="116"/>
      <c r="X21" s="116"/>
      <c r="Y21" s="116"/>
      <c r="Z21" s="116"/>
      <c r="AA21" s="116"/>
      <c r="AB21" s="117"/>
      <c r="AC21" s="118">
        <f>IF(FRUTAS!Z21=0,"",FRUTAS!Z21)</f>
        <v>50142</v>
      </c>
    </row>
    <row r="22" spans="1:29" ht="15.75" hidden="1" customHeight="1">
      <c r="A22" s="10">
        <f>IF(FRUTAS!A22=0,"",FRUTAS!A22)</f>
        <v>2</v>
      </c>
      <c r="B22" s="11" t="str">
        <f>IF(FRUTAS!B22=0,"",FRUTAS!B22)</f>
        <v>Tostado ituzaingo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114"/>
      <c r="N22" s="115"/>
      <c r="O22" s="115"/>
      <c r="P22" s="115"/>
      <c r="Q22" s="115"/>
      <c r="R22" s="115"/>
      <c r="S22" s="115"/>
      <c r="T22" s="115"/>
      <c r="U22" s="115"/>
      <c r="V22" s="115"/>
      <c r="W22" s="116"/>
      <c r="X22" s="116"/>
      <c r="Y22" s="116"/>
      <c r="Z22" s="116"/>
      <c r="AA22" s="116"/>
      <c r="AB22" s="117">
        <f>+FRUTAS!Y22</f>
        <v>2.5</v>
      </c>
      <c r="AC22" s="118">
        <f>IF(FRUTAS!Z22=0,"",FRUTAS!Z22)</f>
        <v>26846</v>
      </c>
    </row>
    <row r="23" spans="1:29" ht="15.75" hidden="1" customHeight="1">
      <c r="A23" s="10">
        <f>IF(FRUTAS!A23=0,"",FRUTAS!A23)</f>
        <v>1</v>
      </c>
      <c r="B23" s="11" t="str">
        <f>IF(FRUTAS!B23=0,"",FRUTAS!B23)</f>
        <v>Tea formosa</v>
      </c>
      <c r="C23" s="37"/>
      <c r="D23" s="37"/>
      <c r="E23" s="37"/>
      <c r="F23" s="37"/>
      <c r="G23" s="37"/>
      <c r="H23" s="37"/>
      <c r="I23" s="37">
        <v>7.5</v>
      </c>
      <c r="J23" s="37"/>
      <c r="K23" s="37"/>
      <c r="L23" s="37"/>
      <c r="M23" s="114"/>
      <c r="N23" s="115"/>
      <c r="O23" s="115"/>
      <c r="P23" s="115"/>
      <c r="Q23" s="115"/>
      <c r="R23" s="115"/>
      <c r="S23" s="115"/>
      <c r="T23" s="115"/>
      <c r="U23" s="115"/>
      <c r="V23" s="115"/>
      <c r="W23" s="116"/>
      <c r="X23" s="116"/>
      <c r="Y23" s="116"/>
      <c r="Z23" s="116"/>
      <c r="AA23" s="116"/>
      <c r="AB23" s="117">
        <f>+FRUTAS!Y23</f>
        <v>2.5</v>
      </c>
      <c r="AC23" s="118">
        <f>IF(FRUTAS!Z23=0,"",FRUTAS!Z23)</f>
        <v>50143</v>
      </c>
    </row>
    <row r="24" spans="1:29" ht="15.75" hidden="1" customHeight="1">
      <c r="A24" s="10">
        <f>IF(FRUTAS!A24=0,"",FRUTAS!A24)</f>
        <v>2</v>
      </c>
      <c r="B24" s="11" t="str">
        <f>IF(FRUTAS!B24=0,"",FRUTAS!B24)</f>
        <v>Distrib Carlitos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114"/>
      <c r="N24" s="115"/>
      <c r="O24" s="115"/>
      <c r="P24" s="115"/>
      <c r="Q24" s="115"/>
      <c r="R24" s="115"/>
      <c r="S24" s="115"/>
      <c r="T24" s="115"/>
      <c r="U24" s="115"/>
      <c r="V24" s="115"/>
      <c r="W24" s="116"/>
      <c r="X24" s="116"/>
      <c r="Y24" s="116"/>
      <c r="Z24" s="116"/>
      <c r="AA24" s="116"/>
      <c r="AB24" s="117">
        <f>+FRUTAS!Y24</f>
        <v>1</v>
      </c>
      <c r="AC24" s="118">
        <f>IF(FRUTAS!Z24=0,"",FRUTAS!Z24)</f>
        <v>50153</v>
      </c>
    </row>
    <row r="25" spans="1:29" ht="15.75" hidden="1" customHeight="1">
      <c r="A25" s="10">
        <f>IF(FRUTAS!A25=0,"",FRUTAS!A25)</f>
        <v>2</v>
      </c>
      <c r="B25" s="11" t="str">
        <f>IF(FRUTAS!B25=0,"",FRUTAS!B25)</f>
        <v>Gardenias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114"/>
      <c r="N25" s="115"/>
      <c r="O25" s="115"/>
      <c r="P25" s="115"/>
      <c r="Q25" s="115"/>
      <c r="R25" s="115"/>
      <c r="S25" s="115"/>
      <c r="T25" s="115"/>
      <c r="U25" s="115"/>
      <c r="V25" s="115"/>
      <c r="W25" s="116"/>
      <c r="X25" s="116"/>
      <c r="Y25" s="116"/>
      <c r="Z25" s="116"/>
      <c r="AA25" s="116"/>
      <c r="AB25" s="117">
        <f>+FRUTAS!Y25</f>
        <v>2.5</v>
      </c>
      <c r="AC25" s="118">
        <f>IF(FRUTAS!Z25=0,"",FRUTAS!Z25)</f>
        <v>50154</v>
      </c>
    </row>
    <row r="26" spans="1:29" ht="15.75" hidden="1" customHeight="1">
      <c r="A26" s="10">
        <f>IF(FRUTAS!A26=0,"",FRUTAS!A26)</f>
        <v>2</v>
      </c>
      <c r="B26" s="11" t="str">
        <f>IF(FRUTAS!B26=0,"",FRUTAS!B26)</f>
        <v>Piers Moron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114"/>
      <c r="N26" s="115"/>
      <c r="O26" s="115"/>
      <c r="P26" s="115"/>
      <c r="Q26" s="115"/>
      <c r="R26" s="115"/>
      <c r="S26" s="115"/>
      <c r="T26" s="115"/>
      <c r="U26" s="115"/>
      <c r="V26" s="115"/>
      <c r="W26" s="116"/>
      <c r="X26" s="116"/>
      <c r="Y26" s="116"/>
      <c r="Z26" s="116"/>
      <c r="AA26" s="116"/>
      <c r="AB26" s="117">
        <f>+FRUTAS!Y26</f>
        <v>2.5</v>
      </c>
      <c r="AC26" s="118">
        <f>IF(FRUTAS!Z26=0,"",FRUTAS!Z26)</f>
        <v>50155</v>
      </c>
    </row>
    <row r="27" spans="1:29" ht="15.75" hidden="1" customHeight="1">
      <c r="A27" s="10">
        <f>IF(FRUTAS!A27=0,"",FRUTAS!A27)</f>
        <v>1</v>
      </c>
      <c r="B27" s="11" t="str">
        <f>IF(FRUTAS!B27=0,"",FRUTAS!B27)</f>
        <v>Hatsu sushi CABA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114"/>
      <c r="N27" s="115"/>
      <c r="O27" s="115"/>
      <c r="P27" s="115"/>
      <c r="Q27" s="115"/>
      <c r="R27" s="115"/>
      <c r="S27" s="115"/>
      <c r="T27" s="115"/>
      <c r="U27" s="115"/>
      <c r="V27" s="115"/>
      <c r="W27" s="116"/>
      <c r="X27" s="116"/>
      <c r="Y27" s="116"/>
      <c r="Z27" s="116"/>
      <c r="AA27" s="116"/>
      <c r="AB27" s="117">
        <f>+FRUTAS!Y27</f>
        <v>2.5</v>
      </c>
      <c r="AC27" s="118">
        <f>IF(FRUTAS!Z27=0,"",FRUTAS!Z27)</f>
        <v>42075</v>
      </c>
    </row>
    <row r="28" spans="1:29" ht="15.75" hidden="1" customHeight="1">
      <c r="A28" s="10">
        <f>IF(FRUTAS!A28=0,"",FRUTAS!A28)</f>
        <v>1</v>
      </c>
      <c r="B28" s="11" t="str">
        <f>IF(FRUTAS!B28=0,"",FRUTAS!B28)</f>
        <v>Green Rivadavia</v>
      </c>
      <c r="C28" s="37"/>
      <c r="D28" s="37"/>
      <c r="E28" s="37"/>
      <c r="F28" s="37"/>
      <c r="G28" s="37"/>
      <c r="H28" s="37"/>
      <c r="I28" s="37">
        <v>10</v>
      </c>
      <c r="J28" s="37">
        <v>25</v>
      </c>
      <c r="K28" s="37">
        <v>2.5</v>
      </c>
      <c r="L28" s="37">
        <v>2.5</v>
      </c>
      <c r="M28" s="114"/>
      <c r="N28" s="115">
        <v>5</v>
      </c>
      <c r="O28" s="115"/>
      <c r="P28" s="115"/>
      <c r="Q28" s="115"/>
      <c r="R28" s="115"/>
      <c r="S28" s="115"/>
      <c r="T28" s="115"/>
      <c r="U28" s="115"/>
      <c r="V28" s="115"/>
      <c r="W28" s="116"/>
      <c r="X28" s="116"/>
      <c r="Y28" s="116"/>
      <c r="Z28" s="116"/>
      <c r="AA28" s="116"/>
      <c r="AB28" s="117">
        <f>+FRUTAS!Y28</f>
        <v>2.5</v>
      </c>
      <c r="AC28" s="118">
        <f>IF(FRUTAS!Z28=0,"",FRUTAS!Z28)</f>
        <v>26838</v>
      </c>
    </row>
    <row r="29" spans="1:29" ht="15.75" customHeight="1">
      <c r="A29" s="10" t="str">
        <f>IF(FRUTAS!A29=0,"",FRUTAS!A29)</f>
        <v>ret</v>
      </c>
      <c r="B29" s="11" t="str">
        <f>IF(FRUTAS!B29=0,"",FRUTAS!B29)</f>
        <v>Constanza Dondena</v>
      </c>
      <c r="C29" s="37"/>
      <c r="D29" s="37"/>
      <c r="E29" s="37"/>
      <c r="F29" s="37"/>
      <c r="G29" s="37"/>
      <c r="H29" s="37"/>
      <c r="I29" s="37"/>
      <c r="J29" s="37"/>
      <c r="K29" s="37">
        <v>7.5</v>
      </c>
      <c r="L29" s="37"/>
      <c r="M29" s="114"/>
      <c r="N29" s="115"/>
      <c r="O29" s="115"/>
      <c r="P29" s="115"/>
      <c r="Q29" s="115"/>
      <c r="R29" s="115"/>
      <c r="S29" s="115"/>
      <c r="T29" s="115"/>
      <c r="U29" s="115"/>
      <c r="V29" s="115"/>
      <c r="W29" s="116"/>
      <c r="X29" s="116"/>
      <c r="Y29" s="116"/>
      <c r="Z29" s="116"/>
      <c r="AA29" s="116"/>
      <c r="AB29" s="117">
        <f>+FRUTAS!Y29</f>
        <v>2.5</v>
      </c>
      <c r="AC29" s="118" t="str">
        <f>IF(FRUTAS!Z29=0,"",FRUTAS!Z29)</f>
        <v/>
      </c>
    </row>
    <row r="30" spans="1:29" ht="15.75" hidden="1" customHeight="1">
      <c r="A30" s="10">
        <f>IF(FRUTAS!A30=0,"",FRUTAS!A30)</f>
        <v>2</v>
      </c>
      <c r="B30" s="11" t="str">
        <f>IF(FRUTAS!B30=0,"",FRUTAS!B30)</f>
        <v>La intendencia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114"/>
      <c r="N30" s="115"/>
      <c r="O30" s="115"/>
      <c r="P30" s="115"/>
      <c r="Q30" s="115"/>
      <c r="R30" s="115"/>
      <c r="S30" s="115"/>
      <c r="T30" s="115"/>
      <c r="U30" s="115"/>
      <c r="V30" s="115"/>
      <c r="W30" s="116"/>
      <c r="X30" s="116"/>
      <c r="Y30" s="116"/>
      <c r="Z30" s="116"/>
      <c r="AA30" s="116"/>
      <c r="AB30" s="117">
        <f>+FRUTAS!Y30</f>
        <v>2.5</v>
      </c>
      <c r="AC30" s="118">
        <f>IF(FRUTAS!Z30=0,"",FRUTAS!Z30)</f>
        <v>42082</v>
      </c>
    </row>
    <row r="31" spans="1:29" ht="15.75" hidden="1" customHeight="1">
      <c r="A31" s="10">
        <f>IF(FRUTAS!A31=0,"",FRUTAS!A31)</f>
        <v>1</v>
      </c>
      <c r="B31" s="11" t="str">
        <f>IF(FRUTAS!B31=0,"",FRUTAS!B31)</f>
        <v>Ernesto Lapponi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114"/>
      <c r="N31" s="115"/>
      <c r="O31" s="115"/>
      <c r="P31" s="115"/>
      <c r="Q31" s="115"/>
      <c r="R31" s="115"/>
      <c r="S31" s="115"/>
      <c r="T31" s="115"/>
      <c r="U31" s="115"/>
      <c r="V31" s="115"/>
      <c r="W31" s="116"/>
      <c r="X31" s="116"/>
      <c r="Y31" s="116"/>
      <c r="Z31" s="116"/>
      <c r="AA31" s="116"/>
      <c r="AB31" s="117"/>
      <c r="AC31" s="118">
        <f>IF(FRUTAS!Z31=0,"",FRUTAS!Z31)</f>
        <v>42076</v>
      </c>
    </row>
    <row r="32" spans="1:29" ht="15.75" hidden="1" customHeight="1">
      <c r="A32" s="10">
        <f>IF(FRUTAS!A32=0,"",FRUTAS!A32)</f>
        <v>1</v>
      </c>
      <c r="B32" s="11" t="str">
        <f>IF(FRUTAS!B32=0,"",FRUTAS!B32)</f>
        <v>Euna congelados</v>
      </c>
      <c r="C32" s="37"/>
      <c r="D32" s="37"/>
      <c r="E32" s="37">
        <v>1</v>
      </c>
      <c r="F32" s="37"/>
      <c r="G32" s="37"/>
      <c r="H32" s="37"/>
      <c r="I32" s="37">
        <v>1</v>
      </c>
      <c r="J32" s="37"/>
      <c r="K32" s="37"/>
      <c r="L32" s="37"/>
      <c r="M32" s="114"/>
      <c r="N32" s="115"/>
      <c r="O32" s="115">
        <v>3</v>
      </c>
      <c r="P32" s="115">
        <v>2</v>
      </c>
      <c r="Q32" s="115"/>
      <c r="R32" s="115"/>
      <c r="S32" s="115"/>
      <c r="T32" s="115"/>
      <c r="U32" s="115"/>
      <c r="V32" s="115"/>
      <c r="W32" s="116"/>
      <c r="X32" s="116"/>
      <c r="Y32" s="116"/>
      <c r="Z32" s="116"/>
      <c r="AA32" s="116"/>
      <c r="AB32" s="117">
        <f>+FRUTAS!Y32</f>
        <v>1</v>
      </c>
      <c r="AC32" s="118">
        <f>IF(FRUTAS!Z32=0,"",FRUTAS!Z32)</f>
        <v>42077</v>
      </c>
    </row>
    <row r="33" spans="1:29" ht="15.75" hidden="1" customHeight="1">
      <c r="A33" s="10">
        <f>IF(FRUTAS!A33=0,"",FRUTAS!A33)</f>
        <v>1</v>
      </c>
      <c r="B33" s="121" t="str">
        <f>IF(FRUTAS!B33=0,"",FRUTAS!B33)</f>
        <v>green florida</v>
      </c>
      <c r="C33" s="11"/>
      <c r="D33" s="11"/>
      <c r="E33" s="11"/>
      <c r="F33" s="11"/>
      <c r="G33" s="11"/>
      <c r="H33" s="11"/>
      <c r="I33" s="11">
        <v>5</v>
      </c>
      <c r="J33" s="11">
        <v>5</v>
      </c>
      <c r="K33" s="11" t="s">
        <v>68</v>
      </c>
      <c r="L33" s="11" t="s">
        <v>68</v>
      </c>
      <c r="M33" s="122"/>
      <c r="N33" s="11">
        <v>2.5</v>
      </c>
      <c r="O33" s="11"/>
      <c r="P33" s="11"/>
      <c r="Q33" s="11"/>
      <c r="R33" s="11"/>
      <c r="S33" s="115"/>
      <c r="T33" s="115"/>
      <c r="U33" s="115"/>
      <c r="V33" s="115"/>
      <c r="W33" s="116"/>
      <c r="X33" s="116"/>
      <c r="Y33" s="116"/>
      <c r="Z33" s="116"/>
      <c r="AA33" s="116"/>
      <c r="AB33" s="117">
        <f>+FRUTAS!Y33</f>
        <v>2.5</v>
      </c>
      <c r="AC33" s="118">
        <f>IF(FRUTAS!Z33=0,"",FRUTAS!Z33)</f>
        <v>26839</v>
      </c>
    </row>
    <row r="34" spans="1:29" ht="15.75" customHeight="1">
      <c r="A34" s="10" t="str">
        <f>IF(FRUTAS!A34=0,"",FRUTAS!A34)</f>
        <v>ret</v>
      </c>
      <c r="B34" s="11" t="str">
        <f>IF(FRUTAS!B34=0,"",FRUTAS!B34)</f>
        <v>El campito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114"/>
      <c r="N34" s="115"/>
      <c r="O34" s="115"/>
      <c r="P34" s="115"/>
      <c r="Q34" s="115"/>
      <c r="R34" s="115"/>
      <c r="S34" s="115"/>
      <c r="T34" s="115"/>
      <c r="U34" s="115"/>
      <c r="V34" s="115"/>
      <c r="W34" s="116"/>
      <c r="X34" s="116"/>
      <c r="Y34" s="116"/>
      <c r="Z34" s="116"/>
      <c r="AA34" s="116"/>
      <c r="AB34" s="117">
        <f>+FRUTAS!Y34</f>
        <v>2.5</v>
      </c>
      <c r="AC34" s="118" t="str">
        <f>IF(FRUTAS!Z34=0,"",FRUTAS!Z34)</f>
        <v/>
      </c>
    </row>
    <row r="35" spans="1:29" ht="15.75" hidden="1" customHeight="1">
      <c r="A35" s="10">
        <f>IF(FRUTAS!A35=0,"",FRUTAS!A35)</f>
        <v>2</v>
      </c>
      <c r="B35" s="11" t="str">
        <f>IF(FRUTAS!B35=0,"",FRUTAS!B35)</f>
        <v>Eneldo villa bosch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114"/>
      <c r="N35" s="115"/>
      <c r="O35" s="115"/>
      <c r="P35" s="115"/>
      <c r="Q35" s="115"/>
      <c r="R35" s="115"/>
      <c r="S35" s="115"/>
      <c r="T35" s="115"/>
      <c r="U35" s="115"/>
      <c r="V35" s="115"/>
      <c r="W35" s="116"/>
      <c r="X35" s="116"/>
      <c r="Y35" s="116"/>
      <c r="Z35" s="116"/>
      <c r="AA35" s="116"/>
      <c r="AB35" s="117">
        <f>+FRUTAS!Y35</f>
        <v>2.5</v>
      </c>
      <c r="AC35" s="123">
        <v>26844</v>
      </c>
    </row>
    <row r="36" spans="1:29" ht="15.75" hidden="1" customHeight="1">
      <c r="A36" s="10">
        <f>IF(FRUTAS!A36=0,"",FRUTAS!A36)</f>
        <v>1</v>
      </c>
      <c r="B36" s="11" t="str">
        <f>IF(FRUTAS!B36=0,"",FRUTAS!B36)</f>
        <v>Franx6 humboldt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114"/>
      <c r="N36" s="115"/>
      <c r="O36" s="115"/>
      <c r="P36" s="115"/>
      <c r="Q36" s="115"/>
      <c r="R36" s="115"/>
      <c r="S36" s="115"/>
      <c r="T36" s="115"/>
      <c r="U36" s="115"/>
      <c r="V36" s="115"/>
      <c r="W36" s="116"/>
      <c r="X36" s="116"/>
      <c r="Y36" s="116"/>
      <c r="Z36" s="116"/>
      <c r="AA36" s="116"/>
      <c r="AB36" s="117">
        <f>+FRUTAS!Y36</f>
        <v>2.5</v>
      </c>
      <c r="AC36" s="118">
        <f>IF(FRUTAS!Z36=0,"",FRUTAS!Z36)</f>
        <v>50144</v>
      </c>
    </row>
    <row r="37" spans="1:29" ht="15.75" customHeight="1">
      <c r="A37" s="10" t="str">
        <f>IF(FRUTAS!A37=0,"",FRUTAS!A37)</f>
        <v>ret</v>
      </c>
      <c r="B37" s="11" t="str">
        <f>IF(FRUTAS!B37=0,"",FRUTAS!B37)</f>
        <v xml:space="preserve">Marina </v>
      </c>
      <c r="C37" s="37"/>
      <c r="D37" s="37"/>
      <c r="E37" s="37"/>
      <c r="F37" s="37"/>
      <c r="G37" s="37">
        <v>1</v>
      </c>
      <c r="H37" s="37"/>
      <c r="I37" s="37">
        <v>1</v>
      </c>
      <c r="J37" s="37">
        <v>1</v>
      </c>
      <c r="K37" s="37"/>
      <c r="L37" s="37"/>
      <c r="M37" s="114"/>
      <c r="N37" s="115"/>
      <c r="O37" s="115"/>
      <c r="P37" s="115"/>
      <c r="Q37" s="115"/>
      <c r="R37" s="115"/>
      <c r="S37" s="115"/>
      <c r="T37" s="115"/>
      <c r="U37" s="115"/>
      <c r="V37" s="115"/>
      <c r="W37" s="116"/>
      <c r="X37" s="116"/>
      <c r="Y37" s="116"/>
      <c r="Z37" s="116"/>
      <c r="AA37" s="116"/>
      <c r="AB37" s="117">
        <f>+FRUTAS!Y37</f>
        <v>1</v>
      </c>
      <c r="AC37" s="118" t="str">
        <f>IF(FRUTAS!Z37=0,"",FRUTAS!Z37)</f>
        <v/>
      </c>
    </row>
    <row r="38" spans="1:29" ht="15.75" hidden="1" customHeight="1">
      <c r="A38" s="10">
        <f>IF(FRUTAS!A38=0,"",FRUTAS!A38)</f>
        <v>1</v>
      </c>
      <c r="B38" s="11" t="str">
        <f>IF(FRUTAS!B38=0,"",FRUTAS!B38)</f>
        <v>Gout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114"/>
      <c r="N38" s="115"/>
      <c r="O38" s="115"/>
      <c r="P38" s="115"/>
      <c r="Q38" s="115"/>
      <c r="R38" s="115"/>
      <c r="S38" s="115"/>
      <c r="T38" s="115"/>
      <c r="U38" s="115"/>
      <c r="V38" s="115"/>
      <c r="W38" s="116"/>
      <c r="X38" s="116"/>
      <c r="Y38" s="116"/>
      <c r="Z38" s="116"/>
      <c r="AA38" s="116"/>
      <c r="AB38" s="117">
        <f>+FRUTAS!Y38</f>
        <v>2.5</v>
      </c>
      <c r="AC38" s="118">
        <f>IF(FRUTAS!Z38=0,"",FRUTAS!Z38)</f>
        <v>50145</v>
      </c>
    </row>
    <row r="39" spans="1:29" ht="15.75" hidden="1" customHeight="1">
      <c r="A39" s="10">
        <f>IF(FRUTAS!A39=0,"",FRUTAS!A39)</f>
        <v>1</v>
      </c>
      <c r="B39" s="11" t="str">
        <f>IF(FRUTAS!B39=0,"",FRUTAS!B39)</f>
        <v>Tea sinclair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14"/>
      <c r="N39" s="115"/>
      <c r="O39" s="115"/>
      <c r="P39" s="115"/>
      <c r="Q39" s="115"/>
      <c r="R39" s="115"/>
      <c r="S39" s="115"/>
      <c r="T39" s="115"/>
      <c r="U39" s="115"/>
      <c r="V39" s="115"/>
      <c r="W39" s="116"/>
      <c r="X39" s="116"/>
      <c r="Y39" s="116"/>
      <c r="Z39" s="116"/>
      <c r="AA39" s="116"/>
      <c r="AB39" s="117">
        <f>+FRUTAS!Y39</f>
        <v>2.5</v>
      </c>
      <c r="AC39" s="118">
        <f>IF(FRUTAS!Z39=0,"",FRUTAS!Z39)</f>
        <v>50146</v>
      </c>
    </row>
    <row r="40" spans="1:29" ht="15.75" hidden="1" customHeight="1">
      <c r="A40" s="10">
        <f>IF(FRUTAS!A40=0,"",FRUTAS!A40)</f>
        <v>3</v>
      </c>
      <c r="B40" s="11" t="str">
        <f>IF(FRUTAS!B40=0,"",FRUTAS!B40)</f>
        <v>Bar 420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114"/>
      <c r="N40" s="115"/>
      <c r="O40" s="115"/>
      <c r="P40" s="115"/>
      <c r="Q40" s="115"/>
      <c r="R40" s="115"/>
      <c r="S40" s="115"/>
      <c r="T40" s="115"/>
      <c r="U40" s="115"/>
      <c r="V40" s="115"/>
      <c r="W40" s="116"/>
      <c r="X40" s="116"/>
      <c r="Y40" s="116"/>
      <c r="Z40" s="116"/>
      <c r="AA40" s="116"/>
      <c r="AB40" s="117">
        <f>+FRUTAS!Y40</f>
        <v>2.5</v>
      </c>
      <c r="AC40" s="118">
        <f>IF(FRUTAS!Z40=0,"",FRUTAS!Z40)</f>
        <v>42086</v>
      </c>
    </row>
    <row r="41" spans="1:29" ht="15.75" hidden="1" customHeight="1">
      <c r="A41" s="10">
        <f>IF(FRUTAS!A41=0,"",FRUTAS!A41)</f>
        <v>1</v>
      </c>
      <c r="B41" s="11" t="str">
        <f>IF(FRUTAS!B41=0,"",FRUTAS!B41)</f>
        <v>Fusion de sabores</v>
      </c>
      <c r="C41" s="37"/>
      <c r="D41" s="37"/>
      <c r="E41" s="37"/>
      <c r="F41" s="37"/>
      <c r="G41" s="37"/>
      <c r="H41" s="37"/>
      <c r="I41" s="37"/>
      <c r="J41" s="37">
        <v>50</v>
      </c>
      <c r="K41" s="37"/>
      <c r="L41" s="37"/>
      <c r="M41" s="114"/>
      <c r="N41" s="115"/>
      <c r="O41" s="115"/>
      <c r="P41" s="115"/>
      <c r="Q41" s="115"/>
      <c r="R41" s="115"/>
      <c r="S41" s="115"/>
      <c r="T41" s="115"/>
      <c r="U41" s="115"/>
      <c r="V41" s="115"/>
      <c r="W41" s="116"/>
      <c r="X41" s="116"/>
      <c r="Y41" s="116"/>
      <c r="Z41" s="116"/>
      <c r="AA41" s="116"/>
      <c r="AB41" s="117">
        <f>+FRUTAS!Y41</f>
        <v>2.5</v>
      </c>
      <c r="AC41" s="118">
        <f>IF(FRUTAS!Z41=0,"",FRUTAS!Z41)</f>
        <v>42078</v>
      </c>
    </row>
    <row r="42" spans="1:29" ht="15.75" hidden="1" customHeight="1">
      <c r="A42" s="10">
        <f>IF(FRUTAS!A42=0,"",FRUTAS!A42)</f>
        <v>3</v>
      </c>
      <c r="B42" s="11" t="str">
        <f>IF(FRUTAS!B42=0,"",FRUTAS!B42)</f>
        <v>Tostado ramos mejia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114"/>
      <c r="N42" s="115"/>
      <c r="O42" s="115"/>
      <c r="P42" s="115"/>
      <c r="Q42" s="115"/>
      <c r="R42" s="115"/>
      <c r="S42" s="115"/>
      <c r="T42" s="115"/>
      <c r="U42" s="115"/>
      <c r="V42" s="115"/>
      <c r="W42" s="116"/>
      <c r="X42" s="116"/>
      <c r="Y42" s="116"/>
      <c r="Z42" s="116"/>
      <c r="AA42" s="116"/>
      <c r="AB42" s="117">
        <f>+FRUTAS!Y42</f>
        <v>2.5</v>
      </c>
      <c r="AC42" s="118">
        <f>IF(FRUTAS!Z42=0,"",FRUTAS!Z42)</f>
        <v>26845</v>
      </c>
    </row>
    <row r="43" spans="1:29" ht="15.75" hidden="1" customHeight="1">
      <c r="A43" s="10">
        <f>IF(FRUTAS!A43=0,"",FRUTAS!A43)</f>
        <v>1</v>
      </c>
      <c r="B43" s="11" t="str">
        <f>IF(FRUTAS!B43=0,"",FRUTAS!B43)</f>
        <v>Nasif</v>
      </c>
      <c r="C43" s="37"/>
      <c r="D43" s="37"/>
      <c r="E43" s="37"/>
      <c r="F43" s="37"/>
      <c r="G43" s="37"/>
      <c r="H43" s="37"/>
      <c r="I43" s="37"/>
      <c r="J43" s="37"/>
      <c r="K43" s="37">
        <v>10</v>
      </c>
      <c r="L43" s="37"/>
      <c r="M43" s="114"/>
      <c r="N43" s="115"/>
      <c r="O43" s="115"/>
      <c r="P43" s="115"/>
      <c r="Q43" s="115"/>
      <c r="R43" s="115"/>
      <c r="S43" s="115"/>
      <c r="T43" s="115"/>
      <c r="U43" s="115"/>
      <c r="V43" s="115"/>
      <c r="W43" s="116"/>
      <c r="X43" s="116"/>
      <c r="Y43" s="116"/>
      <c r="Z43" s="116"/>
      <c r="AA43" s="116"/>
      <c r="AB43" s="117">
        <f>+FRUTAS!Y43</f>
        <v>2.5</v>
      </c>
      <c r="AC43" s="118">
        <f>IF(FRUTAS!Z43=0,"",FRUTAS!Z43)</f>
        <v>26840</v>
      </c>
    </row>
    <row r="44" spans="1:29" ht="15.75" hidden="1" customHeight="1">
      <c r="A44" s="10">
        <v>2</v>
      </c>
      <c r="B44" s="11" t="s">
        <v>80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114"/>
      <c r="N44" s="115"/>
      <c r="O44" s="115"/>
      <c r="P44" s="115"/>
      <c r="Q44" s="115"/>
      <c r="R44" s="115"/>
      <c r="S44" s="115"/>
      <c r="T44" s="115"/>
      <c r="U44" s="115"/>
      <c r="V44" s="115"/>
      <c r="W44" s="116"/>
      <c r="X44" s="116"/>
      <c r="Y44" s="116"/>
      <c r="Z44" s="116"/>
      <c r="AA44" s="116"/>
      <c r="AB44" s="117">
        <f>+FRUTAS!Y44</f>
        <v>2.5</v>
      </c>
      <c r="AC44" s="118">
        <f>IF(FRUTAS!Z44=0,"",FRUTAS!Z44)</f>
        <v>42083</v>
      </c>
    </row>
    <row r="45" spans="1:29" ht="15.75" hidden="1" customHeight="1">
      <c r="A45" s="10">
        <f>IF(FRUTAS!A45=0,"",FRUTAS!A45)</f>
        <v>1</v>
      </c>
      <c r="B45" s="11" t="str">
        <f>IF(FRUTAS!B45=0,"",FRUTAS!B45)</f>
        <v>Maru Botana Centro p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114"/>
      <c r="N45" s="115"/>
      <c r="O45" s="115"/>
      <c r="P45" s="115"/>
      <c r="Q45" s="115"/>
      <c r="R45" s="115"/>
      <c r="S45" s="115"/>
      <c r="T45" s="115"/>
      <c r="U45" s="115"/>
      <c r="V45" s="115"/>
      <c r="W45" s="116"/>
      <c r="X45" s="116"/>
      <c r="Y45" s="116"/>
      <c r="Z45" s="116"/>
      <c r="AA45" s="116"/>
      <c r="AB45" s="117">
        <f>+FRUTAS!Y45</f>
        <v>2.5</v>
      </c>
      <c r="AC45" s="118">
        <f>IF(FRUTAS!Z45=0,"",FRUTAS!Z45)</f>
        <v>50147</v>
      </c>
    </row>
    <row r="46" spans="1:29" ht="15.75" hidden="1" customHeight="1">
      <c r="A46" s="10">
        <f>IF(FRUTAS!A46=0,"",FRUTAS!A46)</f>
        <v>1</v>
      </c>
      <c r="B46" s="11" t="str">
        <f>IF(FRUTAS!B46=0,"",FRUTAS!B46)</f>
        <v>Casa saenz botanico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114"/>
      <c r="N46" s="115"/>
      <c r="O46" s="115"/>
      <c r="P46" s="115"/>
      <c r="Q46" s="115"/>
      <c r="R46" s="115"/>
      <c r="S46" s="115"/>
      <c r="T46" s="115"/>
      <c r="U46" s="115"/>
      <c r="V46" s="115"/>
      <c r="W46" s="116"/>
      <c r="X46" s="116"/>
      <c r="Y46" s="116"/>
      <c r="Z46" s="116"/>
      <c r="AA46" s="116"/>
      <c r="AB46" s="117">
        <f>+FRUTAS!Y46</f>
        <v>2.5</v>
      </c>
      <c r="AC46" s="118">
        <f>IF(FRUTAS!Z46=0,"",FRUTAS!Z46)</f>
        <v>26841</v>
      </c>
    </row>
    <row r="47" spans="1:29" ht="15.75" customHeight="1">
      <c r="A47" s="10" t="str">
        <f>IF(FRUTAS!A47=0,"",FRUTAS!A47)</f>
        <v>ret</v>
      </c>
      <c r="B47" s="11" t="str">
        <f>IF(FRUTAS!B47=0,"",FRUTAS!B47)</f>
        <v>Regojo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114"/>
      <c r="N47" s="115"/>
      <c r="O47" s="115"/>
      <c r="P47" s="115"/>
      <c r="Q47" s="115"/>
      <c r="R47" s="115"/>
      <c r="S47" s="115"/>
      <c r="T47" s="115"/>
      <c r="U47" s="115"/>
      <c r="V47" s="115"/>
      <c r="W47" s="116"/>
      <c r="X47" s="116"/>
      <c r="Y47" s="116"/>
      <c r="Z47" s="116"/>
      <c r="AA47" s="116"/>
      <c r="AB47" s="117">
        <f>+FRUTAS!Y47</f>
        <v>2.5</v>
      </c>
      <c r="AC47" s="118" t="str">
        <f>IF(FRUTAS!Z47=0,"",FRUTAS!Z47)</f>
        <v/>
      </c>
    </row>
    <row r="48" spans="1:29" ht="15.75" hidden="1" customHeight="1">
      <c r="A48" s="10">
        <f>IF(FRUTAS!A48=0,"",FRUTAS!A48)</f>
        <v>1</v>
      </c>
      <c r="B48" s="11" t="str">
        <f>IF(FRUTAS!B48=0,"",FRUTAS!B48)</f>
        <v>Agga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114"/>
      <c r="N48" s="115"/>
      <c r="O48" s="115"/>
      <c r="P48" s="115"/>
      <c r="Q48" s="115"/>
      <c r="R48" s="115"/>
      <c r="S48" s="115"/>
      <c r="T48" s="115"/>
      <c r="U48" s="115"/>
      <c r="V48" s="115"/>
      <c r="W48" s="116"/>
      <c r="X48" s="116"/>
      <c r="Y48" s="116"/>
      <c r="Z48" s="116"/>
      <c r="AA48" s="116"/>
      <c r="AB48" s="117"/>
      <c r="AC48" s="118">
        <f>IF(FRUTAS!Z48=0,"",FRUTAS!Z48)</f>
        <v>42079</v>
      </c>
    </row>
    <row r="49" spans="1:29" ht="15.75" customHeight="1">
      <c r="A49" s="10" t="str">
        <f>IF(FRUTAS!A49=0,"",FRUTAS!A49)</f>
        <v>ret</v>
      </c>
      <c r="B49" s="11" t="str">
        <f>IF(FRUTAS!B49=0,"",FRUTAS!B49)</f>
        <v>Contramuestra jugos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114"/>
      <c r="N49" s="115"/>
      <c r="O49" s="115"/>
      <c r="P49" s="115"/>
      <c r="Q49" s="115"/>
      <c r="R49" s="115"/>
      <c r="S49" s="115"/>
      <c r="T49" s="115"/>
      <c r="U49" s="115"/>
      <c r="V49" s="115"/>
      <c r="W49" s="116"/>
      <c r="X49" s="116"/>
      <c r="Y49" s="116"/>
      <c r="Z49" s="116"/>
      <c r="AA49" s="116"/>
      <c r="AB49" s="117"/>
      <c r="AC49" s="118" t="str">
        <f>IF(FRUTAS!Z49=0,"",FRUTAS!Z49)</f>
        <v/>
      </c>
    </row>
    <row r="50" spans="1:29" ht="15.75" hidden="1" customHeight="1">
      <c r="A50" s="10">
        <f>IF(FRUTAS!A50=0,"",FRUTAS!A50)</f>
        <v>1</v>
      </c>
      <c r="B50" s="11" t="str">
        <f>IF(FRUTAS!B50=0,"",FRUTAS!B50)</f>
        <v>Maria Emilia Vazquez</v>
      </c>
      <c r="C50" s="37"/>
      <c r="D50" s="37"/>
      <c r="E50" s="37"/>
      <c r="F50" s="37"/>
      <c r="G50" s="37">
        <v>1</v>
      </c>
      <c r="H50" s="37">
        <v>1</v>
      </c>
      <c r="I50" s="37">
        <v>2</v>
      </c>
      <c r="J50" s="37">
        <v>1</v>
      </c>
      <c r="K50" s="37">
        <v>3</v>
      </c>
      <c r="L50" s="37"/>
      <c r="M50" s="114"/>
      <c r="N50" s="115"/>
      <c r="O50" s="115"/>
      <c r="P50" s="115"/>
      <c r="Q50" s="115"/>
      <c r="R50" s="115"/>
      <c r="S50" s="115"/>
      <c r="T50" s="115"/>
      <c r="U50" s="115"/>
      <c r="V50" s="115"/>
      <c r="W50" s="116"/>
      <c r="X50" s="116"/>
      <c r="Y50" s="116"/>
      <c r="Z50" s="116"/>
      <c r="AA50" s="116"/>
      <c r="AB50" s="117">
        <f>+FRUTAS!Y50</f>
        <v>1</v>
      </c>
      <c r="AC50" s="118">
        <f>IF(FRUTAS!Z50=0,"",FRUTAS!Z50)</f>
        <v>42080</v>
      </c>
    </row>
    <row r="51" spans="1:29" ht="15.75" customHeight="1">
      <c r="A51" s="10" t="str">
        <f>IF(FRUTAS!A51=0,"",FRUTAS!A51)</f>
        <v>ret</v>
      </c>
      <c r="B51" s="11" t="str">
        <f>IF(FRUTAS!B51=0,"",FRUTAS!B51)</f>
        <v>Vanesa</v>
      </c>
      <c r="C51" s="37"/>
      <c r="D51" s="37"/>
      <c r="E51" s="37"/>
      <c r="F51" s="37"/>
      <c r="G51" s="37"/>
      <c r="H51" s="37"/>
      <c r="I51" s="37">
        <v>2</v>
      </c>
      <c r="J51" s="37">
        <v>2</v>
      </c>
      <c r="K51" s="37"/>
      <c r="L51" s="37"/>
      <c r="M51" s="114"/>
      <c r="N51" s="115"/>
      <c r="O51" s="115"/>
      <c r="P51" s="115"/>
      <c r="Q51" s="115"/>
      <c r="R51" s="115"/>
      <c r="S51" s="115"/>
      <c r="T51" s="115"/>
      <c r="U51" s="115"/>
      <c r="V51" s="115"/>
      <c r="W51" s="116"/>
      <c r="X51" s="116"/>
      <c r="Y51" s="116"/>
      <c r="Z51" s="116"/>
      <c r="AA51" s="116"/>
      <c r="AB51" s="117">
        <f>+FRUTAS!Y51</f>
        <v>1</v>
      </c>
      <c r="AC51" s="118" t="str">
        <f>IF(FRUTAS!Z51=0,"",FRUTAS!Z51)</f>
        <v/>
      </c>
    </row>
    <row r="52" spans="1:29" ht="15.75" hidden="1" customHeight="1">
      <c r="A52" s="10">
        <f>IF(FRUTAS!A52=0,"",FRUTAS!A52)</f>
        <v>2</v>
      </c>
      <c r="B52" s="11" t="str">
        <f>IF(FRUTAS!B52=0,"",FRUTAS!B52)</f>
        <v>Jacqueline Segura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114"/>
      <c r="N52" s="115"/>
      <c r="O52" s="115"/>
      <c r="P52" s="115"/>
      <c r="Q52" s="115"/>
      <c r="R52" s="115"/>
      <c r="S52" s="115"/>
      <c r="T52" s="115"/>
      <c r="U52" s="115"/>
      <c r="V52" s="115"/>
      <c r="W52" s="116"/>
      <c r="X52" s="116"/>
      <c r="Y52" s="116"/>
      <c r="Z52" s="116"/>
      <c r="AA52" s="116"/>
      <c r="AB52" s="117">
        <f>+FRUTAS!Y52</f>
        <v>1</v>
      </c>
      <c r="AC52" s="118">
        <f>IF(FRUTAS!Z52=0,"",FRUTAS!Z52)</f>
        <v>42084</v>
      </c>
    </row>
    <row r="53" spans="1:29" ht="15.75" hidden="1" customHeight="1">
      <c r="A53" s="10">
        <f>IF(FRUTAS!A53=0,"",FRUTAS!A53)</f>
        <v>1</v>
      </c>
      <c r="B53" s="11" t="str">
        <f>IF(FRUTAS!B53=0,"",FRUTAS!B53)</f>
        <v>Muntama café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114"/>
      <c r="N53" s="115"/>
      <c r="O53" s="115"/>
      <c r="P53" s="115"/>
      <c r="Q53" s="115"/>
      <c r="R53" s="115"/>
      <c r="S53" s="115"/>
      <c r="T53" s="115"/>
      <c r="U53" s="115"/>
      <c r="V53" s="115"/>
      <c r="W53" s="116"/>
      <c r="X53" s="116"/>
      <c r="Y53" s="116"/>
      <c r="Z53" s="116"/>
      <c r="AA53" s="116"/>
      <c r="AB53" s="117">
        <f>+FRUTAS!Y53</f>
        <v>2.5</v>
      </c>
      <c r="AC53" s="118">
        <f>IF(FRUTAS!Z53=0,"",FRUTAS!Z53)</f>
        <v>50148</v>
      </c>
    </row>
    <row r="54" spans="1:29" ht="15.75" customHeight="1">
      <c r="A54" s="10" t="str">
        <f>IF(FRUTAS!A54=0,"",FRUTAS!A54)</f>
        <v>ret</v>
      </c>
      <c r="B54" s="11" t="str">
        <f>IF(FRUTAS!B54=0,"",FRUTAS!B54)</f>
        <v>Rupp</v>
      </c>
      <c r="C54" s="44"/>
      <c r="D54" s="44"/>
      <c r="E54" s="44"/>
      <c r="F54" s="45"/>
      <c r="G54" s="44"/>
      <c r="H54" s="44">
        <v>10</v>
      </c>
      <c r="I54" s="46">
        <v>10</v>
      </c>
      <c r="J54" s="124">
        <v>20</v>
      </c>
      <c r="K54" s="47">
        <v>10</v>
      </c>
      <c r="L54" s="48">
        <v>10</v>
      </c>
      <c r="M54" s="46"/>
      <c r="N54" s="115"/>
      <c r="O54" s="115"/>
      <c r="P54" s="115"/>
      <c r="Q54" s="115"/>
      <c r="R54" s="115"/>
      <c r="S54" s="115"/>
      <c r="T54" s="115"/>
      <c r="U54" s="115"/>
      <c r="V54" s="115"/>
      <c r="W54" s="116"/>
      <c r="X54" s="116"/>
      <c r="Y54" s="116"/>
      <c r="Z54" s="116"/>
      <c r="AA54" s="116"/>
      <c r="AB54" s="117">
        <f>+FRUTAS!Y54</f>
        <v>2.5</v>
      </c>
      <c r="AC54" s="125" t="str">
        <f>IF(FRUTAS!Z54=0,"",FRUTAS!Z54)</f>
        <v>26834/36</v>
      </c>
    </row>
    <row r="55" spans="1:29" ht="15.75" hidden="1" customHeight="1">
      <c r="A55" s="10">
        <f>IF(FRUTAS!A55=0,"",FRUTAS!A55)</f>
        <v>7</v>
      </c>
      <c r="B55" s="11" t="str">
        <f>IF(FRUTAS!B55=0,"",FRUTAS!B55)</f>
        <v>jose gestoso</v>
      </c>
      <c r="C55" s="44"/>
      <c r="D55" s="44"/>
      <c r="E55" s="44"/>
      <c r="F55" s="45"/>
      <c r="G55" s="44"/>
      <c r="H55" s="44"/>
      <c r="I55" s="46"/>
      <c r="J55" s="37"/>
      <c r="K55" s="47"/>
      <c r="L55" s="48"/>
      <c r="M55" s="46"/>
      <c r="N55" s="115"/>
      <c r="O55" s="115">
        <v>15</v>
      </c>
      <c r="P55" s="115"/>
      <c r="Q55" s="115"/>
      <c r="R55" s="115"/>
      <c r="S55" s="115"/>
      <c r="T55" s="115"/>
      <c r="U55" s="115"/>
      <c r="V55" s="115">
        <v>5</v>
      </c>
      <c r="W55" s="116"/>
      <c r="X55" s="116"/>
      <c r="Y55" s="116"/>
      <c r="Z55" s="116"/>
      <c r="AA55" s="116"/>
      <c r="AB55" s="117">
        <f>+FRUTAS!Y55</f>
        <v>2.5</v>
      </c>
      <c r="AC55" s="123">
        <v>29200</v>
      </c>
    </row>
    <row r="56" spans="1:29" ht="15.75" hidden="1" customHeight="1">
      <c r="A56" s="119">
        <v>3</v>
      </c>
      <c r="B56" s="11" t="str">
        <f>IF(FRUTAS!B56=0,"",FRUTAS!B56)</f>
        <v>Salgado alimento velazco</v>
      </c>
      <c r="C56" s="126"/>
      <c r="D56" s="53"/>
      <c r="E56" s="53"/>
      <c r="F56" s="54"/>
      <c r="G56" s="53"/>
      <c r="H56" s="53"/>
      <c r="I56" s="127" t="s">
        <v>130</v>
      </c>
      <c r="J56" s="56"/>
      <c r="K56" s="53"/>
      <c r="L56" s="57"/>
      <c r="M56" s="55"/>
      <c r="N56" s="56"/>
      <c r="O56" s="58"/>
      <c r="P56" s="58"/>
      <c r="Q56" s="58"/>
      <c r="R56" s="58"/>
      <c r="S56" s="58"/>
      <c r="T56" s="58"/>
      <c r="U56" s="58"/>
      <c r="V56" s="58"/>
      <c r="W56" s="128"/>
      <c r="X56" s="129"/>
      <c r="Y56" s="129"/>
      <c r="Z56" s="129"/>
      <c r="AA56" s="129"/>
      <c r="AB56" s="130" t="s">
        <v>100</v>
      </c>
      <c r="AC56" s="118" t="str">
        <f>IF(FRUTAS!Z56=0,"",FRUTAS!Z56)</f>
        <v/>
      </c>
    </row>
    <row r="57" spans="1:29" ht="15.75" customHeight="1">
      <c r="A57" s="10" t="str">
        <f>IF(FRUTAS!A57=0,"",FRUTAS!A57)</f>
        <v>ret</v>
      </c>
      <c r="B57" s="11" t="str">
        <f>IF(FRUTAS!B57=0,"",FRUTAS!B57)</f>
        <v>Jorge Antonio</v>
      </c>
      <c r="C57" s="131"/>
      <c r="D57" s="64"/>
      <c r="E57" s="64"/>
      <c r="F57" s="66"/>
      <c r="G57" s="64"/>
      <c r="H57" s="64"/>
      <c r="I57" s="67"/>
      <c r="J57" s="68"/>
      <c r="K57" s="64"/>
      <c r="L57" s="69"/>
      <c r="M57" s="67"/>
      <c r="N57" s="131"/>
      <c r="O57" s="132"/>
      <c r="P57" s="132"/>
      <c r="Q57" s="132"/>
      <c r="R57" s="132"/>
      <c r="S57" s="132"/>
      <c r="T57" s="132"/>
      <c r="U57" s="132"/>
      <c r="V57" s="132"/>
      <c r="W57" s="133"/>
      <c r="X57" s="134"/>
      <c r="Y57" s="134"/>
      <c r="Z57" s="134"/>
      <c r="AA57" s="134"/>
      <c r="AB57" s="135"/>
      <c r="AC57" s="136">
        <f>IF(FRUTAS!Z57=0,"",FRUTAS!Z57)</f>
        <v>26837</v>
      </c>
    </row>
    <row r="58" spans="1:29" ht="16.5" customHeight="1">
      <c r="A58" s="137" t="s">
        <v>61</v>
      </c>
      <c r="B58" s="138" t="s">
        <v>102</v>
      </c>
      <c r="C58" s="77"/>
      <c r="D58" s="79"/>
      <c r="E58" s="74"/>
      <c r="F58" s="79"/>
      <c r="G58" s="79"/>
      <c r="H58" s="79"/>
      <c r="I58" s="139">
        <v>1</v>
      </c>
      <c r="J58" s="140">
        <v>1</v>
      </c>
      <c r="K58" s="79"/>
      <c r="L58" s="79"/>
      <c r="M58" s="141"/>
      <c r="N58" s="77"/>
      <c r="O58" s="79"/>
      <c r="P58" s="79"/>
      <c r="Q58" s="79"/>
      <c r="R58" s="79"/>
      <c r="S58" s="79"/>
      <c r="T58" s="79"/>
      <c r="U58" s="79"/>
      <c r="V58" s="79"/>
      <c r="W58" s="141"/>
      <c r="X58" s="142"/>
      <c r="Y58" s="142"/>
      <c r="Z58" s="142"/>
      <c r="AA58" s="142"/>
      <c r="AB58" s="143"/>
      <c r="AC58" s="144"/>
    </row>
    <row r="59" spans="1:29" ht="16.5" hidden="1" customHeight="1">
      <c r="A59" s="72">
        <v>10</v>
      </c>
      <c r="B59" s="73" t="s">
        <v>131</v>
      </c>
      <c r="C59" s="77"/>
      <c r="D59" s="79"/>
      <c r="E59" s="74"/>
      <c r="F59" s="79"/>
      <c r="G59" s="79"/>
      <c r="H59" s="79"/>
      <c r="I59" s="141"/>
      <c r="J59" s="77"/>
      <c r="K59" s="79"/>
      <c r="L59" s="79"/>
      <c r="M59" s="141"/>
      <c r="N59" s="77"/>
      <c r="O59" s="79"/>
      <c r="P59" s="79"/>
      <c r="Q59" s="79"/>
      <c r="R59" s="79"/>
      <c r="S59" s="79"/>
      <c r="T59" s="79"/>
      <c r="U59" s="79"/>
      <c r="V59" s="79"/>
      <c r="W59" s="141"/>
      <c r="X59" s="142"/>
      <c r="Y59" s="142"/>
      <c r="Z59" s="142"/>
      <c r="AA59" s="142"/>
      <c r="AB59" s="143"/>
      <c r="AC59" s="144"/>
    </row>
    <row r="60" spans="1:29" ht="16.5" hidden="1" customHeight="1">
      <c r="A60" s="145">
        <f>IF(FRUTAS!A60=0,"",FRUTAS!A60)</f>
        <v>2</v>
      </c>
      <c r="B60" s="146" t="str">
        <f>IF(FRUTAS!B60=0,"",FRUTAS!B60)</f>
        <v>Monica Ferrone</v>
      </c>
      <c r="C60" s="91"/>
      <c r="D60" s="91"/>
      <c r="E60" s="88"/>
      <c r="F60" s="91"/>
      <c r="G60" s="91"/>
      <c r="H60" s="91"/>
      <c r="I60" s="91"/>
      <c r="J60" s="91"/>
      <c r="K60" s="91"/>
      <c r="L60" s="91"/>
      <c r="M60" s="147"/>
      <c r="N60" s="91"/>
      <c r="O60" s="91"/>
      <c r="P60" s="91"/>
      <c r="Q60" s="91"/>
      <c r="R60" s="91"/>
      <c r="S60" s="91"/>
      <c r="T60" s="91"/>
      <c r="U60" s="91"/>
      <c r="V60" s="91"/>
      <c r="W60" s="147"/>
      <c r="X60" s="147"/>
      <c r="Y60" s="147"/>
      <c r="Z60" s="147"/>
      <c r="AA60" s="147"/>
      <c r="AB60" s="148"/>
      <c r="AC60" s="149">
        <f>IF(FRUTAS!Z60=0,"",FRUTAS!Z60)</f>
        <v>42085</v>
      </c>
    </row>
    <row r="61" spans="1:29" ht="21" customHeight="1">
      <c r="A61" s="284" t="s">
        <v>106</v>
      </c>
      <c r="B61" s="285"/>
      <c r="C61" s="101" t="str">
        <f t="shared" ref="C61:AA61" si="0">IF(SUMIF($A$8:$A$60,"ret",C8:C60)=0,"",SUMIF($A$8:$A$60,"ret",C8:C60))</f>
        <v/>
      </c>
      <c r="D61" s="101" t="str">
        <f t="shared" si="0"/>
        <v/>
      </c>
      <c r="E61" s="101" t="str">
        <f t="shared" si="0"/>
        <v/>
      </c>
      <c r="F61" s="101" t="str">
        <f t="shared" si="0"/>
        <v/>
      </c>
      <c r="G61" s="101">
        <f t="shared" si="0"/>
        <v>1</v>
      </c>
      <c r="H61" s="101">
        <f t="shared" si="0"/>
        <v>10</v>
      </c>
      <c r="I61" s="101">
        <f t="shared" si="0"/>
        <v>14</v>
      </c>
      <c r="J61" s="101">
        <f t="shared" si="0"/>
        <v>24</v>
      </c>
      <c r="K61" s="101">
        <f t="shared" si="0"/>
        <v>17.5</v>
      </c>
      <c r="L61" s="101">
        <f t="shared" si="0"/>
        <v>10</v>
      </c>
      <c r="M61" s="101" t="str">
        <f t="shared" si="0"/>
        <v/>
      </c>
      <c r="N61" s="101" t="str">
        <f t="shared" si="0"/>
        <v/>
      </c>
      <c r="O61" s="101" t="str">
        <f t="shared" si="0"/>
        <v/>
      </c>
      <c r="P61" s="101" t="str">
        <f t="shared" si="0"/>
        <v/>
      </c>
      <c r="Q61" s="101" t="str">
        <f t="shared" si="0"/>
        <v/>
      </c>
      <c r="R61" s="101" t="str">
        <f t="shared" si="0"/>
        <v/>
      </c>
      <c r="S61" s="101" t="str">
        <f t="shared" si="0"/>
        <v/>
      </c>
      <c r="T61" s="101" t="str">
        <f t="shared" si="0"/>
        <v/>
      </c>
      <c r="U61" s="101" t="str">
        <f t="shared" si="0"/>
        <v/>
      </c>
      <c r="V61" s="101" t="str">
        <f t="shared" si="0"/>
        <v/>
      </c>
      <c r="W61" s="101" t="str">
        <f t="shared" si="0"/>
        <v/>
      </c>
      <c r="X61" s="101" t="str">
        <f t="shared" si="0"/>
        <v/>
      </c>
      <c r="Y61" s="101" t="str">
        <f t="shared" si="0"/>
        <v/>
      </c>
      <c r="Z61" s="101" t="str">
        <f t="shared" si="0"/>
        <v/>
      </c>
      <c r="AA61" s="102" t="str">
        <f t="shared" si="0"/>
        <v/>
      </c>
    </row>
    <row r="62" spans="1:29" ht="21" hidden="1" customHeight="1">
      <c r="A62" s="284" t="s">
        <v>107</v>
      </c>
      <c r="B62" s="285"/>
      <c r="C62" s="101">
        <f t="shared" ref="C62:AA62" si="1">IF(SUMIF($A$8:$A$60,"&lt;&gt;ret",C8:C60)=0,"",SUMIF($A$8:$A$60,"&lt;&gt;ret",C8:C60))</f>
        <v>5</v>
      </c>
      <c r="D62" s="101">
        <f t="shared" si="1"/>
        <v>2</v>
      </c>
      <c r="E62" s="101">
        <f t="shared" si="1"/>
        <v>16</v>
      </c>
      <c r="F62" s="101">
        <f t="shared" si="1"/>
        <v>8</v>
      </c>
      <c r="G62" s="101">
        <f t="shared" si="1"/>
        <v>22</v>
      </c>
      <c r="H62" s="101">
        <f t="shared" si="1"/>
        <v>1</v>
      </c>
      <c r="I62" s="101">
        <f t="shared" si="1"/>
        <v>44.5</v>
      </c>
      <c r="J62" s="101">
        <f t="shared" si="1"/>
        <v>96</v>
      </c>
      <c r="K62" s="101">
        <f t="shared" si="1"/>
        <v>16.5</v>
      </c>
      <c r="L62" s="101">
        <f t="shared" si="1"/>
        <v>14.5</v>
      </c>
      <c r="M62" s="101" t="str">
        <f t="shared" si="1"/>
        <v/>
      </c>
      <c r="N62" s="101">
        <f t="shared" si="1"/>
        <v>17.5</v>
      </c>
      <c r="O62" s="101">
        <f t="shared" si="1"/>
        <v>26</v>
      </c>
      <c r="P62" s="101">
        <f t="shared" si="1"/>
        <v>9</v>
      </c>
      <c r="Q62" s="101">
        <f t="shared" si="1"/>
        <v>6</v>
      </c>
      <c r="R62" s="101" t="str">
        <f t="shared" si="1"/>
        <v/>
      </c>
      <c r="S62" s="101" t="str">
        <f t="shared" si="1"/>
        <v/>
      </c>
      <c r="T62" s="101">
        <f t="shared" si="1"/>
        <v>5</v>
      </c>
      <c r="U62" s="101">
        <f t="shared" si="1"/>
        <v>6</v>
      </c>
      <c r="V62" s="101">
        <f t="shared" si="1"/>
        <v>6</v>
      </c>
      <c r="W62" s="101">
        <f t="shared" si="1"/>
        <v>1</v>
      </c>
      <c r="X62" s="101" t="str">
        <f t="shared" si="1"/>
        <v/>
      </c>
      <c r="Y62" s="101" t="str">
        <f t="shared" si="1"/>
        <v/>
      </c>
      <c r="Z62" s="101" t="str">
        <f t="shared" si="1"/>
        <v/>
      </c>
      <c r="AA62" s="102" t="str">
        <f t="shared" si="1"/>
        <v/>
      </c>
    </row>
    <row r="63" spans="1:29" ht="15.75" customHeight="1"/>
    <row r="64" spans="1:29" ht="21" customHeight="1">
      <c r="A64" s="267" t="s">
        <v>108</v>
      </c>
      <c r="B64" s="268"/>
      <c r="C64" s="103">
        <f t="shared" ref="C64:AA64" si="2">IF(SUM(C61:C62)=0,"",SUM(C61:C62))</f>
        <v>5</v>
      </c>
      <c r="D64" s="104">
        <f t="shared" si="2"/>
        <v>2</v>
      </c>
      <c r="E64" s="104">
        <f t="shared" si="2"/>
        <v>16</v>
      </c>
      <c r="F64" s="104">
        <f t="shared" si="2"/>
        <v>8</v>
      </c>
      <c r="G64" s="104">
        <f t="shared" si="2"/>
        <v>23</v>
      </c>
      <c r="H64" s="104">
        <f t="shared" si="2"/>
        <v>11</v>
      </c>
      <c r="I64" s="104">
        <f t="shared" si="2"/>
        <v>58.5</v>
      </c>
      <c r="J64" s="104">
        <f t="shared" si="2"/>
        <v>120</v>
      </c>
      <c r="K64" s="104">
        <f t="shared" si="2"/>
        <v>34</v>
      </c>
      <c r="L64" s="104">
        <f t="shared" si="2"/>
        <v>24.5</v>
      </c>
      <c r="M64" s="104" t="str">
        <f t="shared" si="2"/>
        <v/>
      </c>
      <c r="N64" s="104">
        <f t="shared" si="2"/>
        <v>17.5</v>
      </c>
      <c r="O64" s="104">
        <f t="shared" si="2"/>
        <v>26</v>
      </c>
      <c r="P64" s="104">
        <f t="shared" si="2"/>
        <v>9</v>
      </c>
      <c r="Q64" s="104">
        <f t="shared" si="2"/>
        <v>6</v>
      </c>
      <c r="R64" s="104" t="str">
        <f t="shared" si="2"/>
        <v/>
      </c>
      <c r="S64" s="104" t="str">
        <f t="shared" si="2"/>
        <v/>
      </c>
      <c r="T64" s="104">
        <f t="shared" si="2"/>
        <v>5</v>
      </c>
      <c r="U64" s="104">
        <f t="shared" si="2"/>
        <v>6</v>
      </c>
      <c r="V64" s="104">
        <f t="shared" si="2"/>
        <v>6</v>
      </c>
      <c r="W64" s="104">
        <f t="shared" si="2"/>
        <v>1</v>
      </c>
      <c r="X64" s="104" t="str">
        <f t="shared" si="2"/>
        <v/>
      </c>
      <c r="Y64" s="104" t="str">
        <f t="shared" si="2"/>
        <v/>
      </c>
      <c r="Z64" s="104" t="str">
        <f t="shared" si="2"/>
        <v/>
      </c>
      <c r="AA64" s="105" t="str">
        <f t="shared" si="2"/>
        <v/>
      </c>
    </row>
    <row r="65" spans="1:25" ht="15.75" customHeight="1"/>
    <row r="66" spans="1:25" ht="15.75" customHeight="1"/>
    <row r="67" spans="1:25" ht="15.75" customHeight="1"/>
    <row r="68" spans="1:25" ht="15.75" customHeight="1"/>
    <row r="69" spans="1:25" ht="15.75" hidden="1" customHeight="1">
      <c r="A69" s="106" t="s">
        <v>11</v>
      </c>
      <c r="Y69" s="106" t="s">
        <v>108</v>
      </c>
    </row>
    <row r="70" spans="1:25" ht="15.75" hidden="1" customHeight="1">
      <c r="A70" s="106">
        <v>1</v>
      </c>
      <c r="B70" s="107"/>
      <c r="C70" s="107">
        <f t="shared" ref="C70:X70" si="3">IF(SUMIF($A$8:$A$60,$A$70,C8:C60)=0,"",SUMIF($A$8:$A$60,$A$70,C8:C60))</f>
        <v>2</v>
      </c>
      <c r="D70" s="107" t="str">
        <f t="shared" si="3"/>
        <v/>
      </c>
      <c r="E70" s="107">
        <f t="shared" si="3"/>
        <v>1</v>
      </c>
      <c r="F70" s="107" t="str">
        <f t="shared" si="3"/>
        <v/>
      </c>
      <c r="G70" s="107">
        <f t="shared" si="3"/>
        <v>1</v>
      </c>
      <c r="H70" s="107">
        <f t="shared" si="3"/>
        <v>1</v>
      </c>
      <c r="I70" s="107">
        <f t="shared" si="3"/>
        <v>27.5</v>
      </c>
      <c r="J70" s="107">
        <f t="shared" si="3"/>
        <v>82</v>
      </c>
      <c r="K70" s="107">
        <f t="shared" si="3"/>
        <v>15.5</v>
      </c>
      <c r="L70" s="107">
        <f t="shared" si="3"/>
        <v>3.5</v>
      </c>
      <c r="M70" s="107" t="str">
        <f t="shared" si="3"/>
        <v/>
      </c>
      <c r="N70" s="107">
        <f t="shared" si="3"/>
        <v>8.5</v>
      </c>
      <c r="O70" s="107">
        <f t="shared" si="3"/>
        <v>4</v>
      </c>
      <c r="P70" s="107">
        <f t="shared" si="3"/>
        <v>2</v>
      </c>
      <c r="Q70" s="107" t="str">
        <f t="shared" si="3"/>
        <v/>
      </c>
      <c r="R70" s="107" t="str">
        <f t="shared" si="3"/>
        <v/>
      </c>
      <c r="S70" s="107" t="str">
        <f t="shared" si="3"/>
        <v/>
      </c>
      <c r="T70" s="107" t="str">
        <f t="shared" si="3"/>
        <v/>
      </c>
      <c r="U70" s="107" t="str">
        <f t="shared" si="3"/>
        <v/>
      </c>
      <c r="V70" s="107" t="str">
        <f t="shared" si="3"/>
        <v/>
      </c>
      <c r="W70" s="107">
        <f t="shared" si="3"/>
        <v>1</v>
      </c>
      <c r="X70" s="108" t="str">
        <f t="shared" si="3"/>
        <v/>
      </c>
      <c r="Y70" s="109">
        <f t="shared" ref="Y70:Y84" si="4">SUM(C70:X70)</f>
        <v>149</v>
      </c>
    </row>
    <row r="71" spans="1:25" ht="15.75" hidden="1" customHeight="1">
      <c r="A71" s="106">
        <v>2</v>
      </c>
      <c r="B71" s="107"/>
      <c r="C71" s="107">
        <f t="shared" ref="C71:X71" si="5">IF(SUMIF($A$8:$A$60,$A$71,C8:C60)=0,"",SUMIF($A$8:$A$60,$A$71,C8:C60))</f>
        <v>3</v>
      </c>
      <c r="D71" s="107">
        <f t="shared" si="5"/>
        <v>1</v>
      </c>
      <c r="E71" s="107">
        <f t="shared" si="5"/>
        <v>15</v>
      </c>
      <c r="F71" s="107">
        <f t="shared" si="5"/>
        <v>8</v>
      </c>
      <c r="G71" s="107">
        <f t="shared" si="5"/>
        <v>21</v>
      </c>
      <c r="H71" s="107" t="str">
        <f t="shared" si="5"/>
        <v/>
      </c>
      <c r="I71" s="107">
        <f t="shared" si="5"/>
        <v>17</v>
      </c>
      <c r="J71" s="107">
        <f t="shared" si="5"/>
        <v>14</v>
      </c>
      <c r="K71" s="107">
        <f t="shared" si="5"/>
        <v>1</v>
      </c>
      <c r="L71" s="107">
        <f t="shared" si="5"/>
        <v>11</v>
      </c>
      <c r="M71" s="107" t="str">
        <f t="shared" si="5"/>
        <v/>
      </c>
      <c r="N71" s="107">
        <f t="shared" si="5"/>
        <v>9</v>
      </c>
      <c r="O71" s="107">
        <f t="shared" si="5"/>
        <v>7</v>
      </c>
      <c r="P71" s="107">
        <f t="shared" si="5"/>
        <v>7</v>
      </c>
      <c r="Q71" s="107">
        <f t="shared" si="5"/>
        <v>6</v>
      </c>
      <c r="R71" s="107" t="str">
        <f t="shared" si="5"/>
        <v/>
      </c>
      <c r="S71" s="107" t="str">
        <f t="shared" si="5"/>
        <v/>
      </c>
      <c r="T71" s="107">
        <f t="shared" si="5"/>
        <v>5</v>
      </c>
      <c r="U71" s="107">
        <f t="shared" si="5"/>
        <v>6</v>
      </c>
      <c r="V71" s="107">
        <f t="shared" si="5"/>
        <v>1</v>
      </c>
      <c r="W71" s="107" t="str">
        <f t="shared" si="5"/>
        <v/>
      </c>
      <c r="X71" s="108" t="str">
        <f t="shared" si="5"/>
        <v/>
      </c>
      <c r="Y71" s="109">
        <f t="shared" si="4"/>
        <v>132</v>
      </c>
    </row>
    <row r="72" spans="1:25" ht="15.75" hidden="1" customHeight="1">
      <c r="A72" s="106">
        <v>3</v>
      </c>
      <c r="B72" s="107"/>
      <c r="C72" s="107" t="str">
        <f t="shared" ref="C72:X72" si="6">IF(SUMIF($A$8:$A$60,$A$72,C8:C60)=0,"",SUMIF($A$8:$A$60,$A$72,C8:C60))</f>
        <v/>
      </c>
      <c r="D72" s="107">
        <f t="shared" si="6"/>
        <v>1</v>
      </c>
      <c r="E72" s="107" t="str">
        <f t="shared" si="6"/>
        <v/>
      </c>
      <c r="F72" s="107" t="str">
        <f t="shared" si="6"/>
        <v/>
      </c>
      <c r="G72" s="107" t="str">
        <f t="shared" si="6"/>
        <v/>
      </c>
      <c r="H72" s="107" t="str">
        <f t="shared" si="6"/>
        <v/>
      </c>
      <c r="I72" s="107" t="str">
        <f t="shared" si="6"/>
        <v/>
      </c>
      <c r="J72" s="107" t="str">
        <f t="shared" si="6"/>
        <v/>
      </c>
      <c r="K72" s="107" t="str">
        <f t="shared" si="6"/>
        <v/>
      </c>
      <c r="L72" s="107" t="str">
        <f t="shared" si="6"/>
        <v/>
      </c>
      <c r="M72" s="107" t="str">
        <f t="shared" si="6"/>
        <v/>
      </c>
      <c r="N72" s="107" t="str">
        <f t="shared" si="6"/>
        <v/>
      </c>
      <c r="O72" s="107" t="str">
        <f t="shared" si="6"/>
        <v/>
      </c>
      <c r="P72" s="107" t="str">
        <f t="shared" si="6"/>
        <v/>
      </c>
      <c r="Q72" s="107" t="str">
        <f t="shared" si="6"/>
        <v/>
      </c>
      <c r="R72" s="107" t="str">
        <f t="shared" si="6"/>
        <v/>
      </c>
      <c r="S72" s="107" t="str">
        <f t="shared" si="6"/>
        <v/>
      </c>
      <c r="T72" s="107" t="str">
        <f t="shared" si="6"/>
        <v/>
      </c>
      <c r="U72" s="107" t="str">
        <f t="shared" si="6"/>
        <v/>
      </c>
      <c r="V72" s="107" t="str">
        <f t="shared" si="6"/>
        <v/>
      </c>
      <c r="W72" s="107" t="str">
        <f t="shared" si="6"/>
        <v/>
      </c>
      <c r="X72" s="108" t="str">
        <f t="shared" si="6"/>
        <v/>
      </c>
      <c r="Y72" s="109">
        <f t="shared" si="4"/>
        <v>1</v>
      </c>
    </row>
    <row r="73" spans="1:25" ht="15.75" hidden="1" customHeight="1">
      <c r="A73" s="106">
        <v>4</v>
      </c>
      <c r="B73" s="107"/>
      <c r="C73" s="107" t="str">
        <f t="shared" ref="C73:X73" si="7">IF(SUMIF($A$8:$A$60,$A$73,C8:C60)=0,"",SUMIF($A$8:$A$60,$A$73,C8:C60))</f>
        <v/>
      </c>
      <c r="D73" s="107" t="str">
        <f t="shared" si="7"/>
        <v/>
      </c>
      <c r="E73" s="107" t="str">
        <f t="shared" si="7"/>
        <v/>
      </c>
      <c r="F73" s="107" t="str">
        <f t="shared" si="7"/>
        <v/>
      </c>
      <c r="G73" s="107" t="str">
        <f t="shared" si="7"/>
        <v/>
      </c>
      <c r="H73" s="107" t="str">
        <f t="shared" si="7"/>
        <v/>
      </c>
      <c r="I73" s="107" t="str">
        <f t="shared" si="7"/>
        <v/>
      </c>
      <c r="J73" s="107" t="str">
        <f t="shared" si="7"/>
        <v/>
      </c>
      <c r="K73" s="107" t="str">
        <f t="shared" si="7"/>
        <v/>
      </c>
      <c r="L73" s="107" t="str">
        <f t="shared" si="7"/>
        <v/>
      </c>
      <c r="M73" s="107" t="str">
        <f t="shared" si="7"/>
        <v/>
      </c>
      <c r="N73" s="107" t="str">
        <f t="shared" si="7"/>
        <v/>
      </c>
      <c r="O73" s="107" t="str">
        <f t="shared" si="7"/>
        <v/>
      </c>
      <c r="P73" s="107" t="str">
        <f t="shared" si="7"/>
        <v/>
      </c>
      <c r="Q73" s="107" t="str">
        <f t="shared" si="7"/>
        <v/>
      </c>
      <c r="R73" s="107" t="str">
        <f t="shared" si="7"/>
        <v/>
      </c>
      <c r="S73" s="107" t="str">
        <f t="shared" si="7"/>
        <v/>
      </c>
      <c r="T73" s="107" t="str">
        <f t="shared" si="7"/>
        <v/>
      </c>
      <c r="U73" s="107" t="str">
        <f t="shared" si="7"/>
        <v/>
      </c>
      <c r="V73" s="107" t="str">
        <f t="shared" si="7"/>
        <v/>
      </c>
      <c r="W73" s="107" t="str">
        <f t="shared" si="7"/>
        <v/>
      </c>
      <c r="X73" s="108" t="str">
        <f t="shared" si="7"/>
        <v/>
      </c>
      <c r="Y73" s="109">
        <f t="shared" si="4"/>
        <v>0</v>
      </c>
    </row>
    <row r="74" spans="1:25" ht="15.75" hidden="1" customHeight="1">
      <c r="A74" s="106">
        <v>5</v>
      </c>
      <c r="B74" s="107"/>
      <c r="C74" s="107" t="str">
        <f t="shared" ref="C74:X74" si="8">IF(SUMIF($A$8:$A$60,$A$74,C8:C60)=0,"",SUMIF($A$8:$A$60,$A$74,C8:C60))</f>
        <v/>
      </c>
      <c r="D74" s="107" t="str">
        <f t="shared" si="8"/>
        <v/>
      </c>
      <c r="E74" s="107" t="str">
        <f t="shared" si="8"/>
        <v/>
      </c>
      <c r="F74" s="107" t="str">
        <f t="shared" si="8"/>
        <v/>
      </c>
      <c r="G74" s="107" t="str">
        <f t="shared" si="8"/>
        <v/>
      </c>
      <c r="H74" s="107" t="str">
        <f t="shared" si="8"/>
        <v/>
      </c>
      <c r="I74" s="107" t="str">
        <f t="shared" si="8"/>
        <v/>
      </c>
      <c r="J74" s="107" t="str">
        <f t="shared" si="8"/>
        <v/>
      </c>
      <c r="K74" s="107" t="str">
        <f t="shared" si="8"/>
        <v/>
      </c>
      <c r="L74" s="107" t="str">
        <f t="shared" si="8"/>
        <v/>
      </c>
      <c r="M74" s="107" t="str">
        <f t="shared" si="8"/>
        <v/>
      </c>
      <c r="N74" s="107" t="str">
        <f t="shared" si="8"/>
        <v/>
      </c>
      <c r="O74" s="107" t="str">
        <f t="shared" si="8"/>
        <v/>
      </c>
      <c r="P74" s="107" t="str">
        <f t="shared" si="8"/>
        <v/>
      </c>
      <c r="Q74" s="107" t="str">
        <f t="shared" si="8"/>
        <v/>
      </c>
      <c r="R74" s="107" t="str">
        <f t="shared" si="8"/>
        <v/>
      </c>
      <c r="S74" s="107" t="str">
        <f t="shared" si="8"/>
        <v/>
      </c>
      <c r="T74" s="107" t="str">
        <f t="shared" si="8"/>
        <v/>
      </c>
      <c r="U74" s="107" t="str">
        <f t="shared" si="8"/>
        <v/>
      </c>
      <c r="V74" s="107" t="str">
        <f t="shared" si="8"/>
        <v/>
      </c>
      <c r="W74" s="107" t="str">
        <f t="shared" si="8"/>
        <v/>
      </c>
      <c r="X74" s="108" t="str">
        <f t="shared" si="8"/>
        <v/>
      </c>
      <c r="Y74" s="109">
        <f t="shared" si="4"/>
        <v>0</v>
      </c>
    </row>
    <row r="75" spans="1:25" ht="15.75" hidden="1" customHeight="1">
      <c r="A75" s="106">
        <v>6</v>
      </c>
      <c r="B75" s="107"/>
      <c r="C75" s="107" t="str">
        <f t="shared" ref="C75:X75" si="9">IF(SUMIF($A$8:$A$60,$A$75,C8:C60)=0,"",SUMIF($A$8:$A$60,$A$75,C8:C60))</f>
        <v/>
      </c>
      <c r="D75" s="107" t="str">
        <f t="shared" si="9"/>
        <v/>
      </c>
      <c r="E75" s="107" t="str">
        <f t="shared" si="9"/>
        <v/>
      </c>
      <c r="F75" s="107" t="str">
        <f t="shared" si="9"/>
        <v/>
      </c>
      <c r="G75" s="107" t="str">
        <f t="shared" si="9"/>
        <v/>
      </c>
      <c r="H75" s="107" t="str">
        <f t="shared" si="9"/>
        <v/>
      </c>
      <c r="I75" s="107" t="str">
        <f t="shared" si="9"/>
        <v/>
      </c>
      <c r="J75" s="107" t="str">
        <f t="shared" si="9"/>
        <v/>
      </c>
      <c r="K75" s="107" t="str">
        <f t="shared" si="9"/>
        <v/>
      </c>
      <c r="L75" s="107" t="str">
        <f t="shared" si="9"/>
        <v/>
      </c>
      <c r="M75" s="107" t="str">
        <f t="shared" si="9"/>
        <v/>
      </c>
      <c r="N75" s="107" t="str">
        <f t="shared" si="9"/>
        <v/>
      </c>
      <c r="O75" s="107" t="str">
        <f t="shared" si="9"/>
        <v/>
      </c>
      <c r="P75" s="107" t="str">
        <f t="shared" si="9"/>
        <v/>
      </c>
      <c r="Q75" s="107" t="str">
        <f t="shared" si="9"/>
        <v/>
      </c>
      <c r="R75" s="107" t="str">
        <f t="shared" si="9"/>
        <v/>
      </c>
      <c r="S75" s="107" t="str">
        <f t="shared" si="9"/>
        <v/>
      </c>
      <c r="T75" s="107" t="str">
        <f t="shared" si="9"/>
        <v/>
      </c>
      <c r="U75" s="107" t="str">
        <f t="shared" si="9"/>
        <v/>
      </c>
      <c r="V75" s="107" t="str">
        <f t="shared" si="9"/>
        <v/>
      </c>
      <c r="W75" s="107" t="str">
        <f t="shared" si="9"/>
        <v/>
      </c>
      <c r="X75" s="108" t="str">
        <f t="shared" si="9"/>
        <v/>
      </c>
      <c r="Y75" s="109">
        <f t="shared" si="4"/>
        <v>0</v>
      </c>
    </row>
    <row r="76" spans="1:25" ht="15.75" hidden="1" customHeight="1">
      <c r="A76" s="106">
        <v>7</v>
      </c>
      <c r="B76" s="107"/>
      <c r="C76" s="107" t="str">
        <f t="shared" ref="C76:X76" si="10">IF(SUMIF($A$8:$A$60,$A$76,C8:C60)=0,"",SUMIF($A$8:$A$60,$A$76,C8:C60))</f>
        <v/>
      </c>
      <c r="D76" s="107" t="str">
        <f t="shared" si="10"/>
        <v/>
      </c>
      <c r="E76" s="107" t="str">
        <f t="shared" si="10"/>
        <v/>
      </c>
      <c r="F76" s="107" t="str">
        <f t="shared" si="10"/>
        <v/>
      </c>
      <c r="G76" s="107" t="str">
        <f t="shared" si="10"/>
        <v/>
      </c>
      <c r="H76" s="107" t="str">
        <f t="shared" si="10"/>
        <v/>
      </c>
      <c r="I76" s="107" t="str">
        <f t="shared" si="10"/>
        <v/>
      </c>
      <c r="J76" s="107" t="str">
        <f t="shared" si="10"/>
        <v/>
      </c>
      <c r="K76" s="107" t="str">
        <f t="shared" si="10"/>
        <v/>
      </c>
      <c r="L76" s="107" t="str">
        <f t="shared" si="10"/>
        <v/>
      </c>
      <c r="M76" s="107" t="str">
        <f t="shared" si="10"/>
        <v/>
      </c>
      <c r="N76" s="107" t="str">
        <f t="shared" si="10"/>
        <v/>
      </c>
      <c r="O76" s="107">
        <f t="shared" si="10"/>
        <v>15</v>
      </c>
      <c r="P76" s="107" t="str">
        <f t="shared" si="10"/>
        <v/>
      </c>
      <c r="Q76" s="107" t="str">
        <f t="shared" si="10"/>
        <v/>
      </c>
      <c r="R76" s="107" t="str">
        <f t="shared" si="10"/>
        <v/>
      </c>
      <c r="S76" s="107" t="str">
        <f t="shared" si="10"/>
        <v/>
      </c>
      <c r="T76" s="107" t="str">
        <f t="shared" si="10"/>
        <v/>
      </c>
      <c r="U76" s="107" t="str">
        <f t="shared" si="10"/>
        <v/>
      </c>
      <c r="V76" s="107">
        <f t="shared" si="10"/>
        <v>5</v>
      </c>
      <c r="W76" s="107" t="str">
        <f t="shared" si="10"/>
        <v/>
      </c>
      <c r="X76" s="108" t="str">
        <f t="shared" si="10"/>
        <v/>
      </c>
      <c r="Y76" s="109">
        <f t="shared" si="4"/>
        <v>20</v>
      </c>
    </row>
    <row r="77" spans="1:25" ht="15.75" hidden="1" customHeight="1">
      <c r="A77" s="106">
        <v>8</v>
      </c>
      <c r="B77" s="107"/>
      <c r="C77" s="107" t="str">
        <f t="shared" ref="C77:X77" si="11">IF(SUMIF($A$8:$A$60,$A$77,C8:C60)=0,"",SUMIF($A$8:$A$60,$A$77,C8:C60))</f>
        <v/>
      </c>
      <c r="D77" s="107" t="str">
        <f t="shared" si="11"/>
        <v/>
      </c>
      <c r="E77" s="107" t="str">
        <f t="shared" si="11"/>
        <v/>
      </c>
      <c r="F77" s="107" t="str">
        <f t="shared" si="11"/>
        <v/>
      </c>
      <c r="G77" s="107" t="str">
        <f t="shared" si="11"/>
        <v/>
      </c>
      <c r="H77" s="107" t="str">
        <f t="shared" si="11"/>
        <v/>
      </c>
      <c r="I77" s="107" t="str">
        <f t="shared" si="11"/>
        <v/>
      </c>
      <c r="J77" s="107" t="str">
        <f t="shared" si="11"/>
        <v/>
      </c>
      <c r="K77" s="107" t="str">
        <f t="shared" si="11"/>
        <v/>
      </c>
      <c r="L77" s="107" t="str">
        <f t="shared" si="11"/>
        <v/>
      </c>
      <c r="M77" s="107" t="str">
        <f t="shared" si="11"/>
        <v/>
      </c>
      <c r="N77" s="107" t="str">
        <f t="shared" si="11"/>
        <v/>
      </c>
      <c r="O77" s="107" t="str">
        <f t="shared" si="11"/>
        <v/>
      </c>
      <c r="P77" s="107" t="str">
        <f t="shared" si="11"/>
        <v/>
      </c>
      <c r="Q77" s="107" t="str">
        <f t="shared" si="11"/>
        <v/>
      </c>
      <c r="R77" s="107" t="str">
        <f t="shared" si="11"/>
        <v/>
      </c>
      <c r="S77" s="107" t="str">
        <f t="shared" si="11"/>
        <v/>
      </c>
      <c r="T77" s="107" t="str">
        <f t="shared" si="11"/>
        <v/>
      </c>
      <c r="U77" s="107" t="str">
        <f t="shared" si="11"/>
        <v/>
      </c>
      <c r="V77" s="107" t="str">
        <f t="shared" si="11"/>
        <v/>
      </c>
      <c r="W77" s="107" t="str">
        <f t="shared" si="11"/>
        <v/>
      </c>
      <c r="X77" s="108" t="str">
        <f t="shared" si="11"/>
        <v/>
      </c>
      <c r="Y77" s="109">
        <f t="shared" si="4"/>
        <v>0</v>
      </c>
    </row>
    <row r="78" spans="1:25" ht="15.75" hidden="1" customHeight="1">
      <c r="A78" s="106">
        <v>9</v>
      </c>
      <c r="B78" s="107"/>
      <c r="C78" s="107" t="str">
        <f t="shared" ref="C78:X78" si="12">IF(SUMIF($A$8:$A$60,$A$78,C8:C60)=0,"",SUMIF($A$8:$A$60,$A$78,C8:C60))</f>
        <v/>
      </c>
      <c r="D78" s="107" t="str">
        <f t="shared" si="12"/>
        <v/>
      </c>
      <c r="E78" s="107" t="str">
        <f t="shared" si="12"/>
        <v/>
      </c>
      <c r="F78" s="107" t="str">
        <f t="shared" si="12"/>
        <v/>
      </c>
      <c r="G78" s="107" t="str">
        <f t="shared" si="12"/>
        <v/>
      </c>
      <c r="H78" s="107" t="str">
        <f t="shared" si="12"/>
        <v/>
      </c>
      <c r="I78" s="107" t="str">
        <f t="shared" si="12"/>
        <v/>
      </c>
      <c r="J78" s="107" t="str">
        <f t="shared" si="12"/>
        <v/>
      </c>
      <c r="K78" s="107" t="str">
        <f t="shared" si="12"/>
        <v/>
      </c>
      <c r="L78" s="107" t="str">
        <f t="shared" si="12"/>
        <v/>
      </c>
      <c r="M78" s="107" t="str">
        <f t="shared" si="12"/>
        <v/>
      </c>
      <c r="N78" s="107" t="str">
        <f t="shared" si="12"/>
        <v/>
      </c>
      <c r="O78" s="107" t="str">
        <f t="shared" si="12"/>
        <v/>
      </c>
      <c r="P78" s="107" t="str">
        <f t="shared" si="12"/>
        <v/>
      </c>
      <c r="Q78" s="107" t="str">
        <f t="shared" si="12"/>
        <v/>
      </c>
      <c r="R78" s="107" t="str">
        <f t="shared" si="12"/>
        <v/>
      </c>
      <c r="S78" s="107" t="str">
        <f t="shared" si="12"/>
        <v/>
      </c>
      <c r="T78" s="107" t="str">
        <f t="shared" si="12"/>
        <v/>
      </c>
      <c r="U78" s="107" t="str">
        <f t="shared" si="12"/>
        <v/>
      </c>
      <c r="V78" s="107" t="str">
        <f t="shared" si="12"/>
        <v/>
      </c>
      <c r="W78" s="107" t="str">
        <f t="shared" si="12"/>
        <v/>
      </c>
      <c r="X78" s="108" t="str">
        <f t="shared" si="12"/>
        <v/>
      </c>
      <c r="Y78" s="109">
        <f t="shared" si="4"/>
        <v>0</v>
      </c>
    </row>
    <row r="79" spans="1:25" ht="15.75" hidden="1" customHeight="1">
      <c r="A79" s="106">
        <v>10</v>
      </c>
      <c r="B79" s="107"/>
      <c r="C79" s="107" t="str">
        <f t="shared" ref="C79:X79" si="13">IF(SUMIF($A$8:$A$60,$A$79,C8:C60)=0,"",SUMIF($A$8:$A$60,$A$79,C8:C60))</f>
        <v/>
      </c>
      <c r="D79" s="107" t="str">
        <f t="shared" si="13"/>
        <v/>
      </c>
      <c r="E79" s="107" t="str">
        <f t="shared" si="13"/>
        <v/>
      </c>
      <c r="F79" s="107" t="str">
        <f t="shared" si="13"/>
        <v/>
      </c>
      <c r="G79" s="107" t="str">
        <f t="shared" si="13"/>
        <v/>
      </c>
      <c r="H79" s="107" t="str">
        <f t="shared" si="13"/>
        <v/>
      </c>
      <c r="I79" s="107" t="str">
        <f t="shared" si="13"/>
        <v/>
      </c>
      <c r="J79" s="107" t="str">
        <f t="shared" si="13"/>
        <v/>
      </c>
      <c r="K79" s="107" t="str">
        <f t="shared" si="13"/>
        <v/>
      </c>
      <c r="L79" s="107" t="str">
        <f t="shared" si="13"/>
        <v/>
      </c>
      <c r="M79" s="107" t="str">
        <f t="shared" si="13"/>
        <v/>
      </c>
      <c r="N79" s="107" t="str">
        <f t="shared" si="13"/>
        <v/>
      </c>
      <c r="O79" s="107" t="str">
        <f t="shared" si="13"/>
        <v/>
      </c>
      <c r="P79" s="107" t="str">
        <f t="shared" si="13"/>
        <v/>
      </c>
      <c r="Q79" s="107" t="str">
        <f t="shared" si="13"/>
        <v/>
      </c>
      <c r="R79" s="107" t="str">
        <f t="shared" si="13"/>
        <v/>
      </c>
      <c r="S79" s="107" t="str">
        <f t="shared" si="13"/>
        <v/>
      </c>
      <c r="T79" s="107" t="str">
        <f t="shared" si="13"/>
        <v/>
      </c>
      <c r="U79" s="107" t="str">
        <f t="shared" si="13"/>
        <v/>
      </c>
      <c r="V79" s="107" t="str">
        <f t="shared" si="13"/>
        <v/>
      </c>
      <c r="W79" s="107" t="str">
        <f t="shared" si="13"/>
        <v/>
      </c>
      <c r="X79" s="108" t="str">
        <f t="shared" si="13"/>
        <v/>
      </c>
      <c r="Y79" s="109">
        <f t="shared" si="4"/>
        <v>0</v>
      </c>
    </row>
    <row r="80" spans="1:25" ht="15.75" hidden="1" customHeight="1">
      <c r="A80" s="106">
        <v>11</v>
      </c>
      <c r="B80" s="107"/>
      <c r="C80" s="107" t="str">
        <f t="shared" ref="C80:X80" si="14">IF(SUMIF($A$8:$A$60,$A$80,C8:C60)=0,"",SUMIF($A$8:$A$60,$A$80,C8:C60))</f>
        <v/>
      </c>
      <c r="D80" s="107" t="str">
        <f t="shared" si="14"/>
        <v/>
      </c>
      <c r="E80" s="107" t="str">
        <f t="shared" si="14"/>
        <v/>
      </c>
      <c r="F80" s="107" t="str">
        <f t="shared" si="14"/>
        <v/>
      </c>
      <c r="G80" s="107" t="str">
        <f t="shared" si="14"/>
        <v/>
      </c>
      <c r="H80" s="107" t="str">
        <f t="shared" si="14"/>
        <v/>
      </c>
      <c r="I80" s="107" t="str">
        <f t="shared" si="14"/>
        <v/>
      </c>
      <c r="J80" s="107" t="str">
        <f t="shared" si="14"/>
        <v/>
      </c>
      <c r="K80" s="107" t="str">
        <f t="shared" si="14"/>
        <v/>
      </c>
      <c r="L80" s="107" t="str">
        <f t="shared" si="14"/>
        <v/>
      </c>
      <c r="M80" s="107" t="str">
        <f t="shared" si="14"/>
        <v/>
      </c>
      <c r="N80" s="107" t="str">
        <f t="shared" si="14"/>
        <v/>
      </c>
      <c r="O80" s="107" t="str">
        <f t="shared" si="14"/>
        <v/>
      </c>
      <c r="P80" s="107" t="str">
        <f t="shared" si="14"/>
        <v/>
      </c>
      <c r="Q80" s="107" t="str">
        <f t="shared" si="14"/>
        <v/>
      </c>
      <c r="R80" s="107" t="str">
        <f t="shared" si="14"/>
        <v/>
      </c>
      <c r="S80" s="107" t="str">
        <f t="shared" si="14"/>
        <v/>
      </c>
      <c r="T80" s="107" t="str">
        <f t="shared" si="14"/>
        <v/>
      </c>
      <c r="U80" s="107" t="str">
        <f t="shared" si="14"/>
        <v/>
      </c>
      <c r="V80" s="107" t="str">
        <f t="shared" si="14"/>
        <v/>
      </c>
      <c r="W80" s="107" t="str">
        <f t="shared" si="14"/>
        <v/>
      </c>
      <c r="X80" s="108" t="str">
        <f t="shared" si="14"/>
        <v/>
      </c>
      <c r="Y80" s="109">
        <f t="shared" si="4"/>
        <v>0</v>
      </c>
    </row>
    <row r="81" spans="1:25" ht="15.75" hidden="1" customHeight="1">
      <c r="A81" s="106">
        <v>12</v>
      </c>
      <c r="B81" s="107"/>
      <c r="C81" s="107" t="str">
        <f t="shared" ref="C81:X81" si="15">IF(SUMIF($A$8:$A$60,$A$81,C8:C60)=0,"",SUMIF($A$8:$A$60,$A$81,C8:C60))</f>
        <v/>
      </c>
      <c r="D81" s="107" t="str">
        <f t="shared" si="15"/>
        <v/>
      </c>
      <c r="E81" s="107" t="str">
        <f t="shared" si="15"/>
        <v/>
      </c>
      <c r="F81" s="107" t="str">
        <f t="shared" si="15"/>
        <v/>
      </c>
      <c r="G81" s="107" t="str">
        <f t="shared" si="15"/>
        <v/>
      </c>
      <c r="H81" s="107" t="str">
        <f t="shared" si="15"/>
        <v/>
      </c>
      <c r="I81" s="107" t="str">
        <f t="shared" si="15"/>
        <v/>
      </c>
      <c r="J81" s="107" t="str">
        <f t="shared" si="15"/>
        <v/>
      </c>
      <c r="K81" s="107" t="str">
        <f t="shared" si="15"/>
        <v/>
      </c>
      <c r="L81" s="107" t="str">
        <f t="shared" si="15"/>
        <v/>
      </c>
      <c r="M81" s="107" t="str">
        <f t="shared" si="15"/>
        <v/>
      </c>
      <c r="N81" s="107" t="str">
        <f t="shared" si="15"/>
        <v/>
      </c>
      <c r="O81" s="107" t="str">
        <f t="shared" si="15"/>
        <v/>
      </c>
      <c r="P81" s="107" t="str">
        <f t="shared" si="15"/>
        <v/>
      </c>
      <c r="Q81" s="107" t="str">
        <f t="shared" si="15"/>
        <v/>
      </c>
      <c r="R81" s="107" t="str">
        <f t="shared" si="15"/>
        <v/>
      </c>
      <c r="S81" s="107" t="str">
        <f t="shared" si="15"/>
        <v/>
      </c>
      <c r="T81" s="107" t="str">
        <f t="shared" si="15"/>
        <v/>
      </c>
      <c r="U81" s="107" t="str">
        <f t="shared" si="15"/>
        <v/>
      </c>
      <c r="V81" s="107" t="str">
        <f t="shared" si="15"/>
        <v/>
      </c>
      <c r="W81" s="107" t="str">
        <f t="shared" si="15"/>
        <v/>
      </c>
      <c r="X81" s="108" t="str">
        <f t="shared" si="15"/>
        <v/>
      </c>
      <c r="Y81" s="109">
        <f t="shared" si="4"/>
        <v>0</v>
      </c>
    </row>
    <row r="82" spans="1:25" ht="15.75" hidden="1" customHeight="1">
      <c r="A82" s="106">
        <v>13</v>
      </c>
      <c r="B82" s="107"/>
      <c r="C82" s="107" t="str">
        <f t="shared" ref="C82:X82" si="16">IF(SUMIF($A$8:$A$60,$A$82,C8:C60)=0,"",SUMIF($A$8:$A$60,$A$82,C8:C60))</f>
        <v/>
      </c>
      <c r="D82" s="107" t="str">
        <f t="shared" si="16"/>
        <v/>
      </c>
      <c r="E82" s="107" t="str">
        <f t="shared" si="16"/>
        <v/>
      </c>
      <c r="F82" s="107" t="str">
        <f t="shared" si="16"/>
        <v/>
      </c>
      <c r="G82" s="107" t="str">
        <f t="shared" si="16"/>
        <v/>
      </c>
      <c r="H82" s="107" t="str">
        <f t="shared" si="16"/>
        <v/>
      </c>
      <c r="I82" s="107" t="str">
        <f t="shared" si="16"/>
        <v/>
      </c>
      <c r="J82" s="107" t="str">
        <f t="shared" si="16"/>
        <v/>
      </c>
      <c r="K82" s="107" t="str">
        <f t="shared" si="16"/>
        <v/>
      </c>
      <c r="L82" s="107" t="str">
        <f t="shared" si="16"/>
        <v/>
      </c>
      <c r="M82" s="107" t="str">
        <f t="shared" si="16"/>
        <v/>
      </c>
      <c r="N82" s="107" t="str">
        <f t="shared" si="16"/>
        <v/>
      </c>
      <c r="O82" s="107" t="str">
        <f t="shared" si="16"/>
        <v/>
      </c>
      <c r="P82" s="107" t="str">
        <f t="shared" si="16"/>
        <v/>
      </c>
      <c r="Q82" s="107" t="str">
        <f t="shared" si="16"/>
        <v/>
      </c>
      <c r="R82" s="107" t="str">
        <f t="shared" si="16"/>
        <v/>
      </c>
      <c r="S82" s="107" t="str">
        <f t="shared" si="16"/>
        <v/>
      </c>
      <c r="T82" s="107" t="str">
        <f t="shared" si="16"/>
        <v/>
      </c>
      <c r="U82" s="107" t="str">
        <f t="shared" si="16"/>
        <v/>
      </c>
      <c r="V82" s="107" t="str">
        <f t="shared" si="16"/>
        <v/>
      </c>
      <c r="W82" s="107" t="str">
        <f t="shared" si="16"/>
        <v/>
      </c>
      <c r="X82" s="108" t="str">
        <f t="shared" si="16"/>
        <v/>
      </c>
      <c r="Y82" s="109">
        <f t="shared" si="4"/>
        <v>0</v>
      </c>
    </row>
    <row r="83" spans="1:25" ht="15.75" hidden="1" customHeight="1">
      <c r="A83" s="106">
        <v>14</v>
      </c>
      <c r="B83" s="107"/>
      <c r="C83" s="107" t="str">
        <f t="shared" ref="C83:X83" si="17">IF(SUMIF($A$8:$A$60,$A$83,C8:C60)=0,"",SUMIF($A$8:$A$60,$A$83,C8:C60))</f>
        <v/>
      </c>
      <c r="D83" s="107" t="str">
        <f t="shared" si="17"/>
        <v/>
      </c>
      <c r="E83" s="107" t="str">
        <f t="shared" si="17"/>
        <v/>
      </c>
      <c r="F83" s="107" t="str">
        <f t="shared" si="17"/>
        <v/>
      </c>
      <c r="G83" s="107" t="str">
        <f t="shared" si="17"/>
        <v/>
      </c>
      <c r="H83" s="107" t="str">
        <f t="shared" si="17"/>
        <v/>
      </c>
      <c r="I83" s="107" t="str">
        <f t="shared" si="17"/>
        <v/>
      </c>
      <c r="J83" s="107" t="str">
        <f t="shared" si="17"/>
        <v/>
      </c>
      <c r="K83" s="107" t="str">
        <f t="shared" si="17"/>
        <v/>
      </c>
      <c r="L83" s="107" t="str">
        <f t="shared" si="17"/>
        <v/>
      </c>
      <c r="M83" s="107" t="str">
        <f t="shared" si="17"/>
        <v/>
      </c>
      <c r="N83" s="107" t="str">
        <f t="shared" si="17"/>
        <v/>
      </c>
      <c r="O83" s="107" t="str">
        <f t="shared" si="17"/>
        <v/>
      </c>
      <c r="P83" s="107" t="str">
        <f t="shared" si="17"/>
        <v/>
      </c>
      <c r="Q83" s="107" t="str">
        <f t="shared" si="17"/>
        <v/>
      </c>
      <c r="R83" s="107" t="str">
        <f t="shared" si="17"/>
        <v/>
      </c>
      <c r="S83" s="107" t="str">
        <f t="shared" si="17"/>
        <v/>
      </c>
      <c r="T83" s="107" t="str">
        <f t="shared" si="17"/>
        <v/>
      </c>
      <c r="U83" s="107" t="str">
        <f t="shared" si="17"/>
        <v/>
      </c>
      <c r="V83" s="107" t="str">
        <f t="shared" si="17"/>
        <v/>
      </c>
      <c r="W83" s="107" t="str">
        <f t="shared" si="17"/>
        <v/>
      </c>
      <c r="X83" s="108" t="str">
        <f t="shared" si="17"/>
        <v/>
      </c>
      <c r="Y83" s="109">
        <f t="shared" si="4"/>
        <v>0</v>
      </c>
    </row>
    <row r="84" spans="1:25" ht="15.75" hidden="1" customHeight="1">
      <c r="A84" s="106">
        <v>15</v>
      </c>
      <c r="B84" s="107"/>
      <c r="C84" s="107" t="str">
        <f t="shared" ref="C84:X84" si="18">IF(SUMIF($A$8:$A$60,$A$84,C8:C60)=0,"",SUMIF($A$8:$A$60,$A$84,C8:C60))</f>
        <v/>
      </c>
      <c r="D84" s="107" t="str">
        <f t="shared" si="18"/>
        <v/>
      </c>
      <c r="E84" s="107" t="str">
        <f t="shared" si="18"/>
        <v/>
      </c>
      <c r="F84" s="107" t="str">
        <f t="shared" si="18"/>
        <v/>
      </c>
      <c r="G84" s="107" t="str">
        <f t="shared" si="18"/>
        <v/>
      </c>
      <c r="H84" s="107" t="str">
        <f t="shared" si="18"/>
        <v/>
      </c>
      <c r="I84" s="107" t="str">
        <f t="shared" si="18"/>
        <v/>
      </c>
      <c r="J84" s="107" t="str">
        <f t="shared" si="18"/>
        <v/>
      </c>
      <c r="K84" s="107" t="str">
        <f t="shared" si="18"/>
        <v/>
      </c>
      <c r="L84" s="107" t="str">
        <f t="shared" si="18"/>
        <v/>
      </c>
      <c r="M84" s="107" t="str">
        <f t="shared" si="18"/>
        <v/>
      </c>
      <c r="N84" s="107" t="str">
        <f t="shared" si="18"/>
        <v/>
      </c>
      <c r="O84" s="107" t="str">
        <f t="shared" si="18"/>
        <v/>
      </c>
      <c r="P84" s="107" t="str">
        <f t="shared" si="18"/>
        <v/>
      </c>
      <c r="Q84" s="107" t="str">
        <f t="shared" si="18"/>
        <v/>
      </c>
      <c r="R84" s="107" t="str">
        <f t="shared" si="18"/>
        <v/>
      </c>
      <c r="S84" s="107" t="str">
        <f t="shared" si="18"/>
        <v/>
      </c>
      <c r="T84" s="107" t="str">
        <f t="shared" si="18"/>
        <v/>
      </c>
      <c r="U84" s="107" t="str">
        <f t="shared" si="18"/>
        <v/>
      </c>
      <c r="V84" s="107" t="str">
        <f t="shared" si="18"/>
        <v/>
      </c>
      <c r="W84" s="107" t="str">
        <f t="shared" si="18"/>
        <v/>
      </c>
      <c r="X84" s="108" t="str">
        <f t="shared" si="18"/>
        <v/>
      </c>
      <c r="Y84" s="109">
        <f t="shared" si="4"/>
        <v>0</v>
      </c>
    </row>
    <row r="85" spans="1:25" ht="15.75" customHeight="1"/>
    <row r="86" spans="1:25" ht="15.75" customHeight="1"/>
    <row r="87" spans="1:25" ht="15.75" customHeight="1"/>
    <row r="88" spans="1:25" ht="15.75" customHeight="1"/>
    <row r="89" spans="1:25" ht="15.75" customHeight="1"/>
    <row r="90" spans="1:25" ht="15.75" customHeight="1"/>
    <row r="91" spans="1:25" ht="15.75" customHeight="1"/>
    <row r="92" spans="1:25" ht="15.75" customHeight="1"/>
    <row r="93" spans="1:25" ht="15.75" customHeight="1"/>
    <row r="94" spans="1:25" ht="15.75" customHeight="1"/>
    <row r="95" spans="1:25" ht="15.75" customHeight="1"/>
    <row r="96" spans="1:2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7:AC62">
    <filterColumn colId="0">
      <filters>
        <filter val="ret"/>
        <filter val="TOTAL RETIRAS"/>
      </filters>
    </filterColumn>
  </autoFilter>
  <mergeCells count="17">
    <mergeCell ref="A6:AC6"/>
    <mergeCell ref="A61:B61"/>
    <mergeCell ref="A62:B62"/>
    <mergeCell ref="A64:B64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  <mergeCell ref="C5:AC5"/>
  </mergeCells>
  <pageMargins left="0.23622047244094491" right="0.23622047244094491" top="0.74803149606299213" bottom="0.7480314960629921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2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26" width="10.7109375" customWidth="1"/>
  </cols>
  <sheetData>
    <row r="1" spans="1:23" ht="15.75" customHeight="1">
      <c r="A1" s="286"/>
      <c r="B1" s="270"/>
      <c r="C1" s="276"/>
      <c r="D1" s="275" t="s">
        <v>0</v>
      </c>
      <c r="E1" s="270"/>
      <c r="F1" s="270"/>
      <c r="G1" s="270"/>
      <c r="H1" s="270"/>
      <c r="I1" s="271"/>
      <c r="J1" s="280" t="s">
        <v>1</v>
      </c>
      <c r="K1" s="257"/>
      <c r="L1" s="258"/>
      <c r="M1" s="281" t="s">
        <v>2</v>
      </c>
      <c r="N1" s="257"/>
      <c r="O1" s="257"/>
      <c r="P1" s="257"/>
      <c r="Q1" s="257"/>
      <c r="R1" s="257"/>
      <c r="S1" s="257"/>
      <c r="T1" s="257"/>
      <c r="U1" s="257"/>
      <c r="V1" s="257"/>
      <c r="W1" s="258"/>
    </row>
    <row r="2" spans="1:23" ht="15.75" customHeight="1">
      <c r="A2" s="277"/>
      <c r="B2" s="278"/>
      <c r="C2" s="279"/>
      <c r="D2" s="277"/>
      <c r="E2" s="278"/>
      <c r="F2" s="278"/>
      <c r="G2" s="278"/>
      <c r="H2" s="278"/>
      <c r="I2" s="287"/>
      <c r="J2" s="256" t="s">
        <v>3</v>
      </c>
      <c r="K2" s="257"/>
      <c r="L2" s="258"/>
      <c r="M2" s="282">
        <v>44455</v>
      </c>
      <c r="N2" s="257"/>
      <c r="O2" s="257"/>
      <c r="P2" s="257"/>
      <c r="Q2" s="257"/>
      <c r="R2" s="257"/>
      <c r="S2" s="257"/>
      <c r="T2" s="257"/>
      <c r="U2" s="257"/>
      <c r="V2" s="257"/>
      <c r="W2" s="258"/>
    </row>
    <row r="3" spans="1:23" ht="15.75" customHeight="1">
      <c r="A3" s="275" t="s">
        <v>4</v>
      </c>
      <c r="B3" s="270"/>
      <c r="C3" s="270"/>
      <c r="D3" s="270"/>
      <c r="E3" s="270"/>
      <c r="F3" s="270"/>
      <c r="G3" s="270"/>
      <c r="H3" s="270"/>
      <c r="I3" s="271"/>
      <c r="J3" s="256" t="s">
        <v>5</v>
      </c>
      <c r="K3" s="257"/>
      <c r="L3" s="258"/>
      <c r="M3" s="259" t="s">
        <v>6</v>
      </c>
      <c r="N3" s="257"/>
      <c r="O3" s="257"/>
      <c r="P3" s="257"/>
      <c r="Q3" s="257"/>
      <c r="R3" s="257"/>
      <c r="S3" s="257"/>
      <c r="T3" s="257"/>
      <c r="U3" s="257"/>
      <c r="V3" s="257"/>
      <c r="W3" s="258"/>
    </row>
    <row r="4" spans="1:23" ht="15.75" customHeight="1">
      <c r="A4" s="277"/>
      <c r="B4" s="278"/>
      <c r="C4" s="278"/>
      <c r="D4" s="278"/>
      <c r="E4" s="278"/>
      <c r="F4" s="278"/>
      <c r="G4" s="278"/>
      <c r="H4" s="278"/>
      <c r="I4" s="287"/>
      <c r="J4" s="260" t="s">
        <v>7</v>
      </c>
      <c r="K4" s="261"/>
      <c r="L4" s="262"/>
      <c r="M4" s="263" t="s">
        <v>8</v>
      </c>
      <c r="N4" s="261"/>
      <c r="O4" s="261"/>
      <c r="P4" s="261"/>
      <c r="Q4" s="261"/>
      <c r="R4" s="261"/>
      <c r="S4" s="261"/>
      <c r="T4" s="261"/>
      <c r="U4" s="261"/>
      <c r="V4" s="261"/>
      <c r="W4" s="262"/>
    </row>
    <row r="5" spans="1:23" ht="15.75" customHeight="1">
      <c r="A5" s="264" t="s">
        <v>9</v>
      </c>
      <c r="B5" s="258"/>
      <c r="C5" s="265">
        <v>45223</v>
      </c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8"/>
    </row>
    <row r="6" spans="1:23" ht="15.75" customHeight="1">
      <c r="A6" s="283" t="s">
        <v>132</v>
      </c>
      <c r="B6" s="257"/>
      <c r="C6" s="257"/>
      <c r="D6" s="257"/>
      <c r="E6" s="257"/>
      <c r="F6" s="257"/>
      <c r="G6" s="257"/>
      <c r="H6" s="257"/>
      <c r="I6" s="288"/>
      <c r="J6" s="283" t="s">
        <v>133</v>
      </c>
      <c r="K6" s="257"/>
      <c r="L6" s="257"/>
      <c r="M6" s="257"/>
      <c r="N6" s="257"/>
      <c r="O6" s="257"/>
      <c r="P6" s="257"/>
      <c r="Q6" s="258"/>
      <c r="R6" s="150"/>
      <c r="S6" s="150"/>
      <c r="T6" s="150"/>
      <c r="U6" s="150"/>
      <c r="V6" s="151"/>
      <c r="W6" s="152"/>
    </row>
    <row r="7" spans="1:23">
      <c r="A7" s="1" t="s">
        <v>11</v>
      </c>
      <c r="B7" s="1" t="s">
        <v>12</v>
      </c>
      <c r="C7" s="110" t="s">
        <v>134</v>
      </c>
      <c r="D7" s="111" t="s">
        <v>135</v>
      </c>
      <c r="E7" s="112" t="s">
        <v>136</v>
      </c>
      <c r="F7" s="112" t="s">
        <v>137</v>
      </c>
      <c r="G7" s="112" t="s">
        <v>138</v>
      </c>
      <c r="H7" s="113" t="s">
        <v>139</v>
      </c>
      <c r="I7" s="7" t="s">
        <v>140</v>
      </c>
      <c r="J7" s="7" t="s">
        <v>141</v>
      </c>
      <c r="K7" s="7" t="s">
        <v>142</v>
      </c>
      <c r="L7" s="7" t="s">
        <v>143</v>
      </c>
      <c r="M7" s="7" t="s">
        <v>144</v>
      </c>
      <c r="N7" s="7" t="s">
        <v>145</v>
      </c>
      <c r="O7" s="7" t="s">
        <v>146</v>
      </c>
      <c r="P7" s="7" t="s">
        <v>147</v>
      </c>
      <c r="Q7" s="7" t="s">
        <v>148</v>
      </c>
      <c r="S7" s="7"/>
      <c r="T7" s="7"/>
      <c r="U7" s="7"/>
      <c r="V7" s="7" t="s">
        <v>149</v>
      </c>
      <c r="W7" s="7" t="s">
        <v>33</v>
      </c>
    </row>
    <row r="8" spans="1:23">
      <c r="A8" s="10">
        <f>IF(FRUTAS!A8=0,"",FRUTAS!A8)</f>
        <v>3</v>
      </c>
      <c r="B8" s="11" t="str">
        <f>IF(FRUTAS!B8=0,"",FRUTAS!B8)</f>
        <v>maria lujan costanzo</v>
      </c>
      <c r="C8" s="37"/>
      <c r="D8" s="37"/>
      <c r="E8" s="37"/>
      <c r="F8" s="37"/>
      <c r="G8" s="37"/>
      <c r="H8" s="37">
        <v>1</v>
      </c>
      <c r="I8" s="37"/>
      <c r="J8" s="37"/>
      <c r="K8" s="37"/>
      <c r="L8" s="37"/>
      <c r="M8" s="37"/>
      <c r="N8" s="37"/>
      <c r="O8" s="37"/>
      <c r="P8" s="114"/>
      <c r="Q8" s="114"/>
      <c r="R8" s="114"/>
      <c r="S8" s="114"/>
      <c r="T8" s="114"/>
      <c r="U8" s="114"/>
      <c r="V8" s="114" t="str">
        <f t="shared" ref="V8:V57" si="0">IF(COUNTA(C8:U8),"SI","")</f>
        <v>SI</v>
      </c>
      <c r="W8" s="153">
        <f>IF(FRUTAS!Z8=0,"",FRUTAS!Z8)</f>
        <v>25012</v>
      </c>
    </row>
    <row r="9" spans="1:23">
      <c r="A9" s="10">
        <f>IF(FRUTAS!A9=0,"",FRUTAS!A9)</f>
        <v>1</v>
      </c>
      <c r="B9" s="11" t="str">
        <f>IF(FRUTAS!B9=0,"",FRUTAS!B9)</f>
        <v>ana norma barreiro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114"/>
      <c r="Q9" s="114"/>
      <c r="R9" s="114"/>
      <c r="S9" s="114"/>
      <c r="T9" s="114"/>
      <c r="U9" s="114"/>
      <c r="V9" s="114" t="str">
        <f t="shared" si="0"/>
        <v/>
      </c>
      <c r="W9" s="153">
        <f>IF(FRUTAS!Z9=0,"",FRUTAS!Z9)</f>
        <v>25002</v>
      </c>
    </row>
    <row r="10" spans="1:23">
      <c r="A10" s="10">
        <f>IF(FRUTAS!A10=0,"",FRUTAS!A10)</f>
        <v>2</v>
      </c>
      <c r="B10" s="11" t="str">
        <f>IF(FRUTAS!B10=0,"",FRUTAS!B10)</f>
        <v>natalia rachello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114"/>
      <c r="Q10" s="114"/>
      <c r="R10" s="114"/>
      <c r="S10" s="114"/>
      <c r="T10" s="114"/>
      <c r="U10" s="114"/>
      <c r="V10" s="114" t="str">
        <f t="shared" si="0"/>
        <v/>
      </c>
      <c r="W10" s="153">
        <f>IF(FRUTAS!Z10=0,"",FRUTAS!Z10)</f>
        <v>50150</v>
      </c>
    </row>
    <row r="11" spans="1:23">
      <c r="A11" s="10">
        <f>IF(FRUTAS!A11=0,"",FRUTAS!A11)</f>
        <v>2</v>
      </c>
      <c r="B11" s="11" t="str">
        <f>IF(FRUTAS!B11=0,"",FRUTAS!B11)</f>
        <v>celina arcuby</v>
      </c>
      <c r="C11" s="37"/>
      <c r="D11" s="37"/>
      <c r="E11" s="37">
        <v>1</v>
      </c>
      <c r="F11" s="37">
        <v>1</v>
      </c>
      <c r="G11" s="37">
        <v>1</v>
      </c>
      <c r="H11" s="37">
        <v>1</v>
      </c>
      <c r="I11" s="37"/>
      <c r="J11" s="154">
        <v>1</v>
      </c>
      <c r="K11" s="155" t="s">
        <v>150</v>
      </c>
      <c r="L11" s="154">
        <v>1</v>
      </c>
      <c r="M11" s="154"/>
      <c r="N11" s="154" t="s">
        <v>151</v>
      </c>
      <c r="O11" s="154" t="s">
        <v>152</v>
      </c>
      <c r="P11" s="156">
        <v>1</v>
      </c>
      <c r="Q11" s="156" t="s">
        <v>153</v>
      </c>
      <c r="R11" s="156" t="s">
        <v>154</v>
      </c>
      <c r="S11" s="156" t="s">
        <v>155</v>
      </c>
      <c r="T11" s="156" t="s">
        <v>156</v>
      </c>
      <c r="U11" s="156" t="s">
        <v>157</v>
      </c>
      <c r="V11" s="114" t="str">
        <f t="shared" si="0"/>
        <v>SI</v>
      </c>
      <c r="W11" s="153" t="str">
        <f>IF(FRUTAS!Z11=0,"",FRUTAS!Z11)</f>
        <v>25006/07</v>
      </c>
    </row>
    <row r="12" spans="1:23">
      <c r="A12" s="10">
        <f>IF(FRUTAS!A12=0,"",FRUTAS!A12)</f>
        <v>1</v>
      </c>
      <c r="B12" s="11" t="str">
        <f>IF(FRUTAS!B12=0,"",FRUTAS!B12)</f>
        <v>pablo andreacchio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114"/>
      <c r="Q12" s="114"/>
      <c r="R12" s="114"/>
      <c r="S12" s="114"/>
      <c r="T12" s="114"/>
      <c r="U12" s="114"/>
      <c r="V12" s="114" t="str">
        <f t="shared" si="0"/>
        <v/>
      </c>
      <c r="W12" s="153">
        <f>IF(FRUTAS!Z12=0,"",FRUTAS!Z12)</f>
        <v>25003</v>
      </c>
    </row>
    <row r="13" spans="1:23">
      <c r="A13" s="10">
        <f>IF(FRUTAS!A13=0,"",FRUTAS!A13)</f>
        <v>2</v>
      </c>
      <c r="B13" s="11" t="str">
        <f>IF(FRUTAS!B13=0,"",FRUTAS!B13)</f>
        <v>maría victoria villar</v>
      </c>
      <c r="C13" s="37"/>
      <c r="D13" s="37"/>
      <c r="E13" s="37"/>
      <c r="F13" s="37"/>
      <c r="G13" s="37"/>
      <c r="H13" s="37"/>
      <c r="I13" s="37"/>
      <c r="J13" s="154"/>
      <c r="K13" s="154"/>
      <c r="L13" s="154"/>
      <c r="M13" s="154"/>
      <c r="N13" s="154" t="s">
        <v>158</v>
      </c>
      <c r="O13" s="154"/>
      <c r="P13" s="156"/>
      <c r="Q13" s="156"/>
      <c r="R13" s="156"/>
      <c r="S13" s="156"/>
      <c r="T13" s="156"/>
      <c r="U13" s="114"/>
      <c r="V13" s="114" t="str">
        <f t="shared" si="0"/>
        <v>SI</v>
      </c>
      <c r="W13" s="153">
        <f>IF(FRUTAS!Z13=0,"",FRUTAS!Z13)</f>
        <v>25008</v>
      </c>
    </row>
    <row r="14" spans="1:23">
      <c r="A14" s="10">
        <f>IF(FRUTAS!A14=0,"",FRUTAS!A14)</f>
        <v>2</v>
      </c>
      <c r="B14" s="11" t="str">
        <f>IF(FRUTAS!B14=0,"",FRUTAS!B14)</f>
        <v>elina f loeda</v>
      </c>
      <c r="C14" s="37"/>
      <c r="D14" s="37"/>
      <c r="E14" s="37"/>
      <c r="F14" s="37"/>
      <c r="G14" s="37"/>
      <c r="H14" s="37"/>
      <c r="I14" s="37"/>
      <c r="J14" s="154"/>
      <c r="K14" s="154"/>
      <c r="L14" s="154"/>
      <c r="M14" s="154"/>
      <c r="N14" s="154"/>
      <c r="O14" s="154"/>
      <c r="P14" s="156"/>
      <c r="Q14" s="156"/>
      <c r="R14" s="156"/>
      <c r="S14" s="156"/>
      <c r="T14" s="156"/>
      <c r="U14" s="114"/>
      <c r="V14" s="114" t="str">
        <f t="shared" si="0"/>
        <v/>
      </c>
      <c r="W14" s="153">
        <f>IF(FRUTAS!Z14=0,"",FRUTAS!Z14)</f>
        <v>25009</v>
      </c>
    </row>
    <row r="15" spans="1:23">
      <c r="A15" s="10">
        <f>IF(FRUTAS!A15=0,"",FRUTAS!A15)</f>
        <v>1</v>
      </c>
      <c r="B15" s="11" t="str">
        <f>IF(FRUTAS!B15=0,"",FRUTAS!B15)</f>
        <v>raquel villegas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114"/>
      <c r="Q15" s="114"/>
      <c r="R15" s="114"/>
      <c r="S15" s="114"/>
      <c r="T15" s="114"/>
      <c r="U15" s="114"/>
      <c r="V15" s="114" t="str">
        <f t="shared" si="0"/>
        <v/>
      </c>
      <c r="W15" s="153">
        <f>IF(FRUTAS!Z15=0,"",FRUTAS!Z15)</f>
        <v>25004</v>
      </c>
    </row>
    <row r="16" spans="1:23">
      <c r="A16" s="10">
        <f>IF(FRUTAS!A16=0,"",FRUTAS!A16)</f>
        <v>2</v>
      </c>
      <c r="B16" s="11" t="str">
        <f>IF(FRUTAS!B16=0,"",FRUTAS!B16)</f>
        <v>sonia contreras</v>
      </c>
      <c r="C16" s="37"/>
      <c r="D16" s="37"/>
      <c r="E16" s="37"/>
      <c r="F16" s="37"/>
      <c r="G16" s="37"/>
      <c r="H16" s="37"/>
      <c r="I16" s="37"/>
      <c r="J16" s="154"/>
      <c r="K16" s="154"/>
      <c r="L16" s="154"/>
      <c r="M16" s="154"/>
      <c r="N16" s="154" t="s">
        <v>159</v>
      </c>
      <c r="O16" s="154"/>
      <c r="P16" s="156"/>
      <c r="Q16" s="156"/>
      <c r="R16" s="156"/>
      <c r="S16" s="156"/>
      <c r="T16" s="156"/>
      <c r="U16" s="114"/>
      <c r="V16" s="114" t="str">
        <f t="shared" si="0"/>
        <v>SI</v>
      </c>
      <c r="W16" s="153">
        <f>IF(FRUTAS!Z16=0,"",FRUTAS!Z16)</f>
        <v>25010</v>
      </c>
    </row>
    <row r="17" spans="1:23">
      <c r="A17" s="10">
        <f>IF(FRUTAS!A17=0,"",FRUTAS!A17)</f>
        <v>1</v>
      </c>
      <c r="B17" s="11" t="str">
        <f>IF(FRUTAS!B17=0,"",FRUTAS!B17)</f>
        <v>celeste fernández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114"/>
      <c r="Q17" s="114"/>
      <c r="R17" s="114"/>
      <c r="S17" s="114"/>
      <c r="T17" s="114"/>
      <c r="U17" s="114"/>
      <c r="V17" s="114" t="str">
        <f t="shared" si="0"/>
        <v/>
      </c>
      <c r="W17" s="153">
        <f>IF(FRUTAS!Z17=0,"",FRUTAS!Z17)</f>
        <v>25005</v>
      </c>
    </row>
    <row r="18" spans="1:23">
      <c r="A18" s="10">
        <f>IF(FRUTAS!A18=0,"",FRUTAS!A18)</f>
        <v>2</v>
      </c>
      <c r="B18" s="11" t="str">
        <f>IF(FRUTAS!B18=0,"",FRUTAS!B18)</f>
        <v>Fernando Martin Cortés</v>
      </c>
      <c r="C18" s="37"/>
      <c r="D18" s="37"/>
      <c r="E18" s="37"/>
      <c r="F18" s="37"/>
      <c r="G18" s="37"/>
      <c r="H18" s="37"/>
      <c r="I18" s="37"/>
      <c r="J18" s="154"/>
      <c r="K18" s="154"/>
      <c r="L18" s="154"/>
      <c r="M18" s="154"/>
      <c r="N18" s="154"/>
      <c r="O18" s="154"/>
      <c r="P18" s="156"/>
      <c r="Q18" s="156"/>
      <c r="R18" s="156"/>
      <c r="S18" s="156"/>
      <c r="T18" s="156"/>
      <c r="U18" s="114"/>
      <c r="V18" s="114" t="str">
        <f t="shared" si="0"/>
        <v/>
      </c>
      <c r="W18" s="153">
        <f>IF(FRUTAS!Z18=0,"",FRUTAS!Z18)</f>
        <v>25011</v>
      </c>
    </row>
    <row r="19" spans="1:23">
      <c r="A19" s="10" t="str">
        <f>IF(FRUTAS!A19=0,"",FRUTAS!A19)</f>
        <v/>
      </c>
      <c r="B19" s="11" t="str">
        <f>IF(FRUTAS!B19=0,"",FRUTAS!B19)</f>
        <v/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114"/>
      <c r="Q19" s="114"/>
      <c r="R19" s="114"/>
      <c r="S19" s="114"/>
      <c r="T19" s="114"/>
      <c r="U19" s="114"/>
      <c r="V19" s="114" t="str">
        <f t="shared" si="0"/>
        <v/>
      </c>
      <c r="W19" s="153" t="str">
        <f>IF(FRUTAS!Z19=0,"",FRUTAS!Z19)</f>
        <v/>
      </c>
    </row>
    <row r="20" spans="1:23">
      <c r="A20" s="10">
        <f>IF(FRUTAS!A20=0,"",FRUTAS!A20)</f>
        <v>2</v>
      </c>
      <c r="B20" s="11" t="str">
        <f>IF(FRUTAS!B20=0,"",FRUTAS!B20)</f>
        <v>Piers Ituzaingo</v>
      </c>
      <c r="C20" s="37"/>
      <c r="D20" s="37"/>
      <c r="E20" s="37"/>
      <c r="F20" s="37"/>
      <c r="G20" s="37"/>
      <c r="H20" s="37"/>
      <c r="I20" s="37"/>
      <c r="J20" s="154"/>
      <c r="K20" s="154"/>
      <c r="L20" s="154"/>
      <c r="M20" s="154"/>
      <c r="N20" s="154"/>
      <c r="O20" s="154"/>
      <c r="P20" s="156"/>
      <c r="Q20" s="156"/>
      <c r="R20" s="156"/>
      <c r="S20" s="156"/>
      <c r="T20" s="156"/>
      <c r="U20" s="114"/>
      <c r="V20" s="114" t="str">
        <f t="shared" si="0"/>
        <v/>
      </c>
      <c r="W20" s="153">
        <f>IF(FRUTAS!Z20=0,"",FRUTAS!Z20)</f>
        <v>50152</v>
      </c>
    </row>
    <row r="21" spans="1:23" ht="15.75" customHeight="1">
      <c r="A21" s="10">
        <f>IF(FRUTAS!A21=0,"",FRUTAS!A21)</f>
        <v>1</v>
      </c>
      <c r="B21" s="11" t="str">
        <f>IF(FRUTAS!B21=0,"",FRUTAS!B21)</f>
        <v>Ramirez Emiliano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114"/>
      <c r="Q21" s="114"/>
      <c r="R21" s="114"/>
      <c r="S21" s="114"/>
      <c r="T21" s="114"/>
      <c r="U21" s="114"/>
      <c r="V21" s="114" t="str">
        <f t="shared" si="0"/>
        <v/>
      </c>
      <c r="W21" s="153">
        <f>IF(FRUTAS!Z21=0,"",FRUTAS!Z21)</f>
        <v>50142</v>
      </c>
    </row>
    <row r="22" spans="1:23" ht="15.75" customHeight="1">
      <c r="A22" s="10">
        <f>IF(FRUTAS!A22=0,"",FRUTAS!A22)</f>
        <v>2</v>
      </c>
      <c r="B22" s="11" t="str">
        <f>IF(FRUTAS!B22=0,"",FRUTAS!B22)</f>
        <v>Tostado ituzaingo</v>
      </c>
      <c r="C22" s="37"/>
      <c r="D22" s="37"/>
      <c r="E22" s="37"/>
      <c r="F22" s="37"/>
      <c r="G22" s="37"/>
      <c r="H22" s="37"/>
      <c r="I22" s="37"/>
      <c r="J22" s="154"/>
      <c r="K22" s="154"/>
      <c r="L22" s="154"/>
      <c r="M22" s="154"/>
      <c r="N22" s="154"/>
      <c r="O22" s="154"/>
      <c r="P22" s="156"/>
      <c r="Q22" s="156"/>
      <c r="R22" s="156"/>
      <c r="S22" s="156"/>
      <c r="T22" s="156"/>
      <c r="U22" s="114"/>
      <c r="V22" s="114" t="str">
        <f t="shared" si="0"/>
        <v/>
      </c>
      <c r="W22" s="153">
        <f>IF(FRUTAS!Z22=0,"",FRUTAS!Z22)</f>
        <v>26846</v>
      </c>
    </row>
    <row r="23" spans="1:23" ht="15.75" customHeight="1">
      <c r="A23" s="10">
        <f>IF(FRUTAS!A23=0,"",FRUTAS!A23)</f>
        <v>1</v>
      </c>
      <c r="B23" s="11" t="str">
        <f>IF(FRUTAS!B23=0,"",FRUTAS!B23)</f>
        <v>Tea formosa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114"/>
      <c r="Q23" s="114"/>
      <c r="R23" s="114"/>
      <c r="S23" s="114"/>
      <c r="T23" s="114"/>
      <c r="U23" s="114"/>
      <c r="V23" s="114" t="str">
        <f t="shared" si="0"/>
        <v/>
      </c>
      <c r="W23" s="153">
        <f>IF(FRUTAS!Z23=0,"",FRUTAS!Z23)</f>
        <v>50143</v>
      </c>
    </row>
    <row r="24" spans="1:23" ht="15.75" customHeight="1">
      <c r="A24" s="10">
        <f>IF(FRUTAS!A24=0,"",FRUTAS!A24)</f>
        <v>2</v>
      </c>
      <c r="B24" s="11" t="str">
        <f>IF(FRUTAS!B24=0,"",FRUTAS!B24)</f>
        <v>Distrib Carlitos</v>
      </c>
      <c r="C24" s="37"/>
      <c r="D24" s="37"/>
      <c r="E24" s="37"/>
      <c r="F24" s="37"/>
      <c r="G24" s="37"/>
      <c r="H24" s="37"/>
      <c r="I24" s="37"/>
      <c r="J24" s="154"/>
      <c r="K24" s="154"/>
      <c r="L24" s="154"/>
      <c r="M24" s="154"/>
      <c r="N24" s="154"/>
      <c r="O24" s="154"/>
      <c r="P24" s="156"/>
      <c r="Q24" s="156"/>
      <c r="R24" s="156"/>
      <c r="S24" s="156"/>
      <c r="T24" s="156"/>
      <c r="U24" s="114"/>
      <c r="V24" s="114" t="str">
        <f t="shared" si="0"/>
        <v/>
      </c>
      <c r="W24" s="153">
        <f>IF(FRUTAS!Z24=0,"",FRUTAS!Z24)</f>
        <v>50153</v>
      </c>
    </row>
    <row r="25" spans="1:23" ht="15.75" customHeight="1">
      <c r="A25" s="10">
        <f>IF(FRUTAS!A25=0,"",FRUTAS!A25)</f>
        <v>2</v>
      </c>
      <c r="B25" s="11" t="str">
        <f>IF(FRUTAS!B25=0,"",FRUTAS!B25)</f>
        <v>Gardenias</v>
      </c>
      <c r="C25" s="37"/>
      <c r="D25" s="37"/>
      <c r="E25" s="37"/>
      <c r="F25" s="37"/>
      <c r="G25" s="37"/>
      <c r="H25" s="37"/>
      <c r="I25" s="37"/>
      <c r="J25" s="154"/>
      <c r="K25" s="155" t="s">
        <v>160</v>
      </c>
      <c r="L25" s="154"/>
      <c r="M25" s="154"/>
      <c r="N25" s="154"/>
      <c r="O25" s="154"/>
      <c r="P25" s="156"/>
      <c r="Q25" s="156"/>
      <c r="R25" s="156"/>
      <c r="S25" s="156"/>
      <c r="T25" s="156"/>
      <c r="U25" s="114"/>
      <c r="V25" s="114" t="str">
        <f t="shared" si="0"/>
        <v>SI</v>
      </c>
      <c r="W25" s="153">
        <f>IF(FRUTAS!Z25=0,"",FRUTAS!Z25)</f>
        <v>50154</v>
      </c>
    </row>
    <row r="26" spans="1:23" ht="15.75" customHeight="1">
      <c r="A26" s="10">
        <f>IF(FRUTAS!A26=0,"",FRUTAS!A26)</f>
        <v>2</v>
      </c>
      <c r="B26" s="11" t="str">
        <f>IF(FRUTAS!B26=0,"",FRUTAS!B26)</f>
        <v>Piers Moron</v>
      </c>
      <c r="C26" s="37"/>
      <c r="D26" s="37"/>
      <c r="E26" s="37"/>
      <c r="F26" s="37"/>
      <c r="G26" s="37"/>
      <c r="H26" s="37"/>
      <c r="I26" s="37"/>
      <c r="J26" s="154"/>
      <c r="K26" s="154"/>
      <c r="L26" s="154"/>
      <c r="M26" s="155" t="s">
        <v>161</v>
      </c>
      <c r="N26" s="154"/>
      <c r="O26" s="154"/>
      <c r="P26" s="156"/>
      <c r="Q26" s="156"/>
      <c r="R26" s="156"/>
      <c r="S26" s="156"/>
      <c r="T26" s="156"/>
      <c r="U26" s="114"/>
      <c r="V26" s="114" t="str">
        <f t="shared" si="0"/>
        <v>SI</v>
      </c>
      <c r="W26" s="153">
        <f>IF(FRUTAS!Z26=0,"",FRUTAS!Z26)</f>
        <v>50155</v>
      </c>
    </row>
    <row r="27" spans="1:23" ht="15.75" customHeight="1">
      <c r="A27" s="10">
        <f>IF(FRUTAS!A27=0,"",FRUTAS!A27)</f>
        <v>1</v>
      </c>
      <c r="B27" s="11" t="str">
        <f>IF(FRUTAS!B27=0,"",FRUTAS!B27)</f>
        <v>Hatsu sushi CABA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114"/>
      <c r="Q27" s="114"/>
      <c r="R27" s="114"/>
      <c r="S27" s="114"/>
      <c r="T27" s="114"/>
      <c r="U27" s="114"/>
      <c r="V27" s="114" t="str">
        <f t="shared" si="0"/>
        <v/>
      </c>
      <c r="W27" s="153">
        <f>IF(FRUTAS!Z27=0,"",FRUTAS!Z27)</f>
        <v>42075</v>
      </c>
    </row>
    <row r="28" spans="1:23" ht="15.75" customHeight="1">
      <c r="A28" s="10">
        <f>IF(FRUTAS!A28=0,"",FRUTAS!A28)</f>
        <v>1</v>
      </c>
      <c r="B28" s="11" t="str">
        <f>IF(FRUTAS!B28=0,"",FRUTAS!B28)</f>
        <v>Green Rivadavia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114"/>
      <c r="Q28" s="114"/>
      <c r="R28" s="114"/>
      <c r="S28" s="114"/>
      <c r="T28" s="114"/>
      <c r="U28" s="114"/>
      <c r="V28" s="114" t="str">
        <f t="shared" si="0"/>
        <v/>
      </c>
      <c r="W28" s="153">
        <f>IF(FRUTAS!Z28=0,"",FRUTAS!Z28)</f>
        <v>26838</v>
      </c>
    </row>
    <row r="29" spans="1:23" ht="15.75" customHeight="1">
      <c r="A29" s="10" t="str">
        <f>IF(FRUTAS!A29=0,"",FRUTAS!A29)</f>
        <v>ret</v>
      </c>
      <c r="B29" s="11" t="str">
        <f>IF(FRUTAS!B29=0,"",FRUTAS!B29)</f>
        <v>Constanza Dondena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114"/>
      <c r="Q29" s="114"/>
      <c r="R29" s="114"/>
      <c r="S29" s="114"/>
      <c r="T29" s="114"/>
      <c r="U29" s="114"/>
      <c r="V29" s="114" t="str">
        <f t="shared" si="0"/>
        <v/>
      </c>
      <c r="W29" s="153" t="str">
        <f>IF(FRUTAS!Z29=0,"",FRUTAS!Z29)</f>
        <v/>
      </c>
    </row>
    <row r="30" spans="1:23" ht="15.75" customHeight="1">
      <c r="A30" s="10">
        <f>IF(FRUTAS!A30=0,"",FRUTAS!A30)</f>
        <v>2</v>
      </c>
      <c r="B30" s="11" t="str">
        <f>IF(FRUTAS!B30=0,"",FRUTAS!B30)</f>
        <v>La intendencia</v>
      </c>
      <c r="C30" s="37"/>
      <c r="D30" s="37"/>
      <c r="E30" s="37"/>
      <c r="F30" s="37"/>
      <c r="G30" s="37"/>
      <c r="H30" s="37"/>
      <c r="I30" s="37"/>
      <c r="J30" s="154"/>
      <c r="K30" s="154"/>
      <c r="L30" s="154"/>
      <c r="M30" s="154"/>
      <c r="N30" s="154"/>
      <c r="O30" s="154"/>
      <c r="P30" s="156"/>
      <c r="Q30" s="156"/>
      <c r="R30" s="156"/>
      <c r="S30" s="156"/>
      <c r="T30" s="156"/>
      <c r="U30" s="114"/>
      <c r="V30" s="114" t="str">
        <f t="shared" si="0"/>
        <v/>
      </c>
      <c r="W30" s="153">
        <f>IF(FRUTAS!Z30=0,"",FRUTAS!Z30)</f>
        <v>42082</v>
      </c>
    </row>
    <row r="31" spans="1:23" ht="15.75" customHeight="1">
      <c r="A31" s="10">
        <f>IF(FRUTAS!A31=0,"",FRUTAS!A31)</f>
        <v>1</v>
      </c>
      <c r="B31" s="11" t="str">
        <f>IF(FRUTAS!B31=0,"",FRUTAS!B31)</f>
        <v>Ernesto Lapponi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114"/>
      <c r="Q31" s="114"/>
      <c r="R31" s="114"/>
      <c r="S31" s="114"/>
      <c r="T31" s="114"/>
      <c r="U31" s="114"/>
      <c r="V31" s="114" t="str">
        <f t="shared" si="0"/>
        <v/>
      </c>
      <c r="W31" s="153">
        <f>IF(FRUTAS!Z31=0,"",FRUTAS!Z31)</f>
        <v>42076</v>
      </c>
    </row>
    <row r="32" spans="1:23" ht="15.75" customHeight="1">
      <c r="A32" s="10">
        <f>IF(FRUTAS!A32=0,"",FRUTAS!A32)</f>
        <v>1</v>
      </c>
      <c r="B32" s="11" t="str">
        <f>IF(FRUTAS!B32=0,"",FRUTAS!B32)</f>
        <v>Euna congelados</v>
      </c>
      <c r="C32" s="37"/>
      <c r="D32" s="37">
        <v>8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114"/>
      <c r="Q32" s="114"/>
      <c r="R32" s="114"/>
      <c r="S32" s="114"/>
      <c r="T32" s="114"/>
      <c r="U32" s="114"/>
      <c r="V32" s="114" t="str">
        <f t="shared" si="0"/>
        <v>SI</v>
      </c>
      <c r="W32" s="153">
        <f>IF(FRUTAS!Z32=0,"",FRUTAS!Z32)</f>
        <v>42077</v>
      </c>
    </row>
    <row r="33" spans="1:23" ht="15.75" customHeight="1">
      <c r="A33" s="10">
        <f>IF(FRUTAS!A33=0,"",FRUTAS!A33)</f>
        <v>1</v>
      </c>
      <c r="B33" s="121" t="str">
        <f>IF(FRUTAS!B33=0,"",FRUTAS!B33)</f>
        <v>green florida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114"/>
      <c r="Q33" s="114"/>
      <c r="R33" s="114"/>
      <c r="S33" s="114"/>
      <c r="T33" s="114"/>
      <c r="U33" s="114"/>
      <c r="V33" s="114" t="str">
        <f t="shared" si="0"/>
        <v/>
      </c>
      <c r="W33" s="153">
        <f>IF(FRUTAS!Z33=0,"",FRUTAS!Z33)</f>
        <v>26839</v>
      </c>
    </row>
    <row r="34" spans="1:23" ht="15.75" customHeight="1">
      <c r="A34" s="10" t="str">
        <f>IF(FRUTAS!A34=0,"",FRUTAS!A34)</f>
        <v>ret</v>
      </c>
      <c r="B34" s="11" t="str">
        <f>IF(FRUTAS!B34=0,"",FRUTAS!B34)</f>
        <v>El campito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114"/>
      <c r="Q34" s="114"/>
      <c r="R34" s="114"/>
      <c r="S34" s="114"/>
      <c r="T34" s="114"/>
      <c r="U34" s="114"/>
      <c r="V34" s="114" t="str">
        <f t="shared" si="0"/>
        <v/>
      </c>
      <c r="W34" s="153" t="str">
        <f>IF(FRUTAS!Z34=0,"",FRUTAS!Z34)</f>
        <v/>
      </c>
    </row>
    <row r="35" spans="1:23" ht="15.75" customHeight="1">
      <c r="A35" s="10">
        <f>IF(FRUTAS!A35=0,"",FRUTAS!A35)</f>
        <v>2</v>
      </c>
      <c r="B35" s="11" t="str">
        <f>IF(FRUTAS!B35=0,"",FRUTAS!B35)</f>
        <v>Eneldo villa bosch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114"/>
      <c r="Q35" s="114"/>
      <c r="R35" s="114"/>
      <c r="S35" s="114"/>
      <c r="T35" s="114"/>
      <c r="U35" s="114"/>
      <c r="V35" s="114" t="str">
        <f t="shared" si="0"/>
        <v/>
      </c>
      <c r="W35" s="153">
        <f>IF(FRUTAS!Z35=0,"",FRUTAS!Z35)</f>
        <v>26844</v>
      </c>
    </row>
    <row r="36" spans="1:23" ht="15.75" customHeight="1">
      <c r="A36" s="10">
        <f>IF(FRUTAS!A36=0,"",FRUTAS!A36)</f>
        <v>1</v>
      </c>
      <c r="B36" s="11" t="str">
        <f>IF(FRUTAS!B36=0,"",FRUTAS!B36)</f>
        <v>Franx6 humboldt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114"/>
      <c r="Q36" s="114"/>
      <c r="R36" s="114"/>
      <c r="S36" s="114"/>
      <c r="T36" s="114"/>
      <c r="U36" s="114"/>
      <c r="V36" s="114" t="str">
        <f t="shared" si="0"/>
        <v/>
      </c>
      <c r="W36" s="153">
        <f>IF(FRUTAS!Z36=0,"",FRUTAS!Z36)</f>
        <v>50144</v>
      </c>
    </row>
    <row r="37" spans="1:23" ht="15.75" customHeight="1">
      <c r="A37" s="10" t="str">
        <f>IF(FRUTAS!A37=0,"",FRUTAS!A37)</f>
        <v>ret</v>
      </c>
      <c r="B37" s="11" t="str">
        <f>IF(FRUTAS!B37=0,"",FRUTAS!B37)</f>
        <v xml:space="preserve">Marina 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114"/>
      <c r="Q37" s="114"/>
      <c r="R37" s="114"/>
      <c r="S37" s="114"/>
      <c r="T37" s="114"/>
      <c r="U37" s="114"/>
      <c r="V37" s="114" t="str">
        <f t="shared" si="0"/>
        <v/>
      </c>
      <c r="W37" s="153" t="str">
        <f>IF(FRUTAS!Z37=0,"",FRUTAS!Z37)</f>
        <v/>
      </c>
    </row>
    <row r="38" spans="1:23" ht="15.75" customHeight="1">
      <c r="A38" s="10">
        <f>IF(FRUTAS!A38=0,"",FRUTAS!A38)</f>
        <v>1</v>
      </c>
      <c r="B38" s="11" t="str">
        <f>IF(FRUTAS!B38=0,"",FRUTAS!B38)</f>
        <v>Gout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114"/>
      <c r="Q38" s="114"/>
      <c r="R38" s="114"/>
      <c r="S38" s="114"/>
      <c r="T38" s="114"/>
      <c r="U38" s="114"/>
      <c r="V38" s="114" t="str">
        <f t="shared" si="0"/>
        <v/>
      </c>
      <c r="W38" s="153">
        <f>IF(FRUTAS!Z38=0,"",FRUTAS!Z38)</f>
        <v>50145</v>
      </c>
    </row>
    <row r="39" spans="1:23" ht="15.75" customHeight="1">
      <c r="A39" s="10">
        <f>IF(FRUTAS!A39=0,"",FRUTAS!A39)</f>
        <v>1</v>
      </c>
      <c r="B39" s="11" t="str">
        <f>IF(FRUTAS!B39=0,"",FRUTAS!B39)</f>
        <v>Tea sinclair</v>
      </c>
      <c r="C39" s="37">
        <v>8</v>
      </c>
      <c r="D39" s="37">
        <v>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114"/>
      <c r="Q39" s="114"/>
      <c r="R39" s="114"/>
      <c r="S39" s="114"/>
      <c r="T39" s="114"/>
      <c r="U39" s="114"/>
      <c r="V39" s="114" t="str">
        <f t="shared" si="0"/>
        <v>SI</v>
      </c>
      <c r="W39" s="153">
        <f>IF(FRUTAS!Z39=0,"",FRUTAS!Z39)</f>
        <v>50146</v>
      </c>
    </row>
    <row r="40" spans="1:23" ht="15.75" customHeight="1">
      <c r="A40" s="10">
        <f>IF(FRUTAS!A40=0,"",FRUTAS!A40)</f>
        <v>3</v>
      </c>
      <c r="B40" s="11" t="str">
        <f>IF(FRUTAS!B40=0,"",FRUTAS!B40)</f>
        <v>Bar 420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114"/>
      <c r="Q40" s="114"/>
      <c r="R40" s="114"/>
      <c r="S40" s="114"/>
      <c r="T40" s="114"/>
      <c r="U40" s="114"/>
      <c r="V40" s="114" t="str">
        <f t="shared" si="0"/>
        <v/>
      </c>
      <c r="W40" s="153">
        <f>IF(FRUTAS!Z40=0,"",FRUTAS!Z40)</f>
        <v>42086</v>
      </c>
    </row>
    <row r="41" spans="1:23" ht="15.75" customHeight="1">
      <c r="A41" s="10">
        <f>IF(FRUTAS!A41=0,"",FRUTAS!A41)</f>
        <v>1</v>
      </c>
      <c r="B41" s="11" t="str">
        <f>IF(FRUTAS!B41=0,"",FRUTAS!B41)</f>
        <v>Fusion de sabores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114"/>
      <c r="Q41" s="114"/>
      <c r="R41" s="114"/>
      <c r="S41" s="114"/>
      <c r="T41" s="114"/>
      <c r="U41" s="114"/>
      <c r="V41" s="114" t="str">
        <f t="shared" si="0"/>
        <v/>
      </c>
      <c r="W41" s="153">
        <f>IF(FRUTAS!Z41=0,"",FRUTAS!Z41)</f>
        <v>42078</v>
      </c>
    </row>
    <row r="42" spans="1:23" ht="15.75" customHeight="1">
      <c r="A42" s="10">
        <f>IF(FRUTAS!A42=0,"",FRUTAS!A42)</f>
        <v>3</v>
      </c>
      <c r="B42" s="11" t="str">
        <f>IF(FRUTAS!B42=0,"",FRUTAS!B42)</f>
        <v>Tostado ramos mejia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114"/>
      <c r="Q42" s="114"/>
      <c r="R42" s="114"/>
      <c r="S42" s="114"/>
      <c r="T42" s="114"/>
      <c r="U42" s="114"/>
      <c r="V42" s="114" t="str">
        <f t="shared" si="0"/>
        <v/>
      </c>
      <c r="W42" s="153">
        <f>IF(FRUTAS!Z42=0,"",FRUTAS!Z42)</f>
        <v>26845</v>
      </c>
    </row>
    <row r="43" spans="1:23" ht="15.75" customHeight="1">
      <c r="A43" s="10">
        <f>IF(FRUTAS!A43=0,"",FRUTAS!A43)</f>
        <v>1</v>
      </c>
      <c r="B43" s="11" t="str">
        <f>IF(FRUTAS!B43=0,"",FRUTAS!B43)</f>
        <v>Nasif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114"/>
      <c r="Q43" s="114"/>
      <c r="R43" s="114"/>
      <c r="S43" s="114"/>
      <c r="T43" s="114"/>
      <c r="U43" s="114"/>
      <c r="V43" s="114" t="str">
        <f t="shared" si="0"/>
        <v/>
      </c>
      <c r="W43" s="153">
        <f>IF(FRUTAS!Z43=0,"",FRUTAS!Z43)</f>
        <v>26840</v>
      </c>
    </row>
    <row r="44" spans="1:23" ht="15.75" customHeight="1">
      <c r="A44" s="10">
        <f>IF(FRUTAS!A44=0,"",FRUTAS!A44)</f>
        <v>2</v>
      </c>
      <c r="B44" s="11" t="str">
        <f>IF(FRUTAS!B44=0,"",FRUTAS!B44)</f>
        <v>Susana Derrigo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114"/>
      <c r="Q44" s="114"/>
      <c r="R44" s="114"/>
      <c r="S44" s="114"/>
      <c r="T44" s="114"/>
      <c r="U44" s="114"/>
      <c r="V44" s="114" t="str">
        <f t="shared" si="0"/>
        <v/>
      </c>
      <c r="W44" s="153">
        <f>IF(FRUTAS!Z44=0,"",FRUTAS!Z44)</f>
        <v>42083</v>
      </c>
    </row>
    <row r="45" spans="1:23" ht="15.75" customHeight="1">
      <c r="A45" s="10">
        <f>IF(FRUTAS!A45=0,"",FRUTAS!A45)</f>
        <v>1</v>
      </c>
      <c r="B45" s="11" t="str">
        <f>IF(FRUTAS!B45=0,"",FRUTAS!B45)</f>
        <v>Maru Botana Centro p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114"/>
      <c r="Q45" s="114"/>
      <c r="R45" s="114"/>
      <c r="S45" s="114"/>
      <c r="T45" s="114"/>
      <c r="U45" s="114"/>
      <c r="V45" s="114" t="str">
        <f t="shared" si="0"/>
        <v/>
      </c>
      <c r="W45" s="153">
        <f>IF(FRUTAS!Z45=0,"",FRUTAS!Z45)</f>
        <v>50147</v>
      </c>
    </row>
    <row r="46" spans="1:23" ht="15.75" customHeight="1">
      <c r="A46" s="10">
        <f>IF(FRUTAS!A46=0,"",FRUTAS!A46)</f>
        <v>1</v>
      </c>
      <c r="B46" s="11" t="str">
        <f>IF(FRUTAS!B46=0,"",FRUTAS!B46)</f>
        <v>Casa saenz botanico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114"/>
      <c r="Q46" s="114"/>
      <c r="R46" s="114"/>
      <c r="S46" s="114"/>
      <c r="T46" s="114"/>
      <c r="U46" s="114"/>
      <c r="V46" s="114" t="str">
        <f t="shared" si="0"/>
        <v/>
      </c>
      <c r="W46" s="153">
        <f>IF(FRUTAS!Z46=0,"",FRUTAS!Z46)</f>
        <v>26841</v>
      </c>
    </row>
    <row r="47" spans="1:23" ht="15.75" customHeight="1">
      <c r="A47" s="10" t="str">
        <f>IF(FRUTAS!A47=0,"",FRUTAS!A47)</f>
        <v>ret</v>
      </c>
      <c r="B47" s="11" t="str">
        <f>IF(FRUTAS!B47=0,"",FRUTAS!B47)</f>
        <v>Regojo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114"/>
      <c r="Q47" s="114"/>
      <c r="R47" s="114"/>
      <c r="S47" s="114"/>
      <c r="T47" s="114"/>
      <c r="U47" s="114"/>
      <c r="V47" s="114" t="str">
        <f t="shared" si="0"/>
        <v/>
      </c>
      <c r="W47" s="153" t="str">
        <f>IF(FRUTAS!Z47=0,"",FRUTAS!Z47)</f>
        <v/>
      </c>
    </row>
    <row r="48" spans="1:23" ht="15.75" customHeight="1">
      <c r="A48" s="10">
        <f>IF(FRUTAS!A48=0,"",FRUTAS!A48)</f>
        <v>1</v>
      </c>
      <c r="B48" s="11" t="str">
        <f>IF(FRUTAS!B48=0,"",FRUTAS!B48)</f>
        <v>Agga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114"/>
      <c r="Q48" s="114"/>
      <c r="R48" s="114"/>
      <c r="S48" s="114"/>
      <c r="T48" s="114"/>
      <c r="U48" s="114"/>
      <c r="V48" s="114" t="str">
        <f t="shared" si="0"/>
        <v/>
      </c>
      <c r="W48" s="153">
        <f>IF(FRUTAS!Z48=0,"",FRUTAS!Z48)</f>
        <v>42079</v>
      </c>
    </row>
    <row r="49" spans="1:23" ht="15.75" customHeight="1">
      <c r="A49" s="10" t="str">
        <f>IF(FRUTAS!A49=0,"",FRUTAS!A49)</f>
        <v>ret</v>
      </c>
      <c r="B49" s="11" t="str">
        <f>IF(FRUTAS!B49=0,"",FRUTAS!B49)</f>
        <v>Contramuestra jugos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114"/>
      <c r="Q49" s="114"/>
      <c r="R49" s="114"/>
      <c r="S49" s="114"/>
      <c r="T49" s="114"/>
      <c r="U49" s="114"/>
      <c r="V49" s="114" t="str">
        <f t="shared" si="0"/>
        <v/>
      </c>
      <c r="W49" s="153" t="str">
        <f>IF(FRUTAS!Z49=0,"",FRUTAS!Z49)</f>
        <v/>
      </c>
    </row>
    <row r="50" spans="1:23" ht="15.75" customHeight="1">
      <c r="A50" s="10">
        <f>IF(FRUTAS!A50=0,"",FRUTAS!A50)</f>
        <v>1</v>
      </c>
      <c r="B50" s="11" t="str">
        <f>IF(FRUTAS!B50=0,"",FRUTAS!B50)</f>
        <v>Maria Emilia Vazquez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114"/>
      <c r="Q50" s="114"/>
      <c r="R50" s="114"/>
      <c r="S50" s="114"/>
      <c r="T50" s="114"/>
      <c r="U50" s="114"/>
      <c r="V50" s="114" t="str">
        <f t="shared" si="0"/>
        <v/>
      </c>
      <c r="W50" s="153">
        <f>IF(FRUTAS!Z50=0,"",FRUTAS!Z50)</f>
        <v>42080</v>
      </c>
    </row>
    <row r="51" spans="1:23" ht="15.75" customHeight="1">
      <c r="A51" s="10" t="str">
        <f>IF(FRUTAS!A51=0,"",FRUTAS!A51)</f>
        <v>ret</v>
      </c>
      <c r="B51" s="11" t="str">
        <f>IF(FRUTAS!B51=0,"",FRUTAS!B51)</f>
        <v>Vanesa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114"/>
      <c r="Q51" s="114"/>
      <c r="R51" s="114"/>
      <c r="S51" s="114"/>
      <c r="T51" s="114"/>
      <c r="U51" s="114"/>
      <c r="V51" s="114" t="str">
        <f t="shared" si="0"/>
        <v/>
      </c>
      <c r="W51" s="153" t="str">
        <f>IF(FRUTAS!Z51=0,"",FRUTAS!Z51)</f>
        <v/>
      </c>
    </row>
    <row r="52" spans="1:23" ht="15.75" customHeight="1">
      <c r="A52" s="10">
        <f>IF(FRUTAS!A52=0,"",FRUTAS!A52)</f>
        <v>2</v>
      </c>
      <c r="B52" s="11" t="str">
        <f>IF(FRUTAS!B52=0,"",FRUTAS!B52)</f>
        <v>Jacqueline Segura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114"/>
      <c r="Q52" s="114"/>
      <c r="R52" s="114"/>
      <c r="S52" s="114"/>
      <c r="T52" s="114"/>
      <c r="U52" s="114"/>
      <c r="V52" s="114" t="str">
        <f t="shared" si="0"/>
        <v/>
      </c>
      <c r="W52" s="153">
        <f>IF(FRUTAS!Z52=0,"",FRUTAS!Z52)</f>
        <v>42084</v>
      </c>
    </row>
    <row r="53" spans="1:23" ht="15.75" customHeight="1">
      <c r="A53" s="10">
        <f>IF(FRUTAS!A53=0,"",FRUTAS!A53)</f>
        <v>1</v>
      </c>
      <c r="B53" s="11" t="str">
        <f>IF(FRUTAS!B53=0,"",FRUTAS!B53)</f>
        <v>Muntama café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114"/>
      <c r="Q53" s="114"/>
      <c r="R53" s="114"/>
      <c r="S53" s="114"/>
      <c r="T53" s="114"/>
      <c r="U53" s="114"/>
      <c r="V53" s="114" t="str">
        <f t="shared" si="0"/>
        <v/>
      </c>
      <c r="W53" s="153">
        <f>IF(FRUTAS!Z53=0,"",FRUTAS!Z53)</f>
        <v>50148</v>
      </c>
    </row>
    <row r="54" spans="1:23" ht="15.75" customHeight="1">
      <c r="A54" s="10" t="str">
        <f>IF(FRUTAS!A54=0,"",FRUTAS!A54)</f>
        <v>ret</v>
      </c>
      <c r="B54" s="11" t="str">
        <f>IF(FRUTAS!B54=0,"",FRUTAS!B54)</f>
        <v>Rupp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114"/>
      <c r="Q54" s="114"/>
      <c r="R54" s="114"/>
      <c r="S54" s="114"/>
      <c r="T54" s="114"/>
      <c r="U54" s="114"/>
      <c r="V54" s="114" t="str">
        <f t="shared" si="0"/>
        <v/>
      </c>
      <c r="W54" s="157" t="str">
        <f>IF(FRUTAS!Z54=0,"",FRUTAS!Z54)</f>
        <v>26834/36</v>
      </c>
    </row>
    <row r="55" spans="1:23" ht="15.75" customHeight="1">
      <c r="A55" s="10">
        <f>IF(FRUTAS!A55=0,"",FRUTAS!A55)</f>
        <v>7</v>
      </c>
      <c r="B55" s="11" t="str">
        <f>IF(FRUTAS!B55=0,"",FRUTAS!B55)</f>
        <v>jose gestoso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114"/>
      <c r="Q55" s="114"/>
      <c r="R55" s="114"/>
      <c r="S55" s="114"/>
      <c r="T55" s="114"/>
      <c r="U55" s="114"/>
      <c r="V55" s="114" t="str">
        <f t="shared" si="0"/>
        <v/>
      </c>
      <c r="W55" s="158">
        <f>IF(FRUTAS!Z55=0,"",FRUTAS!Z55)</f>
        <v>29200</v>
      </c>
    </row>
    <row r="56" spans="1:23" ht="15.75" customHeight="1">
      <c r="A56" s="10">
        <f>IF(FRUTAS!A56=0,"",FRUTAS!A56)</f>
        <v>3</v>
      </c>
      <c r="B56" s="11" t="str">
        <f>IF(FRUTAS!B56=0,"",FRUTAS!B56)</f>
        <v>Salgado alimento velazco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114"/>
      <c r="Q56" s="114"/>
      <c r="R56" s="114"/>
      <c r="S56" s="114"/>
      <c r="T56" s="114"/>
      <c r="U56" s="114"/>
      <c r="V56" s="114" t="str">
        <f t="shared" si="0"/>
        <v/>
      </c>
      <c r="W56" s="153" t="str">
        <f>IF(FRUTAS!Z56=0,"",FRUTAS!Z56)</f>
        <v/>
      </c>
    </row>
    <row r="57" spans="1:23" ht="15.75" customHeight="1">
      <c r="A57" s="10" t="str">
        <f>IF(FRUTAS!A57=0,"",FRUTAS!A57)</f>
        <v>ret</v>
      </c>
      <c r="B57" s="11" t="str">
        <f>IF(FRUTAS!B57=0,"",FRUTAS!B57)</f>
        <v>Jorge Antonio</v>
      </c>
      <c r="C57" s="37"/>
      <c r="D57" s="37"/>
      <c r="E57" s="37"/>
      <c r="F57" s="37"/>
      <c r="G57" s="37"/>
      <c r="H57" s="37"/>
      <c r="I57" s="37"/>
      <c r="J57" s="115"/>
      <c r="K57" s="115"/>
      <c r="L57" s="115"/>
      <c r="M57" s="115"/>
      <c r="N57" s="115"/>
      <c r="O57" s="115"/>
      <c r="P57" s="116"/>
      <c r="Q57" s="116"/>
      <c r="R57" s="116"/>
      <c r="S57" s="116"/>
      <c r="T57" s="116"/>
      <c r="U57" s="116"/>
      <c r="V57" s="114" t="str">
        <f t="shared" si="0"/>
        <v/>
      </c>
      <c r="W57" s="158">
        <f>IF(FRUTAS!Z57=0,"",FRUTAS!Z57)</f>
        <v>26837</v>
      </c>
    </row>
    <row r="58" spans="1:23" ht="16.5" customHeight="1">
      <c r="A58" s="137" t="s">
        <v>61</v>
      </c>
      <c r="B58" s="138" t="s">
        <v>102</v>
      </c>
      <c r="C58" s="159"/>
      <c r="D58" s="159"/>
      <c r="E58" s="160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61"/>
      <c r="Q58" s="161"/>
      <c r="R58" s="161"/>
      <c r="S58" s="161"/>
      <c r="T58" s="161"/>
      <c r="U58" s="161"/>
      <c r="V58" s="114"/>
      <c r="W58" s="162"/>
    </row>
    <row r="59" spans="1:23" ht="16.5" customHeight="1">
      <c r="A59" s="137">
        <v>10</v>
      </c>
      <c r="B59" s="138" t="s">
        <v>162</v>
      </c>
      <c r="C59" s="159"/>
      <c r="D59" s="159"/>
      <c r="E59" s="160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61"/>
      <c r="Q59" s="161"/>
      <c r="R59" s="161"/>
      <c r="S59" s="161"/>
      <c r="T59" s="161"/>
      <c r="U59" s="161"/>
      <c r="V59" s="114"/>
      <c r="W59" s="162"/>
    </row>
    <row r="60" spans="1:23" ht="16.5" customHeight="1">
      <c r="A60" s="145">
        <f>IF(FRUTAS!A60=0,"",FRUTAS!A60)</f>
        <v>2</v>
      </c>
      <c r="B60" s="146" t="str">
        <f>IF(FRUTAS!B60=0,"",FRUTAS!B60)</f>
        <v>Monica Ferrone</v>
      </c>
      <c r="C60" s="91"/>
      <c r="D60" s="91"/>
      <c r="E60" s="88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147"/>
      <c r="Q60" s="147"/>
      <c r="R60" s="147"/>
      <c r="S60" s="147"/>
      <c r="T60" s="147"/>
      <c r="U60" s="147"/>
      <c r="V60" s="114" t="str">
        <f>IF(COUNTA(C60:U60),"SI","")</f>
        <v/>
      </c>
      <c r="W60" s="163">
        <f>IF(FRUTAS!Z60=0,"",FRUTAS!Z60)</f>
        <v>42085</v>
      </c>
    </row>
    <row r="61" spans="1:23" ht="21" customHeight="1">
      <c r="A61" s="267" t="s">
        <v>106</v>
      </c>
      <c r="B61" s="268"/>
      <c r="C61" s="103" t="str">
        <f t="shared" ref="C61:Q61" si="1">IF(SUMIF($A$8:$A$60,"ret",C8:C60)=0,"",SUMIF($A$8:$A$60,"ret",C8:C60))</f>
        <v/>
      </c>
      <c r="D61" s="103" t="str">
        <f t="shared" si="1"/>
        <v/>
      </c>
      <c r="E61" s="103" t="str">
        <f t="shared" si="1"/>
        <v/>
      </c>
      <c r="F61" s="103" t="str">
        <f t="shared" si="1"/>
        <v/>
      </c>
      <c r="G61" s="103" t="str">
        <f t="shared" si="1"/>
        <v/>
      </c>
      <c r="H61" s="103" t="str">
        <f t="shared" si="1"/>
        <v/>
      </c>
      <c r="I61" s="103" t="str">
        <f t="shared" si="1"/>
        <v/>
      </c>
      <c r="J61" s="103" t="str">
        <f t="shared" si="1"/>
        <v/>
      </c>
      <c r="K61" s="103" t="str">
        <f t="shared" si="1"/>
        <v/>
      </c>
      <c r="L61" s="103" t="str">
        <f t="shared" si="1"/>
        <v/>
      </c>
      <c r="M61" s="103" t="str">
        <f t="shared" si="1"/>
        <v/>
      </c>
      <c r="N61" s="103" t="str">
        <f t="shared" si="1"/>
        <v/>
      </c>
      <c r="O61" s="103" t="str">
        <f t="shared" si="1"/>
        <v/>
      </c>
      <c r="P61" s="103" t="str">
        <f t="shared" si="1"/>
        <v/>
      </c>
      <c r="Q61" s="103" t="str">
        <f t="shared" si="1"/>
        <v/>
      </c>
      <c r="R61" s="164"/>
      <c r="S61" s="164"/>
      <c r="T61" s="164"/>
      <c r="U61" s="164"/>
      <c r="V61" s="165" t="str">
        <f>IF(SUMIF($A$8:$A$60,"ret",V8:V60)=0,"",SUMIF($A$8:$A$60,"ret",V8:V60))</f>
        <v/>
      </c>
    </row>
    <row r="62" spans="1:23" ht="21" customHeight="1">
      <c r="A62" s="284" t="s">
        <v>107</v>
      </c>
      <c r="B62" s="285"/>
      <c r="C62" s="101">
        <f t="shared" ref="C62:Q62" si="2">IF(SUMIF($A$8:$A$60,"&lt;&gt;ret",C8:C60)=0,"",SUMIF($A$8:$A$60,"&lt;&gt;ret",C8:C60))</f>
        <v>8</v>
      </c>
      <c r="D62" s="101">
        <f t="shared" si="2"/>
        <v>16</v>
      </c>
      <c r="E62" s="101">
        <f t="shared" si="2"/>
        <v>1</v>
      </c>
      <c r="F62" s="101">
        <f t="shared" si="2"/>
        <v>1</v>
      </c>
      <c r="G62" s="101">
        <f t="shared" si="2"/>
        <v>1</v>
      </c>
      <c r="H62" s="101">
        <f t="shared" si="2"/>
        <v>2</v>
      </c>
      <c r="I62" s="101" t="str">
        <f t="shared" si="2"/>
        <v/>
      </c>
      <c r="J62" s="101">
        <f t="shared" si="2"/>
        <v>1</v>
      </c>
      <c r="K62" s="101" t="str">
        <f t="shared" si="2"/>
        <v/>
      </c>
      <c r="L62" s="101">
        <f t="shared" si="2"/>
        <v>1</v>
      </c>
      <c r="M62" s="101" t="str">
        <f t="shared" si="2"/>
        <v/>
      </c>
      <c r="N62" s="101" t="str">
        <f t="shared" si="2"/>
        <v/>
      </c>
      <c r="O62" s="101" t="str">
        <f t="shared" si="2"/>
        <v/>
      </c>
      <c r="P62" s="101">
        <f t="shared" si="2"/>
        <v>1</v>
      </c>
      <c r="Q62" s="101" t="str">
        <f t="shared" si="2"/>
        <v/>
      </c>
      <c r="R62" s="166"/>
      <c r="S62" s="166"/>
      <c r="T62" s="166"/>
      <c r="U62" s="166"/>
      <c r="V62" s="102" t="str">
        <f>IF(SUMIF($A$8:$A$60,"&lt;&gt;ret",V8:V60)=0,"",SUMIF($A$8:$A$60,"&lt;&gt;ret",V8:V60))</f>
        <v/>
      </c>
    </row>
    <row r="63" spans="1:23" ht="15.75" customHeight="1"/>
    <row r="64" spans="1:23" ht="21" customHeight="1">
      <c r="A64" s="267" t="s">
        <v>108</v>
      </c>
      <c r="B64" s="268"/>
      <c r="C64" s="103">
        <f t="shared" ref="C64:Q64" si="3">IF(SUM(C61:C62)=0,"",SUM(C61:C62))</f>
        <v>8</v>
      </c>
      <c r="D64" s="104">
        <f t="shared" si="3"/>
        <v>16</v>
      </c>
      <c r="E64" s="104">
        <f t="shared" si="3"/>
        <v>1</v>
      </c>
      <c r="F64" s="104">
        <f t="shared" si="3"/>
        <v>1</v>
      </c>
      <c r="G64" s="104">
        <f t="shared" si="3"/>
        <v>1</v>
      </c>
      <c r="H64" s="104">
        <f t="shared" si="3"/>
        <v>2</v>
      </c>
      <c r="I64" s="104" t="str">
        <f t="shared" si="3"/>
        <v/>
      </c>
      <c r="J64" s="104">
        <f t="shared" si="3"/>
        <v>1</v>
      </c>
      <c r="K64" s="104" t="str">
        <f t="shared" si="3"/>
        <v/>
      </c>
      <c r="L64" s="104">
        <f t="shared" si="3"/>
        <v>1</v>
      </c>
      <c r="M64" s="104" t="str">
        <f t="shared" si="3"/>
        <v/>
      </c>
      <c r="N64" s="104" t="str">
        <f t="shared" si="3"/>
        <v/>
      </c>
      <c r="O64" s="104" t="str">
        <f t="shared" si="3"/>
        <v/>
      </c>
      <c r="P64" s="104">
        <f t="shared" si="3"/>
        <v>1</v>
      </c>
      <c r="Q64" s="104" t="str">
        <f t="shared" si="3"/>
        <v/>
      </c>
      <c r="R64" s="167"/>
      <c r="S64" s="167"/>
      <c r="T64" s="167"/>
      <c r="U64" s="167"/>
      <c r="V64" s="105" t="str">
        <f>IF(SUM(V61:V62)=0,"",SUM(V61:V62))</f>
        <v/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7:W62"/>
  <mergeCells count="18">
    <mergeCell ref="A1:C2"/>
    <mergeCell ref="D1:I2"/>
    <mergeCell ref="J1:L1"/>
    <mergeCell ref="M1:W1"/>
    <mergeCell ref="J2:L2"/>
    <mergeCell ref="M2:W2"/>
    <mergeCell ref="A6:I6"/>
    <mergeCell ref="J6:Q6"/>
    <mergeCell ref="A61:B61"/>
    <mergeCell ref="A62:B62"/>
    <mergeCell ref="A64:B64"/>
    <mergeCell ref="J3:L3"/>
    <mergeCell ref="M3:W3"/>
    <mergeCell ref="J4:L4"/>
    <mergeCell ref="M4:W4"/>
    <mergeCell ref="A5:B5"/>
    <mergeCell ref="C5:W5"/>
    <mergeCell ref="A3:I4"/>
  </mergeCells>
  <pageMargins left="0.70866141732283472" right="0.70866141732283472" top="0.74803149606299213" bottom="0.7480314960629921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X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" customHeight="1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6.140625" customWidth="1"/>
    <col min="8" max="8" width="5.7109375" customWidth="1"/>
    <col min="9" max="9" width="7.85546875" customWidth="1"/>
    <col min="10" max="10" width="6.85546875" customWidth="1"/>
    <col min="11" max="11" width="4.7109375" customWidth="1"/>
    <col min="12" max="13" width="6.85546875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6.28515625" customWidth="1"/>
    <col min="24" max="24" width="12.7109375" customWidth="1"/>
    <col min="25" max="26" width="10.7109375" customWidth="1"/>
  </cols>
  <sheetData>
    <row r="1" spans="1:24" ht="15.75" customHeight="1">
      <c r="A1" s="168"/>
      <c r="B1" s="168" t="s">
        <v>12</v>
      </c>
      <c r="C1" s="289" t="s">
        <v>163</v>
      </c>
      <c r="D1" s="257"/>
      <c r="E1" s="257"/>
      <c r="F1" s="257"/>
      <c r="G1" s="257"/>
      <c r="H1" s="257"/>
      <c r="I1" s="258"/>
      <c r="J1" s="289" t="s">
        <v>164</v>
      </c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8"/>
      <c r="V1" s="289" t="s">
        <v>165</v>
      </c>
      <c r="W1" s="258"/>
    </row>
    <row r="2" spans="1:24" ht="15.75" customHeight="1">
      <c r="A2" s="169"/>
      <c r="B2" s="169"/>
      <c r="C2" s="289" t="s">
        <v>166</v>
      </c>
      <c r="D2" s="257"/>
      <c r="E2" s="257"/>
      <c r="F2" s="257"/>
      <c r="G2" s="257"/>
      <c r="H2" s="258"/>
      <c r="I2" s="170" t="s">
        <v>167</v>
      </c>
      <c r="J2" s="289" t="s">
        <v>168</v>
      </c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88"/>
      <c r="V2" s="289" t="s">
        <v>169</v>
      </c>
      <c r="W2" s="258"/>
    </row>
    <row r="3" spans="1:24" ht="15.75" customHeight="1">
      <c r="A3" s="171" t="s">
        <v>11</v>
      </c>
      <c r="B3" s="171" t="s">
        <v>12</v>
      </c>
      <c r="C3" s="172" t="s">
        <v>170</v>
      </c>
      <c r="D3" s="172" t="s">
        <v>171</v>
      </c>
      <c r="E3" s="172" t="s">
        <v>172</v>
      </c>
      <c r="F3" s="172" t="s">
        <v>173</v>
      </c>
      <c r="G3" s="172" t="s">
        <v>174</v>
      </c>
      <c r="H3" s="172" t="s">
        <v>175</v>
      </c>
      <c r="I3" s="173" t="s">
        <v>170</v>
      </c>
      <c r="J3" s="173" t="s">
        <v>176</v>
      </c>
      <c r="K3" s="172" t="s">
        <v>177</v>
      </c>
      <c r="L3" s="174" t="s">
        <v>178</v>
      </c>
      <c r="M3" s="172" t="s">
        <v>179</v>
      </c>
      <c r="N3" s="172" t="s">
        <v>180</v>
      </c>
      <c r="O3" s="172" t="s">
        <v>181</v>
      </c>
      <c r="P3" s="172" t="s">
        <v>182</v>
      </c>
      <c r="Q3" s="172" t="s">
        <v>183</v>
      </c>
      <c r="R3" s="172" t="s">
        <v>184</v>
      </c>
      <c r="S3" s="172" t="s">
        <v>185</v>
      </c>
      <c r="T3" s="175" t="s">
        <v>186</v>
      </c>
      <c r="U3" s="175" t="s">
        <v>187</v>
      </c>
      <c r="V3" s="176" t="s">
        <v>188</v>
      </c>
      <c r="W3" s="176" t="s">
        <v>189</v>
      </c>
      <c r="X3" s="177" t="s">
        <v>149</v>
      </c>
    </row>
    <row r="4" spans="1:24" hidden="1">
      <c r="A4" s="178">
        <v>1</v>
      </c>
      <c r="B4" s="178" t="s">
        <v>50</v>
      </c>
      <c r="C4" s="179"/>
      <c r="D4" s="180"/>
      <c r="E4" s="180"/>
      <c r="F4" s="180"/>
      <c r="G4" s="180"/>
      <c r="H4" s="181"/>
      <c r="I4" s="179"/>
      <c r="J4" s="179">
        <v>24</v>
      </c>
      <c r="K4" s="180">
        <v>24</v>
      </c>
      <c r="L4" s="180">
        <v>24</v>
      </c>
      <c r="M4" s="180"/>
      <c r="N4" s="180">
        <v>24</v>
      </c>
      <c r="O4" s="180"/>
      <c r="P4" s="180"/>
      <c r="Q4" s="180"/>
      <c r="R4" s="180"/>
      <c r="S4" s="180"/>
      <c r="T4" s="182"/>
      <c r="U4" s="182"/>
      <c r="V4" s="182"/>
      <c r="W4" s="183"/>
      <c r="X4" s="184" t="str">
        <f t="shared" ref="X4:X50" si="0">IF(COUNTA(C4:W4), "SI", "")</f>
        <v>SI</v>
      </c>
    </row>
    <row r="5" spans="1:24">
      <c r="A5" s="185">
        <v>5</v>
      </c>
      <c r="B5" s="185" t="s">
        <v>64</v>
      </c>
      <c r="C5" s="186"/>
      <c r="D5" s="187"/>
      <c r="E5" s="187"/>
      <c r="F5" s="187"/>
      <c r="G5" s="187"/>
      <c r="H5" s="188"/>
      <c r="I5" s="186"/>
      <c r="J5" s="186"/>
      <c r="K5" s="187"/>
      <c r="L5" s="187">
        <v>1</v>
      </c>
      <c r="M5" s="187"/>
      <c r="N5" s="187"/>
      <c r="O5" s="187"/>
      <c r="P5" s="187"/>
      <c r="Q5" s="187"/>
      <c r="R5" s="187"/>
      <c r="S5" s="187"/>
      <c r="T5" s="189"/>
      <c r="U5" s="189"/>
      <c r="V5" s="189"/>
      <c r="W5" s="190"/>
      <c r="X5" s="191" t="str">
        <f t="shared" si="0"/>
        <v>SI</v>
      </c>
    </row>
    <row r="6" spans="1:24" hidden="1">
      <c r="A6" s="192" t="s">
        <v>61</v>
      </c>
      <c r="B6" s="193" t="s">
        <v>101</v>
      </c>
      <c r="C6" s="194">
        <v>12</v>
      </c>
      <c r="D6" s="187"/>
      <c r="E6" s="187"/>
      <c r="F6" s="187"/>
      <c r="G6" s="187"/>
      <c r="H6" s="188"/>
      <c r="I6" s="186"/>
      <c r="J6" s="186"/>
      <c r="K6" s="187"/>
      <c r="L6" s="187"/>
      <c r="M6" s="187"/>
      <c r="N6" s="187"/>
      <c r="O6" s="187"/>
      <c r="P6" s="187"/>
      <c r="Q6" s="187"/>
      <c r="R6" s="187"/>
      <c r="S6" s="187"/>
      <c r="T6" s="189"/>
      <c r="U6" s="189"/>
      <c r="V6" s="189"/>
      <c r="W6" s="190"/>
      <c r="X6" s="191" t="str">
        <f t="shared" si="0"/>
        <v>SI</v>
      </c>
    </row>
    <row r="7" spans="1:24">
      <c r="A7" s="195">
        <v>2</v>
      </c>
      <c r="B7" s="195" t="s">
        <v>104</v>
      </c>
      <c r="C7" s="196">
        <v>24</v>
      </c>
      <c r="D7" s="187"/>
      <c r="E7" s="187"/>
      <c r="F7" s="187"/>
      <c r="G7" s="197">
        <v>24</v>
      </c>
      <c r="H7" s="198">
        <v>24</v>
      </c>
      <c r="I7" s="196">
        <v>12</v>
      </c>
      <c r="J7" s="186"/>
      <c r="K7" s="187"/>
      <c r="L7" s="197">
        <v>12</v>
      </c>
      <c r="M7" s="187"/>
      <c r="N7" s="187"/>
      <c r="O7" s="187"/>
      <c r="P7" s="187"/>
      <c r="Q7" s="187"/>
      <c r="R7" s="187"/>
      <c r="S7" s="187"/>
      <c r="T7" s="189"/>
      <c r="U7" s="189"/>
      <c r="V7" s="199">
        <v>1</v>
      </c>
      <c r="W7" s="190"/>
      <c r="X7" s="191" t="str">
        <f t="shared" si="0"/>
        <v>SI</v>
      </c>
    </row>
    <row r="8" spans="1:24">
      <c r="A8" s="185"/>
      <c r="B8" s="185"/>
      <c r="C8" s="186"/>
      <c r="D8" s="187"/>
      <c r="E8" s="187"/>
      <c r="F8" s="187"/>
      <c r="G8" s="187"/>
      <c r="H8" s="188"/>
      <c r="I8" s="186"/>
      <c r="J8" s="186"/>
      <c r="K8" s="187"/>
      <c r="L8" s="187"/>
      <c r="M8" s="187"/>
      <c r="N8" s="187"/>
      <c r="O8" s="187"/>
      <c r="P8" s="187"/>
      <c r="Q8" s="187"/>
      <c r="R8" s="187"/>
      <c r="S8" s="187"/>
      <c r="T8" s="189"/>
      <c r="U8" s="189"/>
      <c r="V8" s="189"/>
      <c r="W8" s="190"/>
      <c r="X8" s="191" t="str">
        <f t="shared" si="0"/>
        <v/>
      </c>
    </row>
    <row r="9" spans="1:24">
      <c r="A9" s="185"/>
      <c r="B9" s="185"/>
      <c r="C9" s="186"/>
      <c r="D9" s="187"/>
      <c r="E9" s="187"/>
      <c r="F9" s="187"/>
      <c r="G9" s="187"/>
      <c r="H9" s="188"/>
      <c r="I9" s="186"/>
      <c r="J9" s="186"/>
      <c r="K9" s="187"/>
      <c r="L9" s="187"/>
      <c r="M9" s="187"/>
      <c r="N9" s="187"/>
      <c r="O9" s="187"/>
      <c r="P9" s="187"/>
      <c r="Q9" s="187"/>
      <c r="R9" s="187"/>
      <c r="S9" s="187"/>
      <c r="T9" s="189"/>
      <c r="U9" s="189"/>
      <c r="V9" s="189"/>
      <c r="W9" s="190"/>
      <c r="X9" s="191" t="str">
        <f t="shared" si="0"/>
        <v/>
      </c>
    </row>
    <row r="10" spans="1:24">
      <c r="A10" s="185"/>
      <c r="B10" s="185"/>
      <c r="C10" s="186"/>
      <c r="D10" s="187"/>
      <c r="E10" s="187"/>
      <c r="F10" s="187"/>
      <c r="G10" s="187"/>
      <c r="H10" s="188"/>
      <c r="I10" s="186"/>
      <c r="J10" s="186"/>
      <c r="K10" s="187"/>
      <c r="L10" s="187"/>
      <c r="M10" s="187"/>
      <c r="N10" s="187"/>
      <c r="O10" s="187"/>
      <c r="P10" s="187"/>
      <c r="Q10" s="187"/>
      <c r="R10" s="187"/>
      <c r="S10" s="187"/>
      <c r="T10" s="189"/>
      <c r="U10" s="189"/>
      <c r="V10" s="189"/>
      <c r="W10" s="190"/>
      <c r="X10" s="191" t="str">
        <f t="shared" si="0"/>
        <v/>
      </c>
    </row>
    <row r="11" spans="1:24">
      <c r="A11" s="185"/>
      <c r="B11" s="185"/>
      <c r="C11" s="186"/>
      <c r="D11" s="187"/>
      <c r="E11" s="187"/>
      <c r="F11" s="187"/>
      <c r="G11" s="187"/>
      <c r="H11" s="188"/>
      <c r="I11" s="186"/>
      <c r="J11" s="186"/>
      <c r="K11" s="187"/>
      <c r="L11" s="187"/>
      <c r="M11" s="187"/>
      <c r="N11" s="187"/>
      <c r="O11" s="187"/>
      <c r="P11" s="187"/>
      <c r="Q11" s="187"/>
      <c r="R11" s="187"/>
      <c r="S11" s="187"/>
      <c r="T11" s="189"/>
      <c r="U11" s="189"/>
      <c r="V11" s="189"/>
      <c r="W11" s="190"/>
      <c r="X11" s="191" t="str">
        <f t="shared" si="0"/>
        <v/>
      </c>
    </row>
    <row r="12" spans="1:24">
      <c r="A12" s="185"/>
      <c r="B12" s="185"/>
      <c r="C12" s="186"/>
      <c r="D12" s="187"/>
      <c r="E12" s="187"/>
      <c r="F12" s="187"/>
      <c r="G12" s="187"/>
      <c r="H12" s="188"/>
      <c r="I12" s="186"/>
      <c r="J12" s="186"/>
      <c r="K12" s="187"/>
      <c r="L12" s="187"/>
      <c r="M12" s="187"/>
      <c r="N12" s="187"/>
      <c r="O12" s="187"/>
      <c r="P12" s="187"/>
      <c r="Q12" s="187"/>
      <c r="R12" s="187"/>
      <c r="S12" s="187"/>
      <c r="T12" s="189"/>
      <c r="U12" s="189"/>
      <c r="V12" s="189"/>
      <c r="W12" s="190"/>
      <c r="X12" s="191" t="str">
        <f t="shared" si="0"/>
        <v/>
      </c>
    </row>
    <row r="13" spans="1:24">
      <c r="A13" s="185"/>
      <c r="B13" s="185"/>
      <c r="C13" s="186"/>
      <c r="D13" s="187"/>
      <c r="E13" s="187"/>
      <c r="F13" s="187"/>
      <c r="G13" s="187"/>
      <c r="H13" s="188"/>
      <c r="I13" s="186"/>
      <c r="J13" s="186"/>
      <c r="K13" s="187"/>
      <c r="L13" s="187"/>
      <c r="M13" s="187"/>
      <c r="N13" s="187"/>
      <c r="O13" s="187"/>
      <c r="P13" s="187"/>
      <c r="Q13" s="187"/>
      <c r="R13" s="187"/>
      <c r="S13" s="187"/>
      <c r="T13" s="189"/>
      <c r="U13" s="189"/>
      <c r="V13" s="189"/>
      <c r="W13" s="190"/>
      <c r="X13" s="191" t="str">
        <f t="shared" si="0"/>
        <v/>
      </c>
    </row>
    <row r="14" spans="1:24">
      <c r="A14" s="185"/>
      <c r="B14" s="185"/>
      <c r="C14" s="186"/>
      <c r="D14" s="187"/>
      <c r="E14" s="187"/>
      <c r="F14" s="187"/>
      <c r="G14" s="187"/>
      <c r="H14" s="188"/>
      <c r="I14" s="186"/>
      <c r="J14" s="186"/>
      <c r="K14" s="187"/>
      <c r="L14" s="187"/>
      <c r="M14" s="187"/>
      <c r="N14" s="187"/>
      <c r="O14" s="187"/>
      <c r="P14" s="187"/>
      <c r="Q14" s="187"/>
      <c r="R14" s="187"/>
      <c r="S14" s="187"/>
      <c r="T14" s="189"/>
      <c r="U14" s="189"/>
      <c r="V14" s="189"/>
      <c r="W14" s="190"/>
      <c r="X14" s="191" t="str">
        <f t="shared" si="0"/>
        <v/>
      </c>
    </row>
    <row r="15" spans="1:24">
      <c r="A15" s="185"/>
      <c r="B15" s="185"/>
      <c r="C15" s="186"/>
      <c r="D15" s="187"/>
      <c r="E15" s="187"/>
      <c r="F15" s="187"/>
      <c r="G15" s="187"/>
      <c r="H15" s="188"/>
      <c r="I15" s="186"/>
      <c r="J15" s="186"/>
      <c r="K15" s="187"/>
      <c r="L15" s="187"/>
      <c r="M15" s="187"/>
      <c r="N15" s="187"/>
      <c r="O15" s="187"/>
      <c r="P15" s="187"/>
      <c r="Q15" s="187"/>
      <c r="R15" s="187"/>
      <c r="S15" s="187"/>
      <c r="T15" s="189"/>
      <c r="U15" s="189"/>
      <c r="V15" s="189"/>
      <c r="W15" s="190"/>
      <c r="X15" s="191" t="str">
        <f t="shared" si="0"/>
        <v/>
      </c>
    </row>
    <row r="16" spans="1:24">
      <c r="A16" s="185"/>
      <c r="B16" s="185"/>
      <c r="C16" s="186"/>
      <c r="D16" s="187"/>
      <c r="E16" s="187"/>
      <c r="F16" s="187"/>
      <c r="G16" s="187"/>
      <c r="H16" s="188"/>
      <c r="I16" s="186"/>
      <c r="J16" s="186"/>
      <c r="K16" s="187"/>
      <c r="L16" s="187"/>
      <c r="M16" s="187"/>
      <c r="N16" s="187"/>
      <c r="O16" s="187"/>
      <c r="P16" s="187"/>
      <c r="Q16" s="187"/>
      <c r="R16" s="187"/>
      <c r="S16" s="187"/>
      <c r="T16" s="189"/>
      <c r="U16" s="189"/>
      <c r="V16" s="189"/>
      <c r="W16" s="190"/>
      <c r="X16" s="191" t="str">
        <f t="shared" si="0"/>
        <v/>
      </c>
    </row>
    <row r="17" spans="1:24">
      <c r="A17" s="185"/>
      <c r="B17" s="185"/>
      <c r="C17" s="186"/>
      <c r="D17" s="187"/>
      <c r="E17" s="187"/>
      <c r="F17" s="187"/>
      <c r="G17" s="187"/>
      <c r="H17" s="188"/>
      <c r="I17" s="186"/>
      <c r="J17" s="186"/>
      <c r="K17" s="187"/>
      <c r="L17" s="187"/>
      <c r="M17" s="187"/>
      <c r="N17" s="187"/>
      <c r="O17" s="187"/>
      <c r="P17" s="187"/>
      <c r="Q17" s="187"/>
      <c r="R17" s="187"/>
      <c r="S17" s="187"/>
      <c r="T17" s="189"/>
      <c r="U17" s="189"/>
      <c r="V17" s="189"/>
      <c r="W17" s="190"/>
      <c r="X17" s="191" t="str">
        <f t="shared" si="0"/>
        <v/>
      </c>
    </row>
    <row r="18" spans="1:24">
      <c r="A18" s="185"/>
      <c r="B18" s="185"/>
      <c r="C18" s="186"/>
      <c r="D18" s="187"/>
      <c r="E18" s="187"/>
      <c r="F18" s="187"/>
      <c r="G18" s="187"/>
      <c r="H18" s="188"/>
      <c r="I18" s="186"/>
      <c r="J18" s="186"/>
      <c r="K18" s="187"/>
      <c r="L18" s="187"/>
      <c r="M18" s="187"/>
      <c r="N18" s="187"/>
      <c r="O18" s="187"/>
      <c r="P18" s="187"/>
      <c r="Q18" s="187"/>
      <c r="R18" s="187"/>
      <c r="S18" s="187"/>
      <c r="T18" s="189"/>
      <c r="U18" s="189"/>
      <c r="V18" s="189"/>
      <c r="W18" s="190"/>
      <c r="X18" s="191" t="str">
        <f t="shared" si="0"/>
        <v/>
      </c>
    </row>
    <row r="19" spans="1:24">
      <c r="A19" s="185"/>
      <c r="B19" s="185"/>
      <c r="C19" s="186"/>
      <c r="D19" s="187"/>
      <c r="E19" s="187"/>
      <c r="F19" s="187"/>
      <c r="G19" s="187"/>
      <c r="H19" s="188"/>
      <c r="I19" s="186"/>
      <c r="J19" s="186"/>
      <c r="K19" s="187"/>
      <c r="L19" s="187"/>
      <c r="M19" s="187"/>
      <c r="N19" s="187"/>
      <c r="O19" s="187"/>
      <c r="P19" s="187"/>
      <c r="Q19" s="187"/>
      <c r="R19" s="187"/>
      <c r="S19" s="187"/>
      <c r="T19" s="189"/>
      <c r="U19" s="189"/>
      <c r="V19" s="189"/>
      <c r="W19" s="190"/>
      <c r="X19" s="191" t="str">
        <f t="shared" si="0"/>
        <v/>
      </c>
    </row>
    <row r="20" spans="1:24">
      <c r="A20" s="185"/>
      <c r="B20" s="185"/>
      <c r="C20" s="186"/>
      <c r="D20" s="187"/>
      <c r="E20" s="187"/>
      <c r="F20" s="187"/>
      <c r="G20" s="187"/>
      <c r="H20" s="188"/>
      <c r="I20" s="186"/>
      <c r="J20" s="186"/>
      <c r="K20" s="187"/>
      <c r="L20" s="187"/>
      <c r="M20" s="187"/>
      <c r="N20" s="187"/>
      <c r="O20" s="187"/>
      <c r="P20" s="187"/>
      <c r="Q20" s="187"/>
      <c r="R20" s="187"/>
      <c r="S20" s="187"/>
      <c r="T20" s="189"/>
      <c r="U20" s="189"/>
      <c r="V20" s="189"/>
      <c r="W20" s="190"/>
      <c r="X20" s="191" t="str">
        <f t="shared" si="0"/>
        <v/>
      </c>
    </row>
    <row r="21" spans="1:24" ht="15.75" customHeight="1">
      <c r="A21" s="185"/>
      <c r="B21" s="185"/>
      <c r="C21" s="186"/>
      <c r="D21" s="187"/>
      <c r="E21" s="187"/>
      <c r="F21" s="187"/>
      <c r="G21" s="187"/>
      <c r="H21" s="188"/>
      <c r="I21" s="186"/>
      <c r="J21" s="186"/>
      <c r="K21" s="187"/>
      <c r="L21" s="187"/>
      <c r="M21" s="187"/>
      <c r="N21" s="187"/>
      <c r="O21" s="187"/>
      <c r="P21" s="187"/>
      <c r="Q21" s="187"/>
      <c r="R21" s="187"/>
      <c r="S21" s="187"/>
      <c r="T21" s="189"/>
      <c r="U21" s="189"/>
      <c r="V21" s="189"/>
      <c r="W21" s="190"/>
      <c r="X21" s="191" t="str">
        <f t="shared" si="0"/>
        <v/>
      </c>
    </row>
    <row r="22" spans="1:24" ht="15.75" customHeight="1">
      <c r="A22" s="185"/>
      <c r="B22" s="185"/>
      <c r="C22" s="186"/>
      <c r="D22" s="187"/>
      <c r="E22" s="187"/>
      <c r="F22" s="187"/>
      <c r="G22" s="187"/>
      <c r="H22" s="188"/>
      <c r="I22" s="186"/>
      <c r="J22" s="186"/>
      <c r="K22" s="187"/>
      <c r="L22" s="187"/>
      <c r="M22" s="187"/>
      <c r="N22" s="187"/>
      <c r="O22" s="187"/>
      <c r="P22" s="187"/>
      <c r="Q22" s="187"/>
      <c r="R22" s="187"/>
      <c r="S22" s="187"/>
      <c r="T22" s="189"/>
      <c r="U22" s="189"/>
      <c r="V22" s="189"/>
      <c r="W22" s="190"/>
      <c r="X22" s="191" t="str">
        <f t="shared" si="0"/>
        <v/>
      </c>
    </row>
    <row r="23" spans="1:24" ht="15.75" customHeight="1">
      <c r="A23" s="185"/>
      <c r="B23" s="185"/>
      <c r="C23" s="186"/>
      <c r="D23" s="187"/>
      <c r="E23" s="187"/>
      <c r="F23" s="187"/>
      <c r="G23" s="187"/>
      <c r="H23" s="188"/>
      <c r="I23" s="186"/>
      <c r="J23" s="186"/>
      <c r="K23" s="187"/>
      <c r="L23" s="187"/>
      <c r="M23" s="187"/>
      <c r="N23" s="187"/>
      <c r="O23" s="187"/>
      <c r="P23" s="187"/>
      <c r="Q23" s="187"/>
      <c r="R23" s="187"/>
      <c r="S23" s="187"/>
      <c r="T23" s="189"/>
      <c r="U23" s="189"/>
      <c r="V23" s="189"/>
      <c r="W23" s="190"/>
      <c r="X23" s="191" t="str">
        <f t="shared" si="0"/>
        <v/>
      </c>
    </row>
    <row r="24" spans="1:24" ht="15.75" customHeight="1">
      <c r="A24" s="185"/>
      <c r="B24" s="185"/>
      <c r="C24" s="186"/>
      <c r="D24" s="187"/>
      <c r="E24" s="187"/>
      <c r="F24" s="187"/>
      <c r="G24" s="187"/>
      <c r="H24" s="188"/>
      <c r="I24" s="186"/>
      <c r="J24" s="186"/>
      <c r="K24" s="187"/>
      <c r="L24" s="187"/>
      <c r="M24" s="187"/>
      <c r="N24" s="187"/>
      <c r="O24" s="187"/>
      <c r="P24" s="187"/>
      <c r="Q24" s="187"/>
      <c r="R24" s="187"/>
      <c r="S24" s="187"/>
      <c r="T24" s="189"/>
      <c r="U24" s="189"/>
      <c r="V24" s="189"/>
      <c r="W24" s="190"/>
      <c r="X24" s="191" t="str">
        <f t="shared" si="0"/>
        <v/>
      </c>
    </row>
    <row r="25" spans="1:24" ht="15.75" customHeight="1">
      <c r="A25" s="185"/>
      <c r="B25" s="185"/>
      <c r="C25" s="186"/>
      <c r="D25" s="187"/>
      <c r="E25" s="187"/>
      <c r="F25" s="187"/>
      <c r="G25" s="187"/>
      <c r="H25" s="188"/>
      <c r="I25" s="186"/>
      <c r="J25" s="186"/>
      <c r="K25" s="187"/>
      <c r="L25" s="187"/>
      <c r="M25" s="187"/>
      <c r="N25" s="187"/>
      <c r="O25" s="187"/>
      <c r="P25" s="187"/>
      <c r="Q25" s="187"/>
      <c r="R25" s="187"/>
      <c r="S25" s="187"/>
      <c r="T25" s="189"/>
      <c r="U25" s="189"/>
      <c r="V25" s="189"/>
      <c r="W25" s="190"/>
      <c r="X25" s="191" t="str">
        <f t="shared" si="0"/>
        <v/>
      </c>
    </row>
    <row r="26" spans="1:24" ht="15.75" customHeight="1">
      <c r="A26" s="185"/>
      <c r="B26" s="185"/>
      <c r="C26" s="186"/>
      <c r="D26" s="187"/>
      <c r="E26" s="187"/>
      <c r="F26" s="187"/>
      <c r="G26" s="187"/>
      <c r="H26" s="188"/>
      <c r="I26" s="186"/>
      <c r="J26" s="186"/>
      <c r="K26" s="187"/>
      <c r="L26" s="187"/>
      <c r="M26" s="187"/>
      <c r="N26" s="187"/>
      <c r="O26" s="187"/>
      <c r="P26" s="187"/>
      <c r="Q26" s="187"/>
      <c r="R26" s="187"/>
      <c r="S26" s="187"/>
      <c r="T26" s="189"/>
      <c r="U26" s="189"/>
      <c r="V26" s="189"/>
      <c r="W26" s="190"/>
      <c r="X26" s="191" t="str">
        <f t="shared" si="0"/>
        <v/>
      </c>
    </row>
    <row r="27" spans="1:24" ht="15.75" customHeight="1">
      <c r="A27" s="185"/>
      <c r="B27" s="185"/>
      <c r="C27" s="186"/>
      <c r="D27" s="187"/>
      <c r="E27" s="187"/>
      <c r="F27" s="187"/>
      <c r="G27" s="187"/>
      <c r="H27" s="188"/>
      <c r="I27" s="186"/>
      <c r="J27" s="186"/>
      <c r="K27" s="187"/>
      <c r="L27" s="187"/>
      <c r="M27" s="187"/>
      <c r="N27" s="187"/>
      <c r="O27" s="187"/>
      <c r="P27" s="187"/>
      <c r="Q27" s="187"/>
      <c r="R27" s="187"/>
      <c r="S27" s="187"/>
      <c r="T27" s="189"/>
      <c r="U27" s="189"/>
      <c r="V27" s="189"/>
      <c r="W27" s="190"/>
      <c r="X27" s="191" t="str">
        <f t="shared" si="0"/>
        <v/>
      </c>
    </row>
    <row r="28" spans="1:24" ht="15.75" customHeight="1">
      <c r="A28" s="185"/>
      <c r="B28" s="185"/>
      <c r="C28" s="186"/>
      <c r="D28" s="187"/>
      <c r="E28" s="187"/>
      <c r="F28" s="187"/>
      <c r="G28" s="187"/>
      <c r="H28" s="188"/>
      <c r="I28" s="186"/>
      <c r="J28" s="186"/>
      <c r="K28" s="187"/>
      <c r="L28" s="187"/>
      <c r="M28" s="187"/>
      <c r="N28" s="187"/>
      <c r="O28" s="187"/>
      <c r="P28" s="187"/>
      <c r="Q28" s="187"/>
      <c r="R28" s="187"/>
      <c r="S28" s="187"/>
      <c r="T28" s="189"/>
      <c r="U28" s="189"/>
      <c r="V28" s="189"/>
      <c r="W28" s="190"/>
      <c r="X28" s="191" t="str">
        <f t="shared" si="0"/>
        <v/>
      </c>
    </row>
    <row r="29" spans="1:24" ht="15.75" customHeight="1">
      <c r="A29" s="185"/>
      <c r="B29" s="185"/>
      <c r="C29" s="186"/>
      <c r="D29" s="187"/>
      <c r="E29" s="187"/>
      <c r="F29" s="187"/>
      <c r="G29" s="187"/>
      <c r="H29" s="188"/>
      <c r="I29" s="186"/>
      <c r="J29" s="186"/>
      <c r="K29" s="187"/>
      <c r="L29" s="187"/>
      <c r="M29" s="187"/>
      <c r="N29" s="187"/>
      <c r="O29" s="187"/>
      <c r="P29" s="187"/>
      <c r="Q29" s="187"/>
      <c r="R29" s="187"/>
      <c r="S29" s="187"/>
      <c r="T29" s="189"/>
      <c r="U29" s="189"/>
      <c r="V29" s="189"/>
      <c r="W29" s="190"/>
      <c r="X29" s="191" t="str">
        <f t="shared" si="0"/>
        <v/>
      </c>
    </row>
    <row r="30" spans="1:24" ht="15.75" customHeight="1">
      <c r="A30" s="185"/>
      <c r="B30" s="185"/>
      <c r="C30" s="186"/>
      <c r="D30" s="187"/>
      <c r="E30" s="187"/>
      <c r="F30" s="187"/>
      <c r="G30" s="187"/>
      <c r="H30" s="188"/>
      <c r="I30" s="186"/>
      <c r="J30" s="186"/>
      <c r="K30" s="187"/>
      <c r="L30" s="187"/>
      <c r="M30" s="187"/>
      <c r="N30" s="187"/>
      <c r="O30" s="187"/>
      <c r="P30" s="187"/>
      <c r="Q30" s="187"/>
      <c r="R30" s="187"/>
      <c r="S30" s="187"/>
      <c r="T30" s="189"/>
      <c r="U30" s="189"/>
      <c r="V30" s="189"/>
      <c r="W30" s="190"/>
      <c r="X30" s="191" t="str">
        <f t="shared" si="0"/>
        <v/>
      </c>
    </row>
    <row r="31" spans="1:24" ht="15.75" customHeight="1">
      <c r="A31" s="185"/>
      <c r="B31" s="185"/>
      <c r="C31" s="186"/>
      <c r="D31" s="187"/>
      <c r="E31" s="187"/>
      <c r="F31" s="187"/>
      <c r="G31" s="187"/>
      <c r="H31" s="188"/>
      <c r="I31" s="186"/>
      <c r="J31" s="186"/>
      <c r="K31" s="187"/>
      <c r="L31" s="187"/>
      <c r="M31" s="187"/>
      <c r="N31" s="187"/>
      <c r="O31" s="187"/>
      <c r="P31" s="187"/>
      <c r="Q31" s="187"/>
      <c r="R31" s="187"/>
      <c r="S31" s="187"/>
      <c r="T31" s="189"/>
      <c r="U31" s="189"/>
      <c r="V31" s="189"/>
      <c r="W31" s="190"/>
      <c r="X31" s="191" t="str">
        <f t="shared" si="0"/>
        <v/>
      </c>
    </row>
    <row r="32" spans="1:24" ht="15.75" customHeight="1">
      <c r="A32" s="185"/>
      <c r="B32" s="185"/>
      <c r="C32" s="186"/>
      <c r="D32" s="187"/>
      <c r="E32" s="187"/>
      <c r="F32" s="187"/>
      <c r="G32" s="187"/>
      <c r="H32" s="188"/>
      <c r="I32" s="186"/>
      <c r="J32" s="186"/>
      <c r="K32" s="187"/>
      <c r="L32" s="187"/>
      <c r="M32" s="187"/>
      <c r="N32" s="187"/>
      <c r="O32" s="187"/>
      <c r="P32" s="187"/>
      <c r="Q32" s="187"/>
      <c r="R32" s="187"/>
      <c r="S32" s="187"/>
      <c r="T32" s="189"/>
      <c r="U32" s="189"/>
      <c r="V32" s="189"/>
      <c r="W32" s="190"/>
      <c r="X32" s="191" t="str">
        <f t="shared" si="0"/>
        <v/>
      </c>
    </row>
    <row r="33" spans="1:24" ht="15.75" customHeight="1">
      <c r="A33" s="185"/>
      <c r="B33" s="185"/>
      <c r="C33" s="186"/>
      <c r="D33" s="187"/>
      <c r="E33" s="187"/>
      <c r="F33" s="187"/>
      <c r="G33" s="187"/>
      <c r="H33" s="188"/>
      <c r="I33" s="186"/>
      <c r="J33" s="186"/>
      <c r="K33" s="187"/>
      <c r="L33" s="187"/>
      <c r="M33" s="187"/>
      <c r="N33" s="187"/>
      <c r="O33" s="187"/>
      <c r="P33" s="187"/>
      <c r="Q33" s="187"/>
      <c r="R33" s="187"/>
      <c r="S33" s="187"/>
      <c r="T33" s="189"/>
      <c r="U33" s="189"/>
      <c r="V33" s="189"/>
      <c r="W33" s="190"/>
      <c r="X33" s="191" t="str">
        <f t="shared" si="0"/>
        <v/>
      </c>
    </row>
    <row r="34" spans="1:24" ht="15.75" customHeight="1">
      <c r="A34" s="185"/>
      <c r="B34" s="185"/>
      <c r="C34" s="186"/>
      <c r="D34" s="187"/>
      <c r="E34" s="187"/>
      <c r="F34" s="187"/>
      <c r="G34" s="187"/>
      <c r="H34" s="188"/>
      <c r="I34" s="186"/>
      <c r="J34" s="186"/>
      <c r="K34" s="187"/>
      <c r="L34" s="187"/>
      <c r="M34" s="187"/>
      <c r="N34" s="187"/>
      <c r="O34" s="187"/>
      <c r="P34" s="187"/>
      <c r="Q34" s="187"/>
      <c r="R34" s="187"/>
      <c r="S34" s="187"/>
      <c r="T34" s="189"/>
      <c r="U34" s="189"/>
      <c r="V34" s="189"/>
      <c r="W34" s="190"/>
      <c r="X34" s="191" t="str">
        <f t="shared" si="0"/>
        <v/>
      </c>
    </row>
    <row r="35" spans="1:24" ht="15.75" customHeight="1">
      <c r="A35" s="185"/>
      <c r="B35" s="185"/>
      <c r="C35" s="186"/>
      <c r="D35" s="187"/>
      <c r="E35" s="187"/>
      <c r="F35" s="187"/>
      <c r="G35" s="187"/>
      <c r="H35" s="188"/>
      <c r="I35" s="186"/>
      <c r="J35" s="186"/>
      <c r="K35" s="187"/>
      <c r="L35" s="187"/>
      <c r="M35" s="187"/>
      <c r="N35" s="187"/>
      <c r="O35" s="187"/>
      <c r="P35" s="187"/>
      <c r="Q35" s="187"/>
      <c r="R35" s="187"/>
      <c r="S35" s="187"/>
      <c r="T35" s="189"/>
      <c r="U35" s="189"/>
      <c r="V35" s="189"/>
      <c r="W35" s="190"/>
      <c r="X35" s="191" t="str">
        <f t="shared" si="0"/>
        <v/>
      </c>
    </row>
    <row r="36" spans="1:24" ht="15.75" customHeight="1">
      <c r="A36" s="185"/>
      <c r="B36" s="185"/>
      <c r="C36" s="186"/>
      <c r="D36" s="187"/>
      <c r="E36" s="187"/>
      <c r="F36" s="187"/>
      <c r="G36" s="187"/>
      <c r="H36" s="188"/>
      <c r="I36" s="186"/>
      <c r="J36" s="186"/>
      <c r="K36" s="187"/>
      <c r="L36" s="187"/>
      <c r="M36" s="187"/>
      <c r="N36" s="187"/>
      <c r="O36" s="187"/>
      <c r="P36" s="187"/>
      <c r="Q36" s="187"/>
      <c r="R36" s="187"/>
      <c r="S36" s="187"/>
      <c r="T36" s="189"/>
      <c r="U36" s="189"/>
      <c r="V36" s="189"/>
      <c r="W36" s="190"/>
      <c r="X36" s="191" t="str">
        <f t="shared" si="0"/>
        <v/>
      </c>
    </row>
    <row r="37" spans="1:24" ht="15.75" customHeight="1">
      <c r="A37" s="185"/>
      <c r="B37" s="185"/>
      <c r="C37" s="186"/>
      <c r="D37" s="187"/>
      <c r="E37" s="187"/>
      <c r="F37" s="187"/>
      <c r="G37" s="187"/>
      <c r="H37" s="188"/>
      <c r="I37" s="186"/>
      <c r="J37" s="186"/>
      <c r="K37" s="187"/>
      <c r="L37" s="187"/>
      <c r="M37" s="187"/>
      <c r="N37" s="187"/>
      <c r="O37" s="187"/>
      <c r="P37" s="187"/>
      <c r="Q37" s="187"/>
      <c r="R37" s="187"/>
      <c r="S37" s="187"/>
      <c r="T37" s="189"/>
      <c r="U37" s="189"/>
      <c r="V37" s="189"/>
      <c r="W37" s="190"/>
      <c r="X37" s="191" t="str">
        <f t="shared" si="0"/>
        <v/>
      </c>
    </row>
    <row r="38" spans="1:24" ht="15.75" customHeight="1">
      <c r="A38" s="185"/>
      <c r="B38" s="185"/>
      <c r="C38" s="186"/>
      <c r="D38" s="187"/>
      <c r="E38" s="187"/>
      <c r="F38" s="187"/>
      <c r="G38" s="187"/>
      <c r="H38" s="188"/>
      <c r="I38" s="186"/>
      <c r="J38" s="186"/>
      <c r="K38" s="187"/>
      <c r="L38" s="187"/>
      <c r="M38" s="187"/>
      <c r="N38" s="187"/>
      <c r="O38" s="187"/>
      <c r="P38" s="187"/>
      <c r="Q38" s="187"/>
      <c r="R38" s="187"/>
      <c r="S38" s="187"/>
      <c r="T38" s="189"/>
      <c r="U38" s="189"/>
      <c r="V38" s="189"/>
      <c r="W38" s="190"/>
      <c r="X38" s="191" t="str">
        <f t="shared" si="0"/>
        <v/>
      </c>
    </row>
    <row r="39" spans="1:24" ht="15.75" customHeight="1">
      <c r="A39" s="185"/>
      <c r="B39" s="185"/>
      <c r="C39" s="186"/>
      <c r="D39" s="187"/>
      <c r="E39" s="187"/>
      <c r="F39" s="187"/>
      <c r="G39" s="187"/>
      <c r="H39" s="188"/>
      <c r="I39" s="186"/>
      <c r="J39" s="186"/>
      <c r="K39" s="187"/>
      <c r="L39" s="187"/>
      <c r="M39" s="187"/>
      <c r="N39" s="187"/>
      <c r="O39" s="187"/>
      <c r="P39" s="187"/>
      <c r="Q39" s="187"/>
      <c r="R39" s="187"/>
      <c r="S39" s="187"/>
      <c r="T39" s="189"/>
      <c r="U39" s="189"/>
      <c r="V39" s="189"/>
      <c r="W39" s="190"/>
      <c r="X39" s="191" t="str">
        <f t="shared" si="0"/>
        <v/>
      </c>
    </row>
    <row r="40" spans="1:24" ht="15.75" customHeight="1">
      <c r="A40" s="185"/>
      <c r="B40" s="185"/>
      <c r="C40" s="186"/>
      <c r="D40" s="187"/>
      <c r="E40" s="187"/>
      <c r="F40" s="187"/>
      <c r="G40" s="187"/>
      <c r="H40" s="188"/>
      <c r="I40" s="186"/>
      <c r="J40" s="186"/>
      <c r="K40" s="187"/>
      <c r="L40" s="187"/>
      <c r="M40" s="187"/>
      <c r="N40" s="187"/>
      <c r="O40" s="187"/>
      <c r="P40" s="187"/>
      <c r="Q40" s="187"/>
      <c r="R40" s="187"/>
      <c r="S40" s="187"/>
      <c r="T40" s="189"/>
      <c r="U40" s="189"/>
      <c r="V40" s="189"/>
      <c r="W40" s="190"/>
      <c r="X40" s="191" t="str">
        <f t="shared" si="0"/>
        <v/>
      </c>
    </row>
    <row r="41" spans="1:24" ht="15.75" customHeight="1">
      <c r="A41" s="185"/>
      <c r="B41" s="185"/>
      <c r="C41" s="186"/>
      <c r="D41" s="187"/>
      <c r="E41" s="187"/>
      <c r="F41" s="187"/>
      <c r="G41" s="187"/>
      <c r="H41" s="188"/>
      <c r="I41" s="186"/>
      <c r="J41" s="186"/>
      <c r="K41" s="187"/>
      <c r="L41" s="187"/>
      <c r="M41" s="187"/>
      <c r="N41" s="187"/>
      <c r="O41" s="187"/>
      <c r="P41" s="187"/>
      <c r="Q41" s="187"/>
      <c r="R41" s="187"/>
      <c r="S41" s="187"/>
      <c r="T41" s="189"/>
      <c r="U41" s="189"/>
      <c r="V41" s="189"/>
      <c r="W41" s="190"/>
      <c r="X41" s="191" t="str">
        <f t="shared" si="0"/>
        <v/>
      </c>
    </row>
    <row r="42" spans="1:24" ht="15.75" customHeight="1">
      <c r="A42" s="185"/>
      <c r="B42" s="185"/>
      <c r="C42" s="186"/>
      <c r="D42" s="187"/>
      <c r="E42" s="187"/>
      <c r="F42" s="187"/>
      <c r="G42" s="187"/>
      <c r="H42" s="188"/>
      <c r="I42" s="186"/>
      <c r="J42" s="186"/>
      <c r="K42" s="187"/>
      <c r="L42" s="187"/>
      <c r="M42" s="187"/>
      <c r="N42" s="187"/>
      <c r="O42" s="187"/>
      <c r="P42" s="187"/>
      <c r="Q42" s="187"/>
      <c r="R42" s="187"/>
      <c r="S42" s="187"/>
      <c r="T42" s="189"/>
      <c r="U42" s="189"/>
      <c r="V42" s="189"/>
      <c r="W42" s="190"/>
      <c r="X42" s="191" t="str">
        <f t="shared" si="0"/>
        <v/>
      </c>
    </row>
    <row r="43" spans="1:24" ht="15.75" customHeight="1">
      <c r="A43" s="185"/>
      <c r="B43" s="185"/>
      <c r="C43" s="186"/>
      <c r="D43" s="187"/>
      <c r="E43" s="187"/>
      <c r="F43" s="187"/>
      <c r="G43" s="187"/>
      <c r="H43" s="188"/>
      <c r="I43" s="186"/>
      <c r="J43" s="186"/>
      <c r="K43" s="187"/>
      <c r="L43" s="187"/>
      <c r="M43" s="187"/>
      <c r="N43" s="187"/>
      <c r="O43" s="187"/>
      <c r="P43" s="187"/>
      <c r="Q43" s="187"/>
      <c r="R43" s="187"/>
      <c r="S43" s="187"/>
      <c r="T43" s="189"/>
      <c r="U43" s="189"/>
      <c r="V43" s="189"/>
      <c r="W43" s="190"/>
      <c r="X43" s="191" t="str">
        <f t="shared" si="0"/>
        <v/>
      </c>
    </row>
    <row r="44" spans="1:24" ht="15.75" customHeight="1">
      <c r="A44" s="185"/>
      <c r="B44" s="185"/>
      <c r="C44" s="186"/>
      <c r="D44" s="187"/>
      <c r="E44" s="187"/>
      <c r="F44" s="187"/>
      <c r="G44" s="187"/>
      <c r="H44" s="188"/>
      <c r="I44" s="186"/>
      <c r="J44" s="186"/>
      <c r="K44" s="187"/>
      <c r="L44" s="187"/>
      <c r="M44" s="187"/>
      <c r="N44" s="187"/>
      <c r="O44" s="187"/>
      <c r="P44" s="187"/>
      <c r="Q44" s="187"/>
      <c r="R44" s="187"/>
      <c r="S44" s="187"/>
      <c r="T44" s="189"/>
      <c r="U44" s="189"/>
      <c r="V44" s="189"/>
      <c r="W44" s="190"/>
      <c r="X44" s="191" t="str">
        <f t="shared" si="0"/>
        <v/>
      </c>
    </row>
    <row r="45" spans="1:24" ht="15.75" customHeight="1">
      <c r="A45" s="185"/>
      <c r="B45" s="185"/>
      <c r="C45" s="186"/>
      <c r="D45" s="187"/>
      <c r="E45" s="187"/>
      <c r="F45" s="187"/>
      <c r="G45" s="187"/>
      <c r="H45" s="188"/>
      <c r="I45" s="186"/>
      <c r="J45" s="186"/>
      <c r="K45" s="187"/>
      <c r="L45" s="187"/>
      <c r="M45" s="187"/>
      <c r="N45" s="187"/>
      <c r="O45" s="187"/>
      <c r="P45" s="187"/>
      <c r="Q45" s="187"/>
      <c r="R45" s="187"/>
      <c r="S45" s="187"/>
      <c r="T45" s="189"/>
      <c r="U45" s="189"/>
      <c r="V45" s="189"/>
      <c r="W45" s="190"/>
      <c r="X45" s="191" t="str">
        <f t="shared" si="0"/>
        <v/>
      </c>
    </row>
    <row r="46" spans="1:24" ht="15.75" customHeight="1">
      <c r="A46" s="185"/>
      <c r="B46" s="185"/>
      <c r="C46" s="186"/>
      <c r="D46" s="187"/>
      <c r="E46" s="187"/>
      <c r="F46" s="187"/>
      <c r="G46" s="187"/>
      <c r="H46" s="188"/>
      <c r="I46" s="186"/>
      <c r="J46" s="186"/>
      <c r="K46" s="187"/>
      <c r="L46" s="187"/>
      <c r="M46" s="187"/>
      <c r="N46" s="187"/>
      <c r="O46" s="187"/>
      <c r="P46" s="187"/>
      <c r="Q46" s="187"/>
      <c r="R46" s="187"/>
      <c r="S46" s="187"/>
      <c r="T46" s="189"/>
      <c r="U46" s="189"/>
      <c r="V46" s="189"/>
      <c r="W46" s="190"/>
      <c r="X46" s="191" t="str">
        <f t="shared" si="0"/>
        <v/>
      </c>
    </row>
    <row r="47" spans="1:24" ht="15.75" customHeight="1">
      <c r="A47" s="185"/>
      <c r="B47" s="185"/>
      <c r="C47" s="186"/>
      <c r="D47" s="187"/>
      <c r="E47" s="187"/>
      <c r="F47" s="187"/>
      <c r="G47" s="187"/>
      <c r="H47" s="188"/>
      <c r="I47" s="186"/>
      <c r="J47" s="186"/>
      <c r="K47" s="187"/>
      <c r="L47" s="187"/>
      <c r="M47" s="187"/>
      <c r="N47" s="187"/>
      <c r="O47" s="187"/>
      <c r="P47" s="187"/>
      <c r="Q47" s="187"/>
      <c r="R47" s="187"/>
      <c r="S47" s="187"/>
      <c r="T47" s="189"/>
      <c r="U47" s="189"/>
      <c r="V47" s="189"/>
      <c r="W47" s="190"/>
      <c r="X47" s="191" t="str">
        <f t="shared" si="0"/>
        <v/>
      </c>
    </row>
    <row r="48" spans="1:24" ht="15.75" customHeight="1">
      <c r="A48" s="185"/>
      <c r="B48" s="185"/>
      <c r="C48" s="186"/>
      <c r="D48" s="187"/>
      <c r="E48" s="187"/>
      <c r="F48" s="187"/>
      <c r="G48" s="187"/>
      <c r="H48" s="188"/>
      <c r="I48" s="186"/>
      <c r="J48" s="186"/>
      <c r="K48" s="187"/>
      <c r="L48" s="187"/>
      <c r="M48" s="187"/>
      <c r="N48" s="187"/>
      <c r="O48" s="187"/>
      <c r="P48" s="187"/>
      <c r="Q48" s="187"/>
      <c r="R48" s="187"/>
      <c r="S48" s="187"/>
      <c r="T48" s="189"/>
      <c r="U48" s="189"/>
      <c r="V48" s="189"/>
      <c r="W48" s="190"/>
      <c r="X48" s="191" t="str">
        <f t="shared" si="0"/>
        <v/>
      </c>
    </row>
    <row r="49" spans="1:24" ht="15.75" customHeight="1">
      <c r="A49" s="185"/>
      <c r="B49" s="185"/>
      <c r="C49" s="186"/>
      <c r="D49" s="187"/>
      <c r="E49" s="187"/>
      <c r="F49" s="187"/>
      <c r="G49" s="187"/>
      <c r="H49" s="188"/>
      <c r="I49" s="186"/>
      <c r="J49" s="186"/>
      <c r="K49" s="187"/>
      <c r="L49" s="187"/>
      <c r="M49" s="187"/>
      <c r="N49" s="187"/>
      <c r="O49" s="187"/>
      <c r="P49" s="187"/>
      <c r="Q49" s="187"/>
      <c r="R49" s="187"/>
      <c r="S49" s="187"/>
      <c r="T49" s="189"/>
      <c r="U49" s="189"/>
      <c r="V49" s="189"/>
      <c r="W49" s="190"/>
      <c r="X49" s="191" t="str">
        <f t="shared" si="0"/>
        <v/>
      </c>
    </row>
    <row r="50" spans="1:24" ht="15.75" customHeight="1">
      <c r="A50" s="200"/>
      <c r="B50" s="200"/>
      <c r="C50" s="201"/>
      <c r="D50" s="202"/>
      <c r="E50" s="202"/>
      <c r="F50" s="202"/>
      <c r="G50" s="202"/>
      <c r="H50" s="203"/>
      <c r="I50" s="201"/>
      <c r="J50" s="201"/>
      <c r="K50" s="202"/>
      <c r="L50" s="202"/>
      <c r="M50" s="202"/>
      <c r="N50" s="202"/>
      <c r="O50" s="202"/>
      <c r="P50" s="202"/>
      <c r="Q50" s="202"/>
      <c r="R50" s="202"/>
      <c r="S50" s="202"/>
      <c r="T50" s="204"/>
      <c r="U50" s="204"/>
      <c r="V50" s="204"/>
      <c r="W50" s="205"/>
      <c r="X50" s="206" t="str">
        <f t="shared" si="0"/>
        <v/>
      </c>
    </row>
    <row r="51" spans="1:24" ht="21" customHeight="1">
      <c r="A51" s="267" t="s">
        <v>106</v>
      </c>
      <c r="B51" s="268"/>
      <c r="C51" s="207" t="str">
        <f t="shared" ref="C51:W51" si="1">IF(SUMIF($A$8:$A$50,"ret",C4:C50)=0,"",SUMIF($A$8:$A$50,"ret",C4:C50))</f>
        <v/>
      </c>
      <c r="D51" s="207" t="str">
        <f t="shared" si="1"/>
        <v/>
      </c>
      <c r="E51" s="207" t="str">
        <f t="shared" si="1"/>
        <v/>
      </c>
      <c r="F51" s="207" t="str">
        <f t="shared" si="1"/>
        <v/>
      </c>
      <c r="G51" s="207" t="str">
        <f t="shared" si="1"/>
        <v/>
      </c>
      <c r="H51" s="207" t="str">
        <f t="shared" si="1"/>
        <v/>
      </c>
      <c r="I51" s="207" t="str">
        <f t="shared" si="1"/>
        <v/>
      </c>
      <c r="J51" s="207" t="str">
        <f t="shared" si="1"/>
        <v/>
      </c>
      <c r="K51" s="207" t="str">
        <f t="shared" si="1"/>
        <v/>
      </c>
      <c r="L51" s="207" t="str">
        <f t="shared" si="1"/>
        <v/>
      </c>
      <c r="M51" s="207" t="str">
        <f t="shared" si="1"/>
        <v/>
      </c>
      <c r="N51" s="207" t="str">
        <f t="shared" si="1"/>
        <v/>
      </c>
      <c r="O51" s="207" t="str">
        <f t="shared" si="1"/>
        <v/>
      </c>
      <c r="P51" s="207" t="str">
        <f t="shared" si="1"/>
        <v/>
      </c>
      <c r="Q51" s="207" t="str">
        <f t="shared" si="1"/>
        <v/>
      </c>
      <c r="R51" s="207" t="str">
        <f t="shared" si="1"/>
        <v/>
      </c>
      <c r="S51" s="207" t="str">
        <f t="shared" si="1"/>
        <v/>
      </c>
      <c r="T51" s="207" t="str">
        <f t="shared" si="1"/>
        <v/>
      </c>
      <c r="U51" s="207" t="str">
        <f t="shared" si="1"/>
        <v/>
      </c>
      <c r="V51" s="207" t="str">
        <f t="shared" si="1"/>
        <v/>
      </c>
      <c r="W51" s="208" t="str">
        <f t="shared" si="1"/>
        <v/>
      </c>
    </row>
    <row r="52" spans="1:24" ht="21" customHeight="1">
      <c r="A52" s="284" t="s">
        <v>107</v>
      </c>
      <c r="B52" s="285"/>
      <c r="C52" s="209">
        <f t="shared" ref="C52:W52" si="2">IF(SUMIF($A$8:$A$50,"&lt;&gt;ret",C4:C50)=0,"",SUMIF($A$8:$A$50,"&lt;&gt;ret",C4:C50))</f>
        <v>36</v>
      </c>
      <c r="D52" s="209" t="str">
        <f t="shared" si="2"/>
        <v/>
      </c>
      <c r="E52" s="209" t="str">
        <f t="shared" si="2"/>
        <v/>
      </c>
      <c r="F52" s="209" t="str">
        <f t="shared" si="2"/>
        <v/>
      </c>
      <c r="G52" s="209">
        <f t="shared" si="2"/>
        <v>24</v>
      </c>
      <c r="H52" s="209">
        <f t="shared" si="2"/>
        <v>24</v>
      </c>
      <c r="I52" s="209">
        <f t="shared" si="2"/>
        <v>12</v>
      </c>
      <c r="J52" s="209">
        <f t="shared" si="2"/>
        <v>24</v>
      </c>
      <c r="K52" s="209">
        <f t="shared" si="2"/>
        <v>24</v>
      </c>
      <c r="L52" s="209">
        <f t="shared" si="2"/>
        <v>37</v>
      </c>
      <c r="M52" s="209" t="str">
        <f t="shared" si="2"/>
        <v/>
      </c>
      <c r="N52" s="209">
        <f t="shared" si="2"/>
        <v>24</v>
      </c>
      <c r="O52" s="209" t="str">
        <f t="shared" si="2"/>
        <v/>
      </c>
      <c r="P52" s="209" t="str">
        <f t="shared" si="2"/>
        <v/>
      </c>
      <c r="Q52" s="209" t="str">
        <f t="shared" si="2"/>
        <v/>
      </c>
      <c r="R52" s="209" t="str">
        <f t="shared" si="2"/>
        <v/>
      </c>
      <c r="S52" s="209" t="str">
        <f t="shared" si="2"/>
        <v/>
      </c>
      <c r="T52" s="209" t="str">
        <f t="shared" si="2"/>
        <v/>
      </c>
      <c r="U52" s="209" t="str">
        <f t="shared" si="2"/>
        <v/>
      </c>
      <c r="V52" s="209">
        <f t="shared" si="2"/>
        <v>1</v>
      </c>
      <c r="W52" s="210" t="str">
        <f t="shared" si="2"/>
        <v/>
      </c>
    </row>
    <row r="53" spans="1:24" ht="15.75" customHeight="1"/>
    <row r="54" spans="1:24" ht="21" customHeight="1">
      <c r="A54" s="267" t="s">
        <v>108</v>
      </c>
      <c r="B54" s="268"/>
      <c r="C54" s="207">
        <f t="shared" ref="C54:W54" si="3">IF(SUM(C51:C52)=0,"",SUM(C51:C52))</f>
        <v>36</v>
      </c>
      <c r="D54" s="211" t="str">
        <f t="shared" si="3"/>
        <v/>
      </c>
      <c r="E54" s="211" t="str">
        <f t="shared" si="3"/>
        <v/>
      </c>
      <c r="F54" s="211" t="str">
        <f t="shared" si="3"/>
        <v/>
      </c>
      <c r="G54" s="211">
        <f t="shared" si="3"/>
        <v>24</v>
      </c>
      <c r="H54" s="211">
        <f t="shared" si="3"/>
        <v>24</v>
      </c>
      <c r="I54" s="211">
        <f t="shared" si="3"/>
        <v>12</v>
      </c>
      <c r="J54" s="211">
        <f t="shared" si="3"/>
        <v>24</v>
      </c>
      <c r="K54" s="211">
        <f t="shared" si="3"/>
        <v>24</v>
      </c>
      <c r="L54" s="211">
        <f t="shared" si="3"/>
        <v>37</v>
      </c>
      <c r="M54" s="211" t="str">
        <f t="shared" si="3"/>
        <v/>
      </c>
      <c r="N54" s="211">
        <f t="shared" si="3"/>
        <v>24</v>
      </c>
      <c r="O54" s="211" t="str">
        <f t="shared" si="3"/>
        <v/>
      </c>
      <c r="P54" s="211" t="str">
        <f t="shared" si="3"/>
        <v/>
      </c>
      <c r="Q54" s="211" t="str">
        <f t="shared" si="3"/>
        <v/>
      </c>
      <c r="R54" s="211" t="str">
        <f t="shared" si="3"/>
        <v/>
      </c>
      <c r="S54" s="211" t="str">
        <f t="shared" si="3"/>
        <v/>
      </c>
      <c r="T54" s="211" t="str">
        <f t="shared" si="3"/>
        <v/>
      </c>
      <c r="U54" s="211" t="str">
        <f t="shared" si="3"/>
        <v/>
      </c>
      <c r="V54" s="211">
        <f t="shared" si="3"/>
        <v>1</v>
      </c>
      <c r="W54" s="108" t="str">
        <f t="shared" si="3"/>
        <v/>
      </c>
    </row>
    <row r="55" spans="1:24" ht="15.75" customHeight="1"/>
    <row r="56" spans="1:24" ht="15.75" customHeight="1"/>
    <row r="57" spans="1:24" ht="15.75" customHeight="1"/>
    <row r="58" spans="1:24" ht="15.75" customHeight="1"/>
    <row r="59" spans="1:24" ht="15.75" customHeight="1"/>
    <row r="60" spans="1:24" ht="15.75" customHeight="1"/>
    <row r="61" spans="1:24" ht="15.75" customHeight="1"/>
    <row r="62" spans="1:24" ht="15.75" customHeight="1"/>
    <row r="63" spans="1:24" ht="15.75" customHeight="1"/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X6">
    <filterColumn colId="0">
      <filters>
        <filter val="5"/>
      </filters>
    </filterColumn>
  </autoFilter>
  <mergeCells count="9">
    <mergeCell ref="A52:B52"/>
    <mergeCell ref="A54:B54"/>
    <mergeCell ref="C1:I1"/>
    <mergeCell ref="J1:U1"/>
    <mergeCell ref="V1:W1"/>
    <mergeCell ref="C2:H2"/>
    <mergeCell ref="J2:U2"/>
    <mergeCell ref="V2:W2"/>
    <mergeCell ref="A51:B51"/>
  </mergeCells>
  <pageMargins left="0.70866141732283472" right="0.70866141732283472" top="0.74803149606299213" bottom="0.74803149606299213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9" ht="15.75" customHeight="1">
      <c r="A1" s="212" t="s">
        <v>11</v>
      </c>
      <c r="B1" s="212" t="s">
        <v>12</v>
      </c>
      <c r="C1" s="213" t="s">
        <v>17</v>
      </c>
      <c r="D1" s="214" t="s">
        <v>18</v>
      </c>
      <c r="E1" s="214" t="s">
        <v>190</v>
      </c>
      <c r="F1" s="214" t="s">
        <v>191</v>
      </c>
      <c r="G1" s="215"/>
      <c r="H1" s="216" t="s">
        <v>32</v>
      </c>
      <c r="I1" s="217" t="s">
        <v>192</v>
      </c>
    </row>
    <row r="2" spans="1:9" hidden="1">
      <c r="A2" s="218">
        <f>IF(FRUTAS!A8=0,"",FRUTAS!A8)</f>
        <v>3</v>
      </c>
      <c r="B2" s="218" t="str">
        <f>IF(FRUTAS!B8=0,"",FRUTAS!B8)</f>
        <v>maria lujan costanzo</v>
      </c>
      <c r="C2" s="219" t="str">
        <f>IF(FRUTAS!G8=0,"",FRUTAS!G8)</f>
        <v/>
      </c>
      <c r="D2" s="219" t="str">
        <f>IFERROR(IF(OR(IF(AND(MOD(FRUTAS!H8,FRUTAS!Y8)=0,FRUTAS!Y8=2.5),FRUTAS!H8,""),0),FRUTAS!H8,""),"")</f>
        <v/>
      </c>
      <c r="E2" s="220"/>
      <c r="F2" s="220" t="str">
        <f>IFERROR(IF(IF(AND(MOD(FRUTAS!H8,FRUTAS!Y8)=0,FRUTAS!Y8=1),FRUTAS!H8,"")=0,"",IF(AND(MOD(FRUTAS!H8,FRUTAS!Y8)=0,FRUTAS!Y8=1),FRUTAS!H8,"")),"")</f>
        <v/>
      </c>
      <c r="G2" s="221"/>
      <c r="H2" s="222">
        <f>IF(FRUTAS!Y8=0,"",FRUTAS!Y8)</f>
        <v>1</v>
      </c>
      <c r="I2" s="223" t="str">
        <f t="shared" ref="I2:I52" si="0">IF(SUM(C2:G2)=0,"",SUM(C2:G2))</f>
        <v/>
      </c>
    </row>
    <row r="3" spans="1:9" hidden="1">
      <c r="A3" s="218">
        <f>IF(FRUTAS!A9=0,"",FRUTAS!A9)</f>
        <v>1</v>
      </c>
      <c r="B3" s="218" t="str">
        <f>IF(FRUTAS!B9=0,"",FRUTAS!B9)</f>
        <v>ana norma barreiro</v>
      </c>
      <c r="C3" s="219" t="str">
        <f>IF(FRUTAS!G9=0,"",FRUTAS!G9)</f>
        <v/>
      </c>
      <c r="D3" s="219" t="str">
        <f>IFERROR(IF(OR(IF(AND(MOD(FRUTAS!H9,FRUTAS!Y9)=0,FRUTAS!Y9=2.5),FRUTAS!H9,""),0),FRUTAS!H9,""),"")</f>
        <v/>
      </c>
      <c r="E3" s="224"/>
      <c r="F3" s="220" t="str">
        <f>IFERROR(IF(IF(AND(MOD(FRUTAS!H9,FRUTAS!Y9)=0,FRUTAS!Y9=1),FRUTAS!H9,"")=0,"",IF(AND(MOD(FRUTAS!H9,FRUTAS!Y9)=0,FRUTAS!Y9=1),FRUTAS!H9,"")),"")</f>
        <v/>
      </c>
      <c r="G3" s="221"/>
      <c r="H3" s="222">
        <f>IF(FRUTAS!Y9=0,"",FRUTAS!Y9)</f>
        <v>1</v>
      </c>
      <c r="I3" s="225" t="str">
        <f t="shared" si="0"/>
        <v/>
      </c>
    </row>
    <row r="4" spans="1:9" hidden="1">
      <c r="A4" s="218">
        <f>IF(FRUTAS!A10=0,"",FRUTAS!A10)</f>
        <v>2</v>
      </c>
      <c r="B4" s="218" t="str">
        <f>IF(FRUTAS!B10=0,"",FRUTAS!B10)</f>
        <v>natalia rachello</v>
      </c>
      <c r="C4" s="219" t="str">
        <f>IF(FRUTAS!G10=0,"",FRUTAS!G10)</f>
        <v/>
      </c>
      <c r="D4" s="219" t="str">
        <f>IFERROR(IF(OR(IF(AND(MOD(FRUTAS!H10,FRUTAS!Y10)=0,FRUTAS!Y10=2.5),FRUTAS!H10,""),0),FRUTAS!H10,""),"")</f>
        <v/>
      </c>
      <c r="E4" s="224"/>
      <c r="F4" s="220" t="str">
        <f>IFERROR(IF(IF(AND(MOD(FRUTAS!H10,FRUTAS!Y10)=0,FRUTAS!Y10=1),FRUTAS!H10,"")=0,"",IF(AND(MOD(FRUTAS!H10,FRUTAS!Y10)=0,FRUTAS!Y10=1),FRUTAS!H10,"")),"")</f>
        <v/>
      </c>
      <c r="G4" s="221"/>
      <c r="H4" s="222">
        <f>IF(FRUTAS!Y10=0,"",FRUTAS!Y10)</f>
        <v>1</v>
      </c>
      <c r="I4" s="225" t="str">
        <f t="shared" si="0"/>
        <v/>
      </c>
    </row>
    <row r="5" spans="1:9" hidden="1">
      <c r="A5" s="218">
        <f>IF(FRUTAS!A11=0,"",FRUTAS!A11)</f>
        <v>2</v>
      </c>
      <c r="B5" s="218" t="str">
        <f>IF(FRUTAS!B11=0,"",FRUTAS!B11)</f>
        <v>celina arcuby</v>
      </c>
      <c r="C5" s="219" t="str">
        <f>IF(FRUTAS!G11=0,"",FRUTAS!G11)</f>
        <v/>
      </c>
      <c r="D5" s="219" t="str">
        <f>IFERROR(IF(OR(IF(AND(MOD(FRUTAS!H11,FRUTAS!Y11)=0,FRUTAS!Y11=2.5),FRUTAS!H11,""),0),FRUTAS!H11,""),"")</f>
        <v/>
      </c>
      <c r="E5" s="224"/>
      <c r="F5" s="220" t="str">
        <f>IFERROR(IF(IF(AND(MOD(FRUTAS!H11,FRUTAS!Y11)=0,FRUTAS!Y11=1),FRUTAS!H11,"")=0,"",IF(AND(MOD(FRUTAS!H11,FRUTAS!Y11)=0,FRUTAS!Y11=1),FRUTAS!H11,"")),"")</f>
        <v/>
      </c>
      <c r="G5" s="221"/>
      <c r="H5" s="222">
        <f>IF(FRUTAS!Y11=0,"",FRUTAS!Y11)</f>
        <v>1</v>
      </c>
      <c r="I5" s="225" t="str">
        <f t="shared" si="0"/>
        <v/>
      </c>
    </row>
    <row r="6" spans="1:9">
      <c r="A6" s="218">
        <f>IF(FRUTAS!A12=0,"",FRUTAS!A12)</f>
        <v>1</v>
      </c>
      <c r="B6" s="218" t="str">
        <f>IF(FRUTAS!B12=0,"",FRUTAS!B12)</f>
        <v>pablo andreacchio</v>
      </c>
      <c r="C6" s="219" t="str">
        <f>IF(FRUTAS!G12=0,"",FRUTAS!G12)</f>
        <v/>
      </c>
      <c r="D6" s="219" t="str">
        <f>IFERROR(IF(OR(IF(AND(MOD(FRUTAS!H12,FRUTAS!Y12)=0,FRUTAS!Y12=2.5),FRUTAS!H12,""),0),FRUTAS!H12,""),"")</f>
        <v/>
      </c>
      <c r="E6" s="224"/>
      <c r="F6" s="220">
        <f>IFERROR(IF(IF(AND(MOD(FRUTAS!H12,FRUTAS!Y12)=0,FRUTAS!Y12=1),FRUTAS!H12,"")=0,"",IF(AND(MOD(FRUTAS!H12,FRUTAS!Y12)=0,FRUTAS!Y12=1),FRUTAS!H12,"")),"")</f>
        <v>4</v>
      </c>
      <c r="G6" s="221"/>
      <c r="H6" s="222">
        <f>IF(FRUTAS!Y12=0,"",FRUTAS!Y12)</f>
        <v>1</v>
      </c>
      <c r="I6" s="225">
        <f t="shared" si="0"/>
        <v>4</v>
      </c>
    </row>
    <row r="7" spans="1:9" hidden="1">
      <c r="A7" s="218">
        <f>IF(FRUTAS!A13=0,"",FRUTAS!A13)</f>
        <v>2</v>
      </c>
      <c r="B7" s="218" t="str">
        <f>IF(FRUTAS!B13=0,"",FRUTAS!B13)</f>
        <v>maría victoria villar</v>
      </c>
      <c r="C7" s="219" t="str">
        <f>IF(FRUTAS!G13=0,"",FRUTAS!G13)</f>
        <v/>
      </c>
      <c r="D7" s="219" t="str">
        <f>IFERROR(IF(OR(IF(AND(MOD(FRUTAS!H13,FRUTAS!Y13)=0,FRUTAS!Y13=2.5),FRUTAS!H13,""),0),FRUTAS!H13,""),"")</f>
        <v/>
      </c>
      <c r="E7" s="224"/>
      <c r="F7" s="220" t="str">
        <f>IFERROR(IF(IF(AND(MOD(FRUTAS!H13,FRUTAS!Y13)=0,FRUTAS!Y13=1),FRUTAS!H13,"")=0,"",IF(AND(MOD(FRUTAS!H13,FRUTAS!Y13)=0,FRUTAS!Y13=1),FRUTAS!H13,"")),"")</f>
        <v/>
      </c>
      <c r="G7" s="221"/>
      <c r="H7" s="222">
        <f>IF(FRUTAS!Y13=0,"",FRUTAS!Y13)</f>
        <v>1</v>
      </c>
      <c r="I7" s="225" t="str">
        <f t="shared" si="0"/>
        <v/>
      </c>
    </row>
    <row r="8" spans="1:9" hidden="1">
      <c r="A8" s="218">
        <f>IF(FRUTAS!A14=0,"",FRUTAS!A14)</f>
        <v>2</v>
      </c>
      <c r="B8" s="218" t="str">
        <f>IF(FRUTAS!B14=0,"",FRUTAS!B14)</f>
        <v>elina f loeda</v>
      </c>
      <c r="C8" s="219" t="str">
        <f>IF(FRUTAS!G14=0,"",FRUTAS!G14)</f>
        <v/>
      </c>
      <c r="D8" s="219" t="str">
        <f>IFERROR(IF(OR(IF(AND(MOD(FRUTAS!H14,FRUTAS!Y14)=0,FRUTAS!Y14=2.5),FRUTAS!H14,""),0),FRUTAS!H14,""),"")</f>
        <v/>
      </c>
      <c r="E8" s="224"/>
      <c r="F8" s="220" t="str">
        <f>IFERROR(IF(IF(AND(MOD(FRUTAS!H14,FRUTAS!Y14)=0,FRUTAS!Y14=1),FRUTAS!H14,"")=0,"",IF(AND(MOD(FRUTAS!H14,FRUTAS!Y14)=0,FRUTAS!Y14=1),FRUTAS!H14,"")),"")</f>
        <v/>
      </c>
      <c r="G8" s="221"/>
      <c r="H8" s="222">
        <f>IF(FRUTAS!Y14=0,"",FRUTAS!Y14)</f>
        <v>1</v>
      </c>
      <c r="I8" s="225" t="str">
        <f t="shared" si="0"/>
        <v/>
      </c>
    </row>
    <row r="9" spans="1:9" hidden="1">
      <c r="A9" s="218">
        <f>IF(FRUTAS!A15=0,"",FRUTAS!A15)</f>
        <v>1</v>
      </c>
      <c r="B9" s="218" t="str">
        <f>IF(FRUTAS!B15=0,"",FRUTAS!B15)</f>
        <v>raquel villegas</v>
      </c>
      <c r="C9" s="219" t="str">
        <f>IF(FRUTAS!G15=0,"",FRUTAS!G15)</f>
        <v/>
      </c>
      <c r="D9" s="219" t="str">
        <f>IFERROR(IF(OR(IF(AND(MOD(FRUTAS!H15,FRUTAS!Y15)=0,FRUTAS!Y15=2.5),FRUTAS!H15,""),0),FRUTAS!H15,""),"")</f>
        <v/>
      </c>
      <c r="E9" s="224"/>
      <c r="F9" s="220" t="str">
        <f>IFERROR(IF(IF(AND(MOD(FRUTAS!H15,FRUTAS!Y15)=0,FRUTAS!Y15=1),FRUTAS!H15,"")=0,"",IF(AND(MOD(FRUTAS!H15,FRUTAS!Y15)=0,FRUTAS!Y15=1),FRUTAS!H15,"")),"")</f>
        <v/>
      </c>
      <c r="G9" s="221"/>
      <c r="H9" s="222">
        <f>IF(FRUTAS!Y15=0,"",FRUTAS!Y15)</f>
        <v>1</v>
      </c>
      <c r="I9" s="225" t="str">
        <f t="shared" si="0"/>
        <v/>
      </c>
    </row>
    <row r="10" spans="1:9" hidden="1">
      <c r="A10" s="218">
        <f>IF(FRUTAS!A16=0,"",FRUTAS!A16)</f>
        <v>2</v>
      </c>
      <c r="B10" s="218" t="str">
        <f>IF(FRUTAS!B16=0,"",FRUTAS!B16)</f>
        <v>sonia contreras</v>
      </c>
      <c r="C10" s="219" t="str">
        <f>IF(FRUTAS!G16=0,"",FRUTAS!G16)</f>
        <v/>
      </c>
      <c r="D10" s="219" t="str">
        <f>IFERROR(IF(OR(IF(AND(MOD(FRUTAS!H16,FRUTAS!Y16)=0,FRUTAS!Y16=2.5),FRUTAS!H16,""),0),FRUTAS!H16,""),"")</f>
        <v/>
      </c>
      <c r="E10" s="224"/>
      <c r="F10" s="220" t="str">
        <f>IFERROR(IF(IF(AND(MOD(FRUTAS!H16,FRUTAS!Y16)=0,FRUTAS!Y16=1),FRUTAS!H16,"")=0,"",IF(AND(MOD(FRUTAS!H16,FRUTAS!Y16)=0,FRUTAS!Y16=1),FRUTAS!H16,"")),"")</f>
        <v/>
      </c>
      <c r="G10" s="221"/>
      <c r="H10" s="222">
        <f>IF(FRUTAS!Y16=0,"",FRUTAS!Y16)</f>
        <v>1</v>
      </c>
      <c r="I10" s="225" t="str">
        <f t="shared" si="0"/>
        <v/>
      </c>
    </row>
    <row r="11" spans="1:9" hidden="1">
      <c r="A11" s="218">
        <f>IF(FRUTAS!A17=0,"",FRUTAS!A17)</f>
        <v>1</v>
      </c>
      <c r="B11" s="218" t="str">
        <f>IF(FRUTAS!B17=0,"",FRUTAS!B17)</f>
        <v>celeste fernández</v>
      </c>
      <c r="C11" s="219" t="str">
        <f>IF(FRUTAS!G17=0,"",FRUTAS!G17)</f>
        <v/>
      </c>
      <c r="D11" s="219" t="str">
        <f>IFERROR(IF(OR(IF(AND(MOD(FRUTAS!H17,FRUTAS!Y17)=0,FRUTAS!Y17=2.5),FRUTAS!H17,""),0),FRUTAS!H17,""),"")</f>
        <v/>
      </c>
      <c r="E11" s="224"/>
      <c r="F11" s="220" t="str">
        <f>IFERROR(IF(IF(AND(MOD(FRUTAS!H17,FRUTAS!Y17)=0,FRUTAS!Y17=1),FRUTAS!H17,"")=0,"",IF(AND(MOD(FRUTAS!H17,FRUTAS!Y17)=0,FRUTAS!Y17=1),FRUTAS!H17,"")),"")</f>
        <v/>
      </c>
      <c r="G11" s="221"/>
      <c r="H11" s="222">
        <f>IF(FRUTAS!Y17=0,"",FRUTAS!Y17)</f>
        <v>1</v>
      </c>
      <c r="I11" s="225" t="str">
        <f t="shared" si="0"/>
        <v/>
      </c>
    </row>
    <row r="12" spans="1:9" hidden="1">
      <c r="A12" s="218">
        <f>IF(FRUTAS!A18=0,"",FRUTAS!A18)</f>
        <v>2</v>
      </c>
      <c r="B12" s="218" t="str">
        <f>IF(FRUTAS!B18=0,"",FRUTAS!B18)</f>
        <v>Fernando Martin Cortés</v>
      </c>
      <c r="C12" s="219" t="str">
        <f>IF(FRUTAS!G18=0,"",FRUTAS!G18)</f>
        <v/>
      </c>
      <c r="D12" s="219" t="str">
        <f>IFERROR(IF(OR(IF(AND(MOD(FRUTAS!H18,FRUTAS!Y18)=0,FRUTAS!Y18=2.5),FRUTAS!H18,""),0),FRUTAS!H18,""),"")</f>
        <v/>
      </c>
      <c r="E12" s="224"/>
      <c r="F12" s="220" t="str">
        <f>IFERROR(IF(IF(AND(MOD(FRUTAS!H18,FRUTAS!Y18)=0,FRUTAS!Y18=1),FRUTAS!H18,"")=0,"",IF(AND(MOD(FRUTAS!H18,FRUTAS!Y18)=0,FRUTAS!Y18=1),FRUTAS!H18,"")),"")</f>
        <v/>
      </c>
      <c r="G12" s="221"/>
      <c r="H12" s="222">
        <f>IF(FRUTAS!Y18=0,"",FRUTAS!Y18)</f>
        <v>1</v>
      </c>
      <c r="I12" s="225" t="str">
        <f t="shared" si="0"/>
        <v/>
      </c>
    </row>
    <row r="13" spans="1:9" hidden="1">
      <c r="A13" s="218" t="str">
        <f>IF(FRUTAS!A19=0,"",FRUTAS!A19)</f>
        <v/>
      </c>
      <c r="B13" s="218" t="str">
        <f>IF(FRUTAS!B19=0,"",FRUTAS!B19)</f>
        <v/>
      </c>
      <c r="C13" s="219" t="str">
        <f>IF(FRUTAS!G19=0,"",FRUTAS!G19)</f>
        <v/>
      </c>
      <c r="D13" s="219" t="str">
        <f>IFERROR(IF(OR(IF(AND(MOD(FRUTAS!H19,FRUTAS!Y19)=0,FRUTAS!Y19=2.5),FRUTAS!H19,""),0),FRUTAS!H19,""),"")</f>
        <v/>
      </c>
      <c r="E13" s="224"/>
      <c r="F13" s="220" t="str">
        <f>IFERROR(IF(IF(AND(MOD(FRUTAS!H19,FRUTAS!Y19)=0,FRUTAS!Y19=1),FRUTAS!H19,"")=0,"",IF(AND(MOD(FRUTAS!H19,FRUTAS!Y19)=0,FRUTAS!Y19=1),FRUTAS!H19,"")),"")</f>
        <v/>
      </c>
      <c r="G13" s="221"/>
      <c r="H13" s="226" t="str">
        <f>IF(FRUTAS!Y19=0,"",FRUTAS!Y19)</f>
        <v/>
      </c>
      <c r="I13" s="225" t="str">
        <f t="shared" si="0"/>
        <v/>
      </c>
    </row>
    <row r="14" spans="1:9">
      <c r="A14" s="218">
        <f>IF(FRUTAS!A20=0,"",FRUTAS!A20)</f>
        <v>2</v>
      </c>
      <c r="B14" s="218" t="str">
        <f>IF(FRUTAS!B20=0,"",FRUTAS!B20)</f>
        <v>Piers Ituzaingo</v>
      </c>
      <c r="C14" s="219" t="str">
        <f>IF(FRUTAS!G20=0,"",FRUTAS!G20)</f>
        <v/>
      </c>
      <c r="D14" s="219">
        <f>IFERROR(IF(OR(IF(AND(MOD(FRUTAS!H20,FRUTAS!Y20)=0,FRUTAS!Y20=2.5),FRUTAS!H20,""),0),FRUTAS!H20,""),"")</f>
        <v>10</v>
      </c>
      <c r="E14" s="224"/>
      <c r="F14" s="220" t="str">
        <f>IFERROR(IF(IF(AND(MOD(FRUTAS!H20,FRUTAS!Y20)=0,FRUTAS!Y20=1),FRUTAS!H20,"")=0,"",IF(AND(MOD(FRUTAS!H20,FRUTAS!Y20)=0,FRUTAS!Y20=1),FRUTAS!H20,"")),"")</f>
        <v/>
      </c>
      <c r="G14" s="221"/>
      <c r="H14" s="222">
        <f>IF(FRUTAS!Y20=0,"",FRUTAS!Y20)</f>
        <v>2.5</v>
      </c>
      <c r="I14" s="225">
        <f t="shared" si="0"/>
        <v>10</v>
      </c>
    </row>
    <row r="15" spans="1:9" hidden="1">
      <c r="A15" s="218">
        <f>IF(FRUTAS!A21=0,"",FRUTAS!A21)</f>
        <v>1</v>
      </c>
      <c r="B15" s="218" t="str">
        <f>IF(FRUTAS!B21=0,"",FRUTAS!B21)</f>
        <v>Ramirez Emiliano</v>
      </c>
      <c r="C15" s="219" t="str">
        <f>IF(FRUTAS!G21=0,"",FRUTAS!G21)</f>
        <v/>
      </c>
      <c r="D15" s="219" t="str">
        <f>IFERROR(IF(OR(IF(AND(MOD(FRUTAS!H21,FRUTAS!Y21)=0,FRUTAS!Y21=2.5),FRUTAS!H21,""),0),FRUTAS!H21,""),"")</f>
        <v/>
      </c>
      <c r="E15" s="224"/>
      <c r="F15" s="220" t="str">
        <f>IFERROR(IF(IF(AND(MOD(FRUTAS!H21,FRUTAS!Y21)=0,FRUTAS!Y21=1),FRUTAS!H21,"")=0,"",IF(AND(MOD(FRUTAS!H21,FRUTAS!Y21)=0,FRUTAS!Y21=1),FRUTAS!H21,"")),"")</f>
        <v/>
      </c>
      <c r="G15" s="221"/>
      <c r="H15" s="226" t="str">
        <f>IF(FRUTAS!Y21=0,"",FRUTAS!Y21)</f>
        <v/>
      </c>
      <c r="I15" s="225" t="str">
        <f t="shared" si="0"/>
        <v/>
      </c>
    </row>
    <row r="16" spans="1:9">
      <c r="A16" s="218">
        <f>IF(FRUTAS!A22=0,"",FRUTAS!A22)</f>
        <v>2</v>
      </c>
      <c r="B16" s="218" t="str">
        <f>IF(FRUTAS!B22=0,"",FRUTAS!B22)</f>
        <v>Tostado ituzaingo</v>
      </c>
      <c r="C16" s="219" t="str">
        <f>IF(FRUTAS!G22=0,"",FRUTAS!G22)</f>
        <v/>
      </c>
      <c r="D16" s="219">
        <f>IFERROR(IF(OR(IF(AND(MOD(FRUTAS!H22,FRUTAS!Y22)=0,FRUTAS!Y22=2.5),FRUTAS!H22,""),0),FRUTAS!H22,""),"")</f>
        <v>10</v>
      </c>
      <c r="E16" s="224"/>
      <c r="F16" s="220" t="str">
        <f>IFERROR(IF(IF(AND(MOD(FRUTAS!H22,FRUTAS!Y22)=0,FRUTAS!Y22=1),FRUTAS!H22,"")=0,"",IF(AND(MOD(FRUTAS!H22,FRUTAS!Y22)=0,FRUTAS!Y22=1),FRUTAS!H22,"")),"")</f>
        <v/>
      </c>
      <c r="G16" s="221"/>
      <c r="H16" s="222">
        <f>IF(FRUTAS!Y22=0,"",FRUTAS!Y22)</f>
        <v>2.5</v>
      </c>
      <c r="I16" s="225">
        <f t="shared" si="0"/>
        <v>10</v>
      </c>
    </row>
    <row r="17" spans="1:9">
      <c r="A17" s="218">
        <f>IF(FRUTAS!A23=0,"",FRUTAS!A23)</f>
        <v>1</v>
      </c>
      <c r="B17" s="218" t="str">
        <f>IF(FRUTAS!B23=0,"",FRUTAS!B23)</f>
        <v>Tea formosa</v>
      </c>
      <c r="C17" s="219" t="str">
        <f>IF(FRUTAS!G23=0,"",FRUTAS!G23)</f>
        <v/>
      </c>
      <c r="D17" s="219">
        <f>IFERROR(IF(OR(IF(AND(MOD(FRUTAS!H23,FRUTAS!Y23)=0,FRUTAS!Y23=2.5),FRUTAS!H23,""),0),FRUTAS!H23,""),"")</f>
        <v>2.5</v>
      </c>
      <c r="E17" s="224"/>
      <c r="F17" s="220" t="str">
        <f>IFERROR(IF(IF(AND(MOD(FRUTAS!H23,FRUTAS!Y23)=0,FRUTAS!Y23=1),FRUTAS!H23,"")=0,"",IF(AND(MOD(FRUTAS!H23,FRUTAS!Y23)=0,FRUTAS!Y23=1),FRUTAS!H23,"")),"")</f>
        <v/>
      </c>
      <c r="G17" s="221"/>
      <c r="H17" s="222">
        <f>IF(FRUTAS!Y23=0,"",FRUTAS!Y23)</f>
        <v>2.5</v>
      </c>
      <c r="I17" s="225">
        <f t="shared" si="0"/>
        <v>2.5</v>
      </c>
    </row>
    <row r="18" spans="1:9">
      <c r="A18" s="218">
        <f>IF(FRUTAS!A24=0,"",FRUTAS!A24)</f>
        <v>2</v>
      </c>
      <c r="B18" s="218" t="str">
        <f>IF(FRUTAS!B24=0,"",FRUTAS!B24)</f>
        <v>Distrib Carlitos</v>
      </c>
      <c r="C18" s="219">
        <f>IF(FRUTAS!G24=0,"",FRUTAS!G24)</f>
        <v>100</v>
      </c>
      <c r="D18" s="219" t="str">
        <f>IFERROR(IF(OR(IF(AND(MOD(FRUTAS!H24,FRUTAS!Y24)=0,FRUTAS!Y24=2.5),FRUTAS!H24,""),0),FRUTAS!H24,""),"")</f>
        <v/>
      </c>
      <c r="E18" s="224"/>
      <c r="F18" s="220">
        <f>IFERROR(IF(IF(AND(MOD(FRUTAS!H24,FRUTAS!Y24)=0,FRUTAS!Y24=1),FRUTAS!H24,"")=0,"",IF(AND(MOD(FRUTAS!H24,FRUTAS!Y24)=0,FRUTAS!Y24=1),FRUTAS!H24,"")),"")</f>
        <v>40</v>
      </c>
      <c r="G18" s="221"/>
      <c r="H18" s="222">
        <f>IF(FRUTAS!Y24=0,"",FRUTAS!Y24)</f>
        <v>1</v>
      </c>
      <c r="I18" s="225">
        <f t="shared" si="0"/>
        <v>140</v>
      </c>
    </row>
    <row r="19" spans="1:9" hidden="1">
      <c r="A19" s="218">
        <f>IF(FRUTAS!A25=0,"",FRUTAS!A25)</f>
        <v>2</v>
      </c>
      <c r="B19" s="218" t="str">
        <f>IF(FRUTAS!B25=0,"",FRUTAS!B25)</f>
        <v>Gardenias</v>
      </c>
      <c r="C19" s="219" t="str">
        <f>IF(FRUTAS!G25=0,"",FRUTAS!G25)</f>
        <v/>
      </c>
      <c r="D19" s="219" t="str">
        <f>IFERROR(IF(OR(IF(AND(MOD(FRUTAS!H25,FRUTAS!Y25)=0,FRUTAS!Y25=2.5),FRUTAS!H25,""),0),FRUTAS!H25,""),"")</f>
        <v/>
      </c>
      <c r="E19" s="224"/>
      <c r="F19" s="220" t="str">
        <f>IFERROR(IF(IF(AND(MOD(FRUTAS!H25,FRUTAS!Y25)=0,FRUTAS!Y25=1),FRUTAS!H25,"")=0,"",IF(AND(MOD(FRUTAS!H25,FRUTAS!Y25)=0,FRUTAS!Y25=1),FRUTAS!H25,"")),"")</f>
        <v/>
      </c>
      <c r="G19" s="221"/>
      <c r="H19" s="222">
        <f>IF(FRUTAS!Y25=0,"",FRUTAS!Y25)</f>
        <v>2.5</v>
      </c>
      <c r="I19" s="225" t="str">
        <f t="shared" si="0"/>
        <v/>
      </c>
    </row>
    <row r="20" spans="1:9">
      <c r="A20" s="218">
        <f>IF(FRUTAS!A26=0,"",FRUTAS!A26)</f>
        <v>2</v>
      </c>
      <c r="B20" s="218" t="str">
        <f>IF(FRUTAS!B26=0,"",FRUTAS!B26)</f>
        <v>Piers Moron</v>
      </c>
      <c r="C20" s="219" t="str">
        <f>IF(FRUTAS!G26=0,"",FRUTAS!G26)</f>
        <v/>
      </c>
      <c r="D20" s="219">
        <f>IFERROR(IF(OR(IF(AND(MOD(FRUTAS!H26,FRUTAS!Y26)=0,FRUTAS!Y26=2.5),FRUTAS!H26,""),0),FRUTAS!H26,""),"")</f>
        <v>7.5</v>
      </c>
      <c r="E20" s="224"/>
      <c r="F20" s="220" t="str">
        <f>IFERROR(IF(IF(AND(MOD(FRUTAS!H26,FRUTAS!Y26)=0,FRUTAS!Y26=1),FRUTAS!H26,"")=0,"",IF(AND(MOD(FRUTAS!H26,FRUTAS!Y26)=0,FRUTAS!Y26=1),FRUTAS!H26,"")),"")</f>
        <v/>
      </c>
      <c r="G20" s="221"/>
      <c r="H20" s="222">
        <f>IF(FRUTAS!Y26=0,"",FRUTAS!Y26)</f>
        <v>2.5</v>
      </c>
      <c r="I20" s="225">
        <f t="shared" si="0"/>
        <v>7.5</v>
      </c>
    </row>
    <row r="21" spans="1:9" ht="15.75" hidden="1" customHeight="1">
      <c r="A21" s="218">
        <f>IF(FRUTAS!A27=0,"",FRUTAS!A27)</f>
        <v>1</v>
      </c>
      <c r="B21" s="218" t="str">
        <f>IF(FRUTAS!B27=0,"",FRUTAS!B27)</f>
        <v>Hatsu sushi CABA</v>
      </c>
      <c r="C21" s="219" t="str">
        <f>IF(FRUTAS!G27=0,"",FRUTAS!G27)</f>
        <v/>
      </c>
      <c r="D21" s="219" t="str">
        <f>IFERROR(IF(OR(IF(AND(MOD(FRUTAS!H27,FRUTAS!Y27)=0,FRUTAS!Y27=2.5),FRUTAS!H27,""),0),FRUTAS!H27,""),"")</f>
        <v/>
      </c>
      <c r="E21" s="224"/>
      <c r="F21" s="220" t="str">
        <f>IFERROR(IF(IF(AND(MOD(FRUTAS!H27,FRUTAS!Y27)=0,FRUTAS!Y27=1),FRUTAS!H27,"")=0,"",IF(AND(MOD(FRUTAS!H27,FRUTAS!Y27)=0,FRUTAS!Y27=1),FRUTAS!H27,"")),"")</f>
        <v/>
      </c>
      <c r="G21" s="221"/>
      <c r="H21" s="222">
        <f>IF(FRUTAS!Y27=0,"",FRUTAS!Y27)</f>
        <v>2.5</v>
      </c>
      <c r="I21" s="225" t="str">
        <f t="shared" si="0"/>
        <v/>
      </c>
    </row>
    <row r="22" spans="1:9" ht="15.75" hidden="1" customHeight="1">
      <c r="A22" s="218">
        <f>IF(FRUTAS!A28=0,"",FRUTAS!A28)</f>
        <v>1</v>
      </c>
      <c r="B22" s="218" t="str">
        <f>IF(FRUTAS!B28=0,"",FRUTAS!B28)</f>
        <v>Green Rivadavia</v>
      </c>
      <c r="C22" s="219" t="str">
        <f>IF(FRUTAS!G28=0,"",FRUTAS!G28)</f>
        <v/>
      </c>
      <c r="D22" s="219" t="str">
        <f>IFERROR(IF(OR(IF(AND(MOD(FRUTAS!H28,FRUTAS!Y28)=0,FRUTAS!Y28=2.5),FRUTAS!H28,""),0),FRUTAS!H28,""),"")</f>
        <v/>
      </c>
      <c r="E22" s="224"/>
      <c r="F22" s="220" t="str">
        <f>IFERROR(IF(IF(AND(MOD(FRUTAS!H28,FRUTAS!Y28)=0,FRUTAS!Y28=1),FRUTAS!H28,"")=0,"",IF(AND(MOD(FRUTAS!H28,FRUTAS!Y28)=0,FRUTAS!Y28=1),FRUTAS!H28,"")),"")</f>
        <v/>
      </c>
      <c r="G22" s="221"/>
      <c r="H22" s="222">
        <f>IF(FRUTAS!Y28=0,"",FRUTAS!Y28)</f>
        <v>2.5</v>
      </c>
      <c r="I22" s="225" t="str">
        <f t="shared" si="0"/>
        <v/>
      </c>
    </row>
    <row r="23" spans="1:9" ht="15.75" customHeight="1">
      <c r="A23" s="218" t="str">
        <f>IF(FRUTAS!A29=0,"",FRUTAS!A29)</f>
        <v>ret</v>
      </c>
      <c r="B23" s="218" t="str">
        <f>IF(FRUTAS!B29=0,"",FRUTAS!B29)</f>
        <v>Constanza Dondena</v>
      </c>
      <c r="C23" s="219">
        <f>IF(FRUTAS!G29=0,"",FRUTAS!G29)</f>
        <v>10</v>
      </c>
      <c r="D23" s="219" t="str">
        <f>IFERROR(IF(OR(IF(AND(MOD(FRUTAS!H29,FRUTAS!Y29)=0,FRUTAS!Y29=2.5),FRUTAS!H29,""),0),FRUTAS!H29,""),"")</f>
        <v/>
      </c>
      <c r="E23" s="224"/>
      <c r="F23" s="220" t="str">
        <f>IFERROR(IF(IF(AND(MOD(FRUTAS!H29,FRUTAS!Y29)=0,FRUTAS!Y29=1),FRUTAS!H29,"")=0,"",IF(AND(MOD(FRUTAS!H29,FRUTAS!Y29)=0,FRUTAS!Y29=1),FRUTAS!H29,"")),"")</f>
        <v/>
      </c>
      <c r="G23" s="221"/>
      <c r="H23" s="222">
        <f>IF(FRUTAS!Y29=0,"",FRUTAS!Y29)</f>
        <v>2.5</v>
      </c>
      <c r="I23" s="225">
        <f t="shared" si="0"/>
        <v>10</v>
      </c>
    </row>
    <row r="24" spans="1:9" ht="15.75" customHeight="1">
      <c r="A24" s="218">
        <f>IF(FRUTAS!A30=0,"",FRUTAS!A30)</f>
        <v>2</v>
      </c>
      <c r="B24" s="218" t="str">
        <f>IF(FRUTAS!B30=0,"",FRUTAS!B30)</f>
        <v>La intendencia</v>
      </c>
      <c r="C24" s="219" t="str">
        <f>IF(FRUTAS!G30=0,"",FRUTAS!G30)</f>
        <v/>
      </c>
      <c r="D24" s="219">
        <f>IFERROR(IF(OR(IF(AND(MOD(FRUTAS!H30,FRUTAS!Y30)=0,FRUTAS!Y30=2.5),FRUTAS!H30,""),0),FRUTAS!H30,""),"")</f>
        <v>10</v>
      </c>
      <c r="E24" s="224"/>
      <c r="F24" s="220" t="str">
        <f>IFERROR(IF(IF(AND(MOD(FRUTAS!H30,FRUTAS!Y30)=0,FRUTAS!Y30=1),FRUTAS!H30,"")=0,"",IF(AND(MOD(FRUTAS!H30,FRUTAS!Y30)=0,FRUTAS!Y30=1),FRUTAS!H30,"")),"")</f>
        <v/>
      </c>
      <c r="G24" s="221"/>
      <c r="H24" s="222">
        <f>IF(FRUTAS!Y30=0,"",FRUTAS!Y30)</f>
        <v>2.5</v>
      </c>
      <c r="I24" s="225">
        <f t="shared" si="0"/>
        <v>10</v>
      </c>
    </row>
    <row r="25" spans="1:9" ht="15.75" hidden="1" customHeight="1">
      <c r="A25" s="218">
        <f>IF(FRUTAS!A31=0,"",FRUTAS!A31)</f>
        <v>1</v>
      </c>
      <c r="B25" s="218" t="str">
        <f>IF(FRUTAS!B31=0,"",FRUTAS!B31)</f>
        <v>Ernesto Lapponi</v>
      </c>
      <c r="C25" s="219" t="str">
        <f>IF(FRUTAS!G31=0,"",FRUTAS!G31)</f>
        <v/>
      </c>
      <c r="D25" s="219" t="str">
        <f>IFERROR(IF(OR(IF(AND(MOD(FRUTAS!H31,FRUTAS!Y31)=0,FRUTAS!Y31=2.5),FRUTAS!H31,""),0),FRUTAS!H31,""),"")</f>
        <v/>
      </c>
      <c r="E25" s="224"/>
      <c r="F25" s="220" t="str">
        <f>IFERROR(IF(IF(AND(MOD(FRUTAS!H31,FRUTAS!Y31)=0,FRUTAS!Y31=1),FRUTAS!H31,"")=0,"",IF(AND(MOD(FRUTAS!H31,FRUTAS!Y31)=0,FRUTAS!Y31=1),FRUTAS!H31,"")),"")</f>
        <v/>
      </c>
      <c r="G25" s="221"/>
      <c r="H25" s="226" t="str">
        <f>IF(FRUTAS!Y31=0,"",FRUTAS!Y31)</f>
        <v/>
      </c>
      <c r="I25" s="225" t="str">
        <f t="shared" si="0"/>
        <v/>
      </c>
    </row>
    <row r="26" spans="1:9" ht="15.75" hidden="1" customHeight="1">
      <c r="A26" s="218">
        <f>IF(FRUTAS!A32=0,"",FRUTAS!A32)</f>
        <v>1</v>
      </c>
      <c r="B26" s="218" t="str">
        <f>IF(FRUTAS!B32=0,"",FRUTAS!B32)</f>
        <v>Euna congelados</v>
      </c>
      <c r="C26" s="219" t="str">
        <f>IF(FRUTAS!G32=0,"",FRUTAS!G32)</f>
        <v/>
      </c>
      <c r="D26" s="219" t="str">
        <f>IFERROR(IF(OR(IF(AND(MOD(FRUTAS!H32,FRUTAS!Y32)=0,FRUTAS!Y32=2.5),FRUTAS!H32,""),0),FRUTAS!H32,""),"")</f>
        <v/>
      </c>
      <c r="E26" s="224"/>
      <c r="F26" s="220" t="str">
        <f>IFERROR(IF(IF(AND(MOD(FRUTAS!H32,FRUTAS!Y32)=0,FRUTAS!Y32=1),FRUTAS!H32,"")=0,"",IF(AND(MOD(FRUTAS!H32,FRUTAS!Y32)=0,FRUTAS!Y32=1),FRUTAS!H32,"")),"")</f>
        <v/>
      </c>
      <c r="G26" s="221"/>
      <c r="H26" s="222">
        <f>IF(FRUTAS!Y32=0,"",FRUTAS!Y32)</f>
        <v>1</v>
      </c>
      <c r="I26" s="225" t="str">
        <f t="shared" si="0"/>
        <v/>
      </c>
    </row>
    <row r="27" spans="1:9" ht="15.75" hidden="1" customHeight="1">
      <c r="A27" s="218">
        <f>IF(FRUTAS!A33=0,"",FRUTAS!A33)</f>
        <v>1</v>
      </c>
      <c r="B27" s="227" t="str">
        <f>IF(FRUTAS!B33=0,"",FRUTAS!B33)</f>
        <v>green florida</v>
      </c>
      <c r="C27" s="219" t="str">
        <f>IF(FRUTAS!G33=0,"",FRUTAS!G33)</f>
        <v/>
      </c>
      <c r="D27" s="219" t="str">
        <f>IFERROR(IF(OR(IF(AND(MOD(FRUTAS!H33,FRUTAS!Y33)=0,FRUTAS!Y33=2.5),FRUTAS!H33,""),0),FRUTAS!H33,""),"")</f>
        <v/>
      </c>
      <c r="E27" s="224"/>
      <c r="F27" s="220" t="str">
        <f>IFERROR(IF(IF(AND(MOD(FRUTAS!H33,FRUTAS!Y33)=0,FRUTAS!Y33=1),FRUTAS!H33,"")=0,"",IF(AND(MOD(FRUTAS!H33,FRUTAS!Y33)=0,FRUTAS!Y33=1),FRUTAS!H33,"")),"")</f>
        <v/>
      </c>
      <c r="G27" s="221"/>
      <c r="H27" s="222">
        <f>IF(FRUTAS!Y33=0,"",FRUTAS!Y33)</f>
        <v>2.5</v>
      </c>
      <c r="I27" s="225" t="str">
        <f t="shared" si="0"/>
        <v/>
      </c>
    </row>
    <row r="28" spans="1:9" ht="15.75" hidden="1" customHeight="1">
      <c r="A28" s="218" t="str">
        <f>IF(FRUTAS!A34=0,"",FRUTAS!A34)</f>
        <v>ret</v>
      </c>
      <c r="B28" s="218" t="str">
        <f>IF(FRUTAS!B34=0,"",FRUTAS!B34)</f>
        <v>El campito</v>
      </c>
      <c r="C28" s="219" t="str">
        <f>IF(FRUTAS!G34=0,"",FRUTAS!G34)</f>
        <v/>
      </c>
      <c r="D28" s="219" t="str">
        <f>IFERROR(IF(OR(IF(AND(MOD(FRUTAS!H34,FRUTAS!Y34)=0,FRUTAS!Y34=2.5),FRUTAS!H34,""),0),FRUTAS!H34,""),"")</f>
        <v/>
      </c>
      <c r="E28" s="224"/>
      <c r="F28" s="220" t="str">
        <f>IFERROR(IF(IF(AND(MOD(FRUTAS!H34,FRUTAS!Y34)=0,FRUTAS!Y34=1),FRUTAS!H34,"")=0,"",IF(AND(MOD(FRUTAS!H34,FRUTAS!Y34)=0,FRUTAS!Y34=1),FRUTAS!H34,"")),"")</f>
        <v/>
      </c>
      <c r="G28" s="221"/>
      <c r="H28" s="222">
        <f>IF(FRUTAS!Y34=0,"",FRUTAS!Y34)</f>
        <v>2.5</v>
      </c>
      <c r="I28" s="225" t="str">
        <f t="shared" si="0"/>
        <v/>
      </c>
    </row>
    <row r="29" spans="1:9" ht="15.75" customHeight="1">
      <c r="A29" s="218">
        <f>IF(FRUTAS!A35=0,"",FRUTAS!A35)</f>
        <v>2</v>
      </c>
      <c r="B29" s="218" t="str">
        <f>IF(FRUTAS!B35=0,"",FRUTAS!B35)</f>
        <v>Eneldo villa bosch</v>
      </c>
      <c r="C29" s="219" t="str">
        <f>IF(FRUTAS!G35=0,"",FRUTAS!G35)</f>
        <v/>
      </c>
      <c r="D29" s="219">
        <f>IFERROR(IF(OR(IF(AND(MOD(FRUTAS!H35,FRUTAS!Y35)=0,FRUTAS!Y35=2.5),FRUTAS!H35,""),0),FRUTAS!H35,""),"")</f>
        <v>7.5</v>
      </c>
      <c r="E29" s="224"/>
      <c r="F29" s="220" t="str">
        <f>IFERROR(IF(IF(AND(MOD(FRUTAS!H35,FRUTAS!Y35)=0,FRUTAS!Y35=1),FRUTAS!H35,"")=0,"",IF(AND(MOD(FRUTAS!H35,FRUTAS!Y35)=0,FRUTAS!Y35=1),FRUTAS!H35,"")),"")</f>
        <v/>
      </c>
      <c r="G29" s="221"/>
      <c r="H29" s="222">
        <f>IF(FRUTAS!Y35=0,"",FRUTAS!Y35)</f>
        <v>2.5</v>
      </c>
      <c r="I29" s="225">
        <f t="shared" si="0"/>
        <v>7.5</v>
      </c>
    </row>
    <row r="30" spans="1:9" ht="15.75" hidden="1" customHeight="1">
      <c r="A30" s="218">
        <f>IF(FRUTAS!A36=0,"",FRUTAS!A36)</f>
        <v>1</v>
      </c>
      <c r="B30" s="218" t="str">
        <f>IF(FRUTAS!B36=0,"",FRUTAS!B36)</f>
        <v>Franx6 humboldt</v>
      </c>
      <c r="C30" s="219" t="str">
        <f>IF(FRUTAS!G36=0,"",FRUTAS!G36)</f>
        <v/>
      </c>
      <c r="D30" s="219" t="str">
        <f>IFERROR(IF(OR(IF(AND(MOD(FRUTAS!H36,FRUTAS!Y36)=0,FRUTAS!Y36=2.5),FRUTAS!H36,""),0),FRUTAS!H36,""),"")</f>
        <v/>
      </c>
      <c r="E30" s="224"/>
      <c r="F30" s="220" t="str">
        <f>IFERROR(IF(IF(AND(MOD(FRUTAS!H36,FRUTAS!Y36)=0,FRUTAS!Y36=1),FRUTAS!H36,"")=0,"",IF(AND(MOD(FRUTAS!H36,FRUTAS!Y36)=0,FRUTAS!Y36=1),FRUTAS!H36,"")),"")</f>
        <v/>
      </c>
      <c r="G30" s="221"/>
      <c r="H30" s="222">
        <f>IF(FRUTAS!Y36=0,"",FRUTAS!Y36)</f>
        <v>2.5</v>
      </c>
      <c r="I30" s="225" t="str">
        <f t="shared" si="0"/>
        <v/>
      </c>
    </row>
    <row r="31" spans="1:9" ht="15.75" hidden="1" customHeight="1">
      <c r="A31" s="218" t="str">
        <f>IF(FRUTAS!A37=0,"",FRUTAS!A37)</f>
        <v>ret</v>
      </c>
      <c r="B31" s="218" t="str">
        <f>IF(FRUTAS!B37=0,"",FRUTAS!B37)</f>
        <v xml:space="preserve">Marina </v>
      </c>
      <c r="C31" s="219" t="str">
        <f>IF(FRUTAS!G37=0,"",FRUTAS!G37)</f>
        <v/>
      </c>
      <c r="D31" s="219" t="str">
        <f>IFERROR(IF(OR(IF(AND(MOD(FRUTAS!H37,FRUTAS!Y37)=0,FRUTAS!Y37=2.5),FRUTAS!H37,""),0),FRUTAS!H37,""),"")</f>
        <v/>
      </c>
      <c r="E31" s="224"/>
      <c r="F31" s="220" t="str">
        <f>IFERROR(IF(IF(AND(MOD(FRUTAS!H37,FRUTAS!Y37)=0,FRUTAS!Y37=1),FRUTAS!H37,"")=0,"",IF(AND(MOD(FRUTAS!H37,FRUTAS!Y37)=0,FRUTAS!Y37=1),FRUTAS!H37,"")),"")</f>
        <v/>
      </c>
      <c r="G31" s="221"/>
      <c r="H31" s="222">
        <f>IF(FRUTAS!Y37=0,"",FRUTAS!Y37)</f>
        <v>1</v>
      </c>
      <c r="I31" s="225" t="str">
        <f t="shared" si="0"/>
        <v/>
      </c>
    </row>
    <row r="32" spans="1:9" ht="15.75" customHeight="1">
      <c r="A32" s="218">
        <f>IF(FRUTAS!A38=0,"",FRUTAS!A38)</f>
        <v>1</v>
      </c>
      <c r="B32" s="218" t="str">
        <f>IF(FRUTAS!B38=0,"",FRUTAS!B38)</f>
        <v>Gout</v>
      </c>
      <c r="C32" s="219">
        <f>IF(FRUTAS!G38=0,"",FRUTAS!G38)</f>
        <v>15</v>
      </c>
      <c r="D32" s="219" t="str">
        <f>IFERROR(IF(OR(IF(AND(MOD(FRUTAS!H38,FRUTAS!Y38)=0,FRUTAS!Y38=2.5),FRUTAS!H38,""),0),FRUTAS!H38,""),"")</f>
        <v/>
      </c>
      <c r="E32" s="224"/>
      <c r="F32" s="220" t="str">
        <f>IFERROR(IF(IF(AND(MOD(FRUTAS!H38,FRUTAS!Y38)=0,FRUTAS!Y38=1),FRUTAS!H38,"")=0,"",IF(AND(MOD(FRUTAS!H38,FRUTAS!Y38)=0,FRUTAS!Y38=1),FRUTAS!H38,"")),"")</f>
        <v/>
      </c>
      <c r="G32" s="221"/>
      <c r="H32" s="222">
        <f>IF(FRUTAS!Y38=0,"",FRUTAS!Y38)</f>
        <v>2.5</v>
      </c>
      <c r="I32" s="225">
        <f t="shared" si="0"/>
        <v>15</v>
      </c>
    </row>
    <row r="33" spans="1:9" ht="15.75" hidden="1" customHeight="1">
      <c r="A33" s="218">
        <f>IF(FRUTAS!A39=0,"",FRUTAS!A39)</f>
        <v>1</v>
      </c>
      <c r="B33" s="218" t="str">
        <f>IF(FRUTAS!B39=0,"",FRUTAS!B39)</f>
        <v>Tea sinclair</v>
      </c>
      <c r="C33" s="219" t="str">
        <f>IF(FRUTAS!G39=0,"",FRUTAS!G39)</f>
        <v/>
      </c>
      <c r="D33" s="219" t="str">
        <f>IFERROR(IF(OR(IF(AND(MOD(FRUTAS!H39,FRUTAS!Y39)=0,FRUTAS!Y39=2.5),FRUTAS!H39,""),0),FRUTAS!H39,""),"")</f>
        <v/>
      </c>
      <c r="E33" s="224"/>
      <c r="F33" s="220" t="str">
        <f>IFERROR(IF(IF(AND(MOD(FRUTAS!H39,FRUTAS!Y39)=0,FRUTAS!Y39=1),FRUTAS!H39,"")=0,"",IF(AND(MOD(FRUTAS!H39,FRUTAS!Y39)=0,FRUTAS!Y39=1),FRUTAS!H39,"")),"")</f>
        <v/>
      </c>
      <c r="G33" s="221"/>
      <c r="H33" s="222">
        <f>IF(FRUTAS!Y39=0,"",FRUTAS!Y39)</f>
        <v>2.5</v>
      </c>
      <c r="I33" s="225" t="str">
        <f t="shared" si="0"/>
        <v/>
      </c>
    </row>
    <row r="34" spans="1:9" ht="15.75" hidden="1" customHeight="1">
      <c r="A34" s="218">
        <f>IF(FRUTAS!A40=0,"",FRUTAS!A40)</f>
        <v>3</v>
      </c>
      <c r="B34" s="218" t="str">
        <f>IF(FRUTAS!B40=0,"",FRUTAS!B40)</f>
        <v>Bar 420</v>
      </c>
      <c r="C34" s="219" t="str">
        <f>IF(FRUTAS!G40=0,"",FRUTAS!G40)</f>
        <v/>
      </c>
      <c r="D34" s="219" t="str">
        <f>IFERROR(IF(OR(IF(AND(MOD(FRUTAS!H40,FRUTAS!Y40)=0,FRUTAS!Y40=2.5),FRUTAS!H40,""),0),FRUTAS!H40,""),"")</f>
        <v/>
      </c>
      <c r="E34" s="224"/>
      <c r="F34" s="220" t="str">
        <f>IFERROR(IF(IF(AND(MOD(FRUTAS!H40,FRUTAS!Y40)=0,FRUTAS!Y40=1),FRUTAS!H40,"")=0,"",IF(AND(MOD(FRUTAS!H40,FRUTAS!Y40)=0,FRUTAS!Y40=1),FRUTAS!H40,"")),"")</f>
        <v/>
      </c>
      <c r="G34" s="221"/>
      <c r="H34" s="222">
        <f>IF(FRUTAS!Y40=0,"",FRUTAS!Y40)</f>
        <v>2.5</v>
      </c>
      <c r="I34" s="225" t="str">
        <f t="shared" si="0"/>
        <v/>
      </c>
    </row>
    <row r="35" spans="1:9" ht="15.75" hidden="1" customHeight="1">
      <c r="A35" s="218">
        <f>IF(FRUTAS!A41=0,"",FRUTAS!A41)</f>
        <v>1</v>
      </c>
      <c r="B35" s="218" t="str">
        <f>IF(FRUTAS!B41=0,"",FRUTAS!B41)</f>
        <v>Fusion de sabores</v>
      </c>
      <c r="C35" s="219" t="str">
        <f>IF(FRUTAS!G41=0,"",FRUTAS!G41)</f>
        <v/>
      </c>
      <c r="D35" s="219" t="str">
        <f>IFERROR(IF(OR(IF(AND(MOD(FRUTAS!H41,FRUTAS!Y41)=0,FRUTAS!Y41=2.5),FRUTAS!H41,""),0),FRUTAS!H41,""),"")</f>
        <v/>
      </c>
      <c r="E35" s="224"/>
      <c r="F35" s="220" t="str">
        <f>IFERROR(IF(IF(AND(MOD(FRUTAS!H41,FRUTAS!Y41)=0,FRUTAS!Y41=1),FRUTAS!H41,"")=0,"",IF(AND(MOD(FRUTAS!H41,FRUTAS!Y41)=0,FRUTAS!Y41=1),FRUTAS!H41,"")),"")</f>
        <v/>
      </c>
      <c r="G35" s="221"/>
      <c r="H35" s="222">
        <f>IF(FRUTAS!Y41=0,"",FRUTAS!Y41)</f>
        <v>2.5</v>
      </c>
      <c r="I35" s="225" t="str">
        <f t="shared" si="0"/>
        <v/>
      </c>
    </row>
    <row r="36" spans="1:9" ht="15.75" customHeight="1">
      <c r="A36" s="218">
        <f>IF(FRUTAS!A42=0,"",FRUTAS!A42)</f>
        <v>3</v>
      </c>
      <c r="B36" s="218" t="str">
        <f>IF(FRUTAS!B42=0,"",FRUTAS!B42)</f>
        <v>Tostado ramos mejia</v>
      </c>
      <c r="C36" s="219" t="str">
        <f>IF(FRUTAS!G42=0,"",FRUTAS!G42)</f>
        <v/>
      </c>
      <c r="D36" s="219">
        <f>IFERROR(IF(OR(IF(AND(MOD(FRUTAS!H42,FRUTAS!Y42)=0,FRUTAS!Y42=2.5),FRUTAS!H42,""),0),FRUTAS!H42,""),"")</f>
        <v>7.5</v>
      </c>
      <c r="E36" s="224"/>
      <c r="F36" s="220" t="str">
        <f>IFERROR(IF(IF(AND(MOD(FRUTAS!H42,FRUTAS!Y42)=0,FRUTAS!Y42=1),FRUTAS!H42,"")=0,"",IF(AND(MOD(FRUTAS!H42,FRUTAS!Y42)=0,FRUTAS!Y42=1),FRUTAS!H42,"")),"")</f>
        <v/>
      </c>
      <c r="G36" s="221"/>
      <c r="H36" s="222">
        <f>IF(FRUTAS!Y42=0,"",FRUTAS!Y42)</f>
        <v>2.5</v>
      </c>
      <c r="I36" s="225">
        <f t="shared" si="0"/>
        <v>7.5</v>
      </c>
    </row>
    <row r="37" spans="1:9" ht="15.75" hidden="1" customHeight="1">
      <c r="A37" s="218">
        <f>IF(FRUTAS!A43=0,"",FRUTAS!A43)</f>
        <v>1</v>
      </c>
      <c r="B37" s="218" t="str">
        <f>IF(FRUTAS!B43=0,"",FRUTAS!B43)</f>
        <v>Nasif</v>
      </c>
      <c r="C37" s="219" t="str">
        <f>IF(FRUTAS!G43=0,"",FRUTAS!G43)</f>
        <v/>
      </c>
      <c r="D37" s="219" t="str">
        <f>IFERROR(IF(OR(IF(AND(MOD(FRUTAS!H43,FRUTAS!Y43)=0,FRUTAS!Y43=2.5),FRUTAS!H43,""),0),FRUTAS!H43,""),"")</f>
        <v/>
      </c>
      <c r="E37" s="224"/>
      <c r="F37" s="220" t="str">
        <f>IFERROR(IF(IF(AND(MOD(FRUTAS!H43,FRUTAS!Y43)=0,FRUTAS!Y43=1),FRUTAS!H43,"")=0,"",IF(AND(MOD(FRUTAS!H43,FRUTAS!Y43)=0,FRUTAS!Y43=1),FRUTAS!H43,"")),"")</f>
        <v/>
      </c>
      <c r="G37" s="221"/>
      <c r="H37" s="222">
        <f>IF(FRUTAS!Y43=0,"",FRUTAS!Y43)</f>
        <v>2.5</v>
      </c>
      <c r="I37" s="225" t="str">
        <f t="shared" si="0"/>
        <v/>
      </c>
    </row>
    <row r="38" spans="1:9" ht="15.75" customHeight="1">
      <c r="A38" s="218">
        <f>IF(FRUTAS!A44=0,"",FRUTAS!A44)</f>
        <v>2</v>
      </c>
      <c r="B38" s="218" t="str">
        <f>IF(FRUTAS!B44=0,"",FRUTAS!B44)</f>
        <v>Susana Derrigo</v>
      </c>
      <c r="C38" s="219" t="str">
        <f>IF(FRUTAS!G44=0,"",FRUTAS!G44)</f>
        <v/>
      </c>
      <c r="D38" s="219">
        <f>IFERROR(IF(OR(IF(AND(MOD(FRUTAS!H44,FRUTAS!Y44)=0,FRUTAS!Y44=2.5),FRUTAS!H44,""),0),FRUTAS!H44,""),"")</f>
        <v>25</v>
      </c>
      <c r="E38" s="224"/>
      <c r="F38" s="220" t="str">
        <f>IFERROR(IF(IF(AND(MOD(FRUTAS!H44,FRUTAS!Y44)=0,FRUTAS!Y44=1),FRUTAS!H44,"")=0,"",IF(AND(MOD(FRUTAS!H44,FRUTAS!Y44)=0,FRUTAS!Y44=1),FRUTAS!H44,"")),"")</f>
        <v/>
      </c>
      <c r="G38" s="221"/>
      <c r="H38" s="222">
        <f>IF(FRUTAS!Y44=0,"",FRUTAS!Y44)</f>
        <v>2.5</v>
      </c>
      <c r="I38" s="225">
        <f t="shared" si="0"/>
        <v>25</v>
      </c>
    </row>
    <row r="39" spans="1:9" ht="15.75" customHeight="1">
      <c r="A39" s="218">
        <f>IF(FRUTAS!A45=0,"",FRUTAS!A45)</f>
        <v>1</v>
      </c>
      <c r="B39" s="218" t="str">
        <f>IF(FRUTAS!B45=0,"",FRUTAS!B45)</f>
        <v>Maru Botana Centro p</v>
      </c>
      <c r="C39" s="219">
        <f>IF(FRUTAS!G45=0,"",FRUTAS!G45)</f>
        <v>30</v>
      </c>
      <c r="D39" s="219" t="str">
        <f>IFERROR(IF(OR(IF(AND(MOD(FRUTAS!H45,FRUTAS!Y45)=0,FRUTAS!Y45=2.5),FRUTAS!H45,""),0),FRUTAS!H45,""),"")</f>
        <v/>
      </c>
      <c r="E39" s="224"/>
      <c r="F39" s="220" t="str">
        <f>IFERROR(IF(IF(AND(MOD(FRUTAS!H45,FRUTAS!Y45)=0,FRUTAS!Y45=1),FRUTAS!H45,"")=0,"",IF(AND(MOD(FRUTAS!H45,FRUTAS!Y45)=0,FRUTAS!Y45=1),FRUTAS!H45,"")),"")</f>
        <v/>
      </c>
      <c r="G39" s="221"/>
      <c r="H39" s="222">
        <f>IF(FRUTAS!Y45=0,"",FRUTAS!Y45)</f>
        <v>2.5</v>
      </c>
      <c r="I39" s="225">
        <f t="shared" si="0"/>
        <v>30</v>
      </c>
    </row>
    <row r="40" spans="1:9" ht="15.75" customHeight="1">
      <c r="A40" s="218">
        <f>IF(FRUTAS!A46=0,"",FRUTAS!A46)</f>
        <v>1</v>
      </c>
      <c r="B40" s="218" t="str">
        <f>IF(FRUTAS!B46=0,"",FRUTAS!B46)</f>
        <v>Casa saenz botanico</v>
      </c>
      <c r="C40" s="219" t="str">
        <f>IF(FRUTAS!G46=0,"",FRUTAS!G46)</f>
        <v/>
      </c>
      <c r="D40" s="219">
        <f>IFERROR(IF(OR(IF(AND(MOD(FRUTAS!H46,FRUTAS!Y46)=0,FRUTAS!Y46=2.5),FRUTAS!H46,""),0),FRUTAS!H46,""),"")</f>
        <v>10</v>
      </c>
      <c r="E40" s="224"/>
      <c r="F40" s="220" t="str">
        <f>IFERROR(IF(IF(AND(MOD(FRUTAS!H46,FRUTAS!Y46)=0,FRUTAS!Y46=1),FRUTAS!H46,"")=0,"",IF(AND(MOD(FRUTAS!H46,FRUTAS!Y46)=0,FRUTAS!Y46=1),FRUTAS!H46,"")),"")</f>
        <v/>
      </c>
      <c r="G40" s="221"/>
      <c r="H40" s="222">
        <f>IF(FRUTAS!Y46=0,"",FRUTAS!Y46)</f>
        <v>2.5</v>
      </c>
      <c r="I40" s="225">
        <f t="shared" si="0"/>
        <v>10</v>
      </c>
    </row>
    <row r="41" spans="1:9" ht="15.75" hidden="1" customHeight="1">
      <c r="A41" s="218" t="str">
        <f>IF(FRUTAS!A47=0,"",FRUTAS!A47)</f>
        <v>ret</v>
      </c>
      <c r="B41" s="218" t="str">
        <f>IF(FRUTAS!B47=0,"",FRUTAS!B47)</f>
        <v>Regojo</v>
      </c>
      <c r="C41" s="219" t="str">
        <f>IF(FRUTAS!G47=0,"",FRUTAS!G47)</f>
        <v/>
      </c>
      <c r="D41" s="219" t="str">
        <f>IFERROR(IF(OR(IF(AND(MOD(FRUTAS!H47,FRUTAS!Y47)=0,FRUTAS!Y47=2.5),FRUTAS!H47,""),0),FRUTAS!H47,""),"")</f>
        <v/>
      </c>
      <c r="E41" s="224"/>
      <c r="F41" s="220" t="str">
        <f>IFERROR(IF(IF(AND(MOD(FRUTAS!H47,FRUTAS!Y47)=0,FRUTAS!Y47=1),FRUTAS!H47,"")=0,"",IF(AND(MOD(FRUTAS!H47,FRUTAS!Y47)=0,FRUTAS!Y47=1),FRUTAS!H47,"")),"")</f>
        <v/>
      </c>
      <c r="G41" s="221"/>
      <c r="H41" s="222">
        <f>IF(FRUTAS!Y47=0,"",FRUTAS!Y47)</f>
        <v>2.5</v>
      </c>
      <c r="I41" s="225" t="str">
        <f t="shared" si="0"/>
        <v/>
      </c>
    </row>
    <row r="42" spans="1:9" ht="15.75" hidden="1" customHeight="1">
      <c r="A42" s="218">
        <f>IF(FRUTAS!A48=0,"",FRUTAS!A48)</f>
        <v>1</v>
      </c>
      <c r="B42" s="218" t="str">
        <f>IF(FRUTAS!B48=0,"",FRUTAS!B48)</f>
        <v>Agga</v>
      </c>
      <c r="C42" s="219" t="str">
        <f>IF(FRUTAS!G48=0,"",FRUTAS!G48)</f>
        <v/>
      </c>
      <c r="D42" s="219" t="str">
        <f>IFERROR(IF(OR(IF(AND(MOD(FRUTAS!H48,FRUTAS!Y48)=0,FRUTAS!Y48=2.5),FRUTAS!H48,""),0),FRUTAS!H48,""),"")</f>
        <v/>
      </c>
      <c r="E42" s="224"/>
      <c r="F42" s="220" t="str">
        <f>IFERROR(IF(IF(AND(MOD(FRUTAS!H48,FRUTAS!Y48)=0,FRUTAS!Y48=1),FRUTAS!H48,"")=0,"",IF(AND(MOD(FRUTAS!H48,FRUTAS!Y48)=0,FRUTAS!Y48=1),FRUTAS!H48,"")),"")</f>
        <v/>
      </c>
      <c r="G42" s="221"/>
      <c r="H42" s="226" t="str">
        <f>IF(FRUTAS!Y48=0,"",FRUTAS!Y48)</f>
        <v/>
      </c>
      <c r="I42" s="225" t="str">
        <f t="shared" si="0"/>
        <v/>
      </c>
    </row>
    <row r="43" spans="1:9" ht="15.75" hidden="1" customHeight="1">
      <c r="A43" s="218" t="str">
        <f>IF(FRUTAS!A49=0,"",FRUTAS!A49)</f>
        <v>ret</v>
      </c>
      <c r="B43" s="218" t="str">
        <f>IF(FRUTAS!B49=0,"",FRUTAS!B49)</f>
        <v>Contramuestra jugos</v>
      </c>
      <c r="C43" s="219" t="str">
        <f>IF(FRUTAS!G49=0,"",FRUTAS!G49)</f>
        <v/>
      </c>
      <c r="D43" s="219" t="str">
        <f>IFERROR(IF(OR(IF(AND(MOD(FRUTAS!H49,FRUTAS!Y49)=0,FRUTAS!Y49=2.5),FRUTAS!H49,""),0),FRUTAS!H49,""),"")</f>
        <v/>
      </c>
      <c r="E43" s="224"/>
      <c r="F43" s="220" t="str">
        <f>IFERROR(IF(IF(AND(MOD(FRUTAS!H49,FRUTAS!Y49)=0,FRUTAS!Y49=1),FRUTAS!H49,"")=0,"",IF(AND(MOD(FRUTAS!H49,FRUTAS!Y49)=0,FRUTAS!Y49=1),FRUTAS!H49,"")),"")</f>
        <v/>
      </c>
      <c r="G43" s="221"/>
      <c r="H43" s="226" t="str">
        <f>IF(FRUTAS!Y49=0,"",FRUTAS!Y49)</f>
        <v/>
      </c>
      <c r="I43" s="225" t="str">
        <f t="shared" si="0"/>
        <v/>
      </c>
    </row>
    <row r="44" spans="1:9" ht="15.75" customHeight="1">
      <c r="A44" s="218">
        <f>IF(FRUTAS!A50=0,"",FRUTAS!A50)</f>
        <v>1</v>
      </c>
      <c r="B44" s="218" t="str">
        <f>IF(FRUTAS!B50=0,"",FRUTAS!B50)</f>
        <v>Maria Emilia Vazquez</v>
      </c>
      <c r="C44" s="219">
        <f>IF(FRUTAS!G50=0,"",FRUTAS!G50)</f>
        <v>1</v>
      </c>
      <c r="D44" s="219" t="str">
        <f>IFERROR(IF(OR(IF(AND(MOD(FRUTAS!H50,FRUTAS!Y50)=0,FRUTAS!Y50=2.5),FRUTAS!H50,""),0),FRUTAS!H50,""),"")</f>
        <v/>
      </c>
      <c r="E44" s="224"/>
      <c r="F44" s="220" t="str">
        <f>IFERROR(IF(IF(AND(MOD(FRUTAS!H50,FRUTAS!Y50)=0,FRUTAS!Y50=1),FRUTAS!H50,"")=0,"",IF(AND(MOD(FRUTAS!H50,FRUTAS!Y50)=0,FRUTAS!Y50=1),FRUTAS!H50,"")),"")</f>
        <v/>
      </c>
      <c r="G44" s="221"/>
      <c r="H44" s="222">
        <f>IF(FRUTAS!Y50=0,"",FRUTAS!Y50)</f>
        <v>1</v>
      </c>
      <c r="I44" s="225">
        <f t="shared" si="0"/>
        <v>1</v>
      </c>
    </row>
    <row r="45" spans="1:9" ht="15.75" hidden="1" customHeight="1">
      <c r="A45" s="218" t="str">
        <f>IF(FRUTAS!A51=0,"",FRUTAS!A51)</f>
        <v>ret</v>
      </c>
      <c r="B45" s="218" t="str">
        <f>IF(FRUTAS!B51=0,"",FRUTAS!B51)</f>
        <v>Vanesa</v>
      </c>
      <c r="C45" s="219" t="str">
        <f>IF(FRUTAS!G51=0,"",FRUTAS!G51)</f>
        <v/>
      </c>
      <c r="D45" s="219" t="str">
        <f>IFERROR(IF(OR(IF(AND(MOD(FRUTAS!H51,FRUTAS!Y51)=0,FRUTAS!Y51=2.5),FRUTAS!H51,""),0),FRUTAS!H51,""),"")</f>
        <v/>
      </c>
      <c r="E45" s="224"/>
      <c r="F45" s="220" t="str">
        <f>IFERROR(IF(IF(AND(MOD(FRUTAS!H51,FRUTAS!Y51)=0,FRUTAS!Y51=1),FRUTAS!H51,"")=0,"",IF(AND(MOD(FRUTAS!H51,FRUTAS!Y51)=0,FRUTAS!Y51=1),FRUTAS!H51,"")),"")</f>
        <v/>
      </c>
      <c r="G45" s="221"/>
      <c r="H45" s="222">
        <f>IF(FRUTAS!Y51=0,"",FRUTAS!Y51)</f>
        <v>1</v>
      </c>
      <c r="I45" s="225" t="str">
        <f t="shared" si="0"/>
        <v/>
      </c>
    </row>
    <row r="46" spans="1:9" ht="15.75" customHeight="1">
      <c r="A46" s="218">
        <f>IF(FRUTAS!A52=0,"",FRUTAS!A52)</f>
        <v>2</v>
      </c>
      <c r="B46" s="218" t="str">
        <f>IF(FRUTAS!B52=0,"",FRUTAS!B52)</f>
        <v>Jacqueline Segura</v>
      </c>
      <c r="C46" s="219" t="str">
        <f>IF(FRUTAS!G52=0,"",FRUTAS!G52)</f>
        <v/>
      </c>
      <c r="D46" s="219" t="str">
        <f>IFERROR(IF(OR(IF(AND(MOD(FRUTAS!H52,FRUTAS!Y52)=0,FRUTAS!Y52=2.5),FRUTAS!H52,""),0),FRUTAS!H52,""),"")</f>
        <v/>
      </c>
      <c r="E46" s="224"/>
      <c r="F46" s="220">
        <f>IFERROR(IF(IF(AND(MOD(FRUTAS!H52,FRUTAS!Y52)=0,FRUTAS!Y52=1),FRUTAS!H52,"")=0,"",IF(AND(MOD(FRUTAS!H52,FRUTAS!Y52)=0,FRUTAS!Y52=1),FRUTAS!H52,"")),"")</f>
        <v>8</v>
      </c>
      <c r="G46" s="221"/>
      <c r="H46" s="222">
        <f>IF(FRUTAS!Y52=0,"",FRUTAS!Y52)</f>
        <v>1</v>
      </c>
      <c r="I46" s="225">
        <f t="shared" si="0"/>
        <v>8</v>
      </c>
    </row>
    <row r="47" spans="1:9" ht="15.75" customHeight="1">
      <c r="A47" s="218">
        <f>IF(FRUTAS!A53=0,"",FRUTAS!A53)</f>
        <v>1</v>
      </c>
      <c r="B47" s="218" t="str">
        <f>IF(FRUTAS!B53=0,"",FRUTAS!B53)</f>
        <v>Muntama café</v>
      </c>
      <c r="C47" s="219" t="str">
        <f>IF(FRUTAS!G53=0,"",FRUTAS!G53)</f>
        <v/>
      </c>
      <c r="D47" s="219">
        <f>IFERROR(IF(OR(IF(AND(MOD(FRUTAS!H53,FRUTAS!Y53)=0,FRUTAS!Y53=2.5),FRUTAS!H53,""),0),FRUTAS!H53,""),"")</f>
        <v>2.5</v>
      </c>
      <c r="E47" s="224"/>
      <c r="F47" s="220" t="str">
        <f>IFERROR(IF(IF(AND(MOD(FRUTAS!H53,FRUTAS!Y53)=0,FRUTAS!Y53=1),FRUTAS!H53,"")=0,"",IF(AND(MOD(FRUTAS!H53,FRUTAS!Y53)=0,FRUTAS!Y53=1),FRUTAS!H53,"")),"")</f>
        <v/>
      </c>
      <c r="G47" s="221"/>
      <c r="H47" s="222">
        <f>IF(FRUTAS!Y53=0,"",FRUTAS!Y53)</f>
        <v>2.5</v>
      </c>
      <c r="I47" s="225">
        <f t="shared" si="0"/>
        <v>2.5</v>
      </c>
    </row>
    <row r="48" spans="1:9" ht="15.75" hidden="1" customHeight="1">
      <c r="A48" s="218" t="str">
        <f>IF(FRUTAS!A54=0,"",FRUTAS!A54)</f>
        <v>ret</v>
      </c>
      <c r="B48" s="218" t="str">
        <f>IF(FRUTAS!B54=0,"",FRUTAS!B54)</f>
        <v>Rupp</v>
      </c>
      <c r="C48" s="219" t="str">
        <f>IF(FRUTAS!G54=0,"",FRUTAS!G54)</f>
        <v/>
      </c>
      <c r="D48" s="219" t="str">
        <f>IFERROR(IF(OR(IF(AND(MOD(FRUTAS!H54,FRUTAS!Y54)=0,FRUTAS!Y54=2.5),FRUTAS!H54,""),0),FRUTAS!H54,""),"")</f>
        <v/>
      </c>
      <c r="E48" s="224"/>
      <c r="F48" s="220" t="str">
        <f>IFERROR(IF(IF(AND(MOD(FRUTAS!H54,FRUTAS!Y54)=0,FRUTAS!Y54=1),FRUTAS!H54,"")=0,"",IF(AND(MOD(FRUTAS!H54,FRUTAS!Y54)=0,FRUTAS!Y54=1),FRUTAS!H54,"")),"")</f>
        <v/>
      </c>
      <c r="G48" s="221"/>
      <c r="H48" s="222">
        <f>IF(FRUTAS!Y54=0,"",FRUTAS!Y54)</f>
        <v>2.5</v>
      </c>
      <c r="I48" s="225" t="str">
        <f t="shared" si="0"/>
        <v/>
      </c>
    </row>
    <row r="49" spans="1:9" ht="15.75" hidden="1" customHeight="1">
      <c r="A49" s="218">
        <f>IF(FRUTAS!A55=0,"",FRUTAS!A55)</f>
        <v>7</v>
      </c>
      <c r="B49" s="218" t="str">
        <f>IF(FRUTAS!B55=0,"",FRUTAS!B55)</f>
        <v>jose gestoso</v>
      </c>
      <c r="C49" s="219" t="str">
        <f>IF(FRUTAS!G55=0,"",FRUTAS!G55)</f>
        <v/>
      </c>
      <c r="D49" s="219" t="str">
        <f>IFERROR(IF(OR(IF(AND(MOD(FRUTAS!H55,FRUTAS!Y55)=0,FRUTAS!Y55=2.5),FRUTAS!H55,""),0),FRUTAS!H55,""),"")</f>
        <v/>
      </c>
      <c r="E49" s="224"/>
      <c r="F49" s="220" t="str">
        <f>IFERROR(IF(IF(AND(MOD(FRUTAS!H55,FRUTAS!Y55)=0,FRUTAS!Y55=1),FRUTAS!H55,"")=0,"",IF(AND(MOD(FRUTAS!H55,FRUTAS!Y55)=0,FRUTAS!Y55=1),FRUTAS!H55,"")),"")</f>
        <v/>
      </c>
      <c r="G49" s="221"/>
      <c r="H49" s="222">
        <f>IF(FRUTAS!Y55=0,"",FRUTAS!Y55)</f>
        <v>2.5</v>
      </c>
      <c r="I49" s="225" t="str">
        <f t="shared" si="0"/>
        <v/>
      </c>
    </row>
    <row r="50" spans="1:9" ht="15.75" hidden="1" customHeight="1">
      <c r="A50" s="218">
        <f>IF(FRUTAS!A56=0,"",FRUTAS!A56)</f>
        <v>3</v>
      </c>
      <c r="B50" s="218" t="str">
        <f>IF(FRUTAS!B56=0,"",FRUTAS!B56)</f>
        <v>Salgado alimento velazco</v>
      </c>
      <c r="C50" s="219" t="str">
        <f>IF(FRUTAS!G56=0,"",FRUTAS!G56)</f>
        <v/>
      </c>
      <c r="D50" s="219" t="str">
        <f>IFERROR(IF(OR(IF(AND(MOD(FRUTAS!H56,FRUTAS!Y56)=0,FRUTAS!Y56=2.5),FRUTAS!H56,""),0),FRUTAS!H56,""),"")</f>
        <v/>
      </c>
      <c r="E50" s="224"/>
      <c r="F50" s="220" t="str">
        <f>IFERROR(IF(IF(AND(MOD(FRUTAS!H56,FRUTAS!Y56)=0,FRUTAS!Y56=1),FRUTAS!H56,"")=0,"",IF(AND(MOD(FRUTAS!H56,FRUTAS!Y56)=0,FRUTAS!Y56=1),FRUTAS!H56,"")),"")</f>
        <v/>
      </c>
      <c r="G50" s="221"/>
      <c r="H50" s="222" t="str">
        <f>IF(FRUTAS!Y56=0,"",FRUTAS!Y56)</f>
        <v>2,5</v>
      </c>
      <c r="I50" s="225" t="str">
        <f t="shared" si="0"/>
        <v/>
      </c>
    </row>
    <row r="51" spans="1:9" ht="15.75" hidden="1" customHeight="1">
      <c r="A51" s="218" t="str">
        <f>IF(FRUTAS!A57=0,"",FRUTAS!A57)</f>
        <v>ret</v>
      </c>
      <c r="B51" s="218" t="str">
        <f>IF(FRUTAS!B57=0,"",FRUTAS!B57)</f>
        <v>Jorge Antonio</v>
      </c>
      <c r="C51" s="219" t="str">
        <f>IF(FRUTAS!G57=0,"",FRUTAS!G57)</f>
        <v/>
      </c>
      <c r="D51" s="219" t="str">
        <f>IFERROR(IF(OR(IF(AND(MOD(FRUTAS!H57,FRUTAS!Y57)=0,FRUTAS!Y57=2.5),FRUTAS!H57,""),0),FRUTAS!H57,""),"")</f>
        <v/>
      </c>
      <c r="E51" s="224"/>
      <c r="F51" s="220" t="str">
        <f>IFERROR(IF(IF(AND(MOD(FRUTAS!H57,FRUTAS!Y57)=0,FRUTAS!Y57=1),FRUTAS!H57,"")=0,"",IF(AND(MOD(FRUTAS!H57,FRUTAS!Y57)=0,FRUTAS!Y57=1),FRUTAS!H57,"")),"")</f>
        <v/>
      </c>
      <c r="G51" s="221"/>
      <c r="H51" s="222" t="str">
        <f>IF(FRUTAS!Y57=0,"",FRUTAS!Y57)</f>
        <v>2,5</v>
      </c>
      <c r="I51" s="225" t="str">
        <f t="shared" si="0"/>
        <v/>
      </c>
    </row>
    <row r="52" spans="1:9" ht="15.75" hidden="1" customHeight="1">
      <c r="A52" s="228">
        <f>IF(FRUTAS!A60=0,"",FRUTAS!A60)</f>
        <v>2</v>
      </c>
      <c r="B52" s="228" t="str">
        <f>IF(FRUTAS!B60=0,"",FRUTAS!B60)</f>
        <v>Monica Ferrone</v>
      </c>
      <c r="C52" s="229" t="str">
        <f>IF(FRUTAS!G60=0,"",FRUTAS!G60)</f>
        <v/>
      </c>
      <c r="D52" s="229" t="str">
        <f>IFERROR(IF(OR(IF(AND(MOD(FRUTAS!H60,FRUTAS!Y60)=0,FRUTAS!Y60=2.5),FRUTAS!H60,""),0),FRUTAS!H60,""),"")</f>
        <v/>
      </c>
      <c r="E52" s="230"/>
      <c r="F52" s="231" t="str">
        <f>IFERROR(IF(IF(AND(MOD(FRUTAS!H60,FRUTAS!Y60)=0,FRUTAS!Y60=1),FRUTAS!H60,"")=0,"",IF(AND(MOD(FRUTAS!H60,FRUTAS!Y60)=0,FRUTAS!Y60=1),FRUTAS!H60,"")),"")</f>
        <v/>
      </c>
      <c r="G52" s="232"/>
      <c r="H52" s="233">
        <f>IF(FRUTAS!Y60=0,"",FRUTAS!Y60)</f>
        <v>2.5</v>
      </c>
      <c r="I52" s="234" t="str">
        <f t="shared" si="0"/>
        <v/>
      </c>
    </row>
    <row r="53" spans="1:9" ht="18" hidden="1" customHeight="1">
      <c r="A53" s="284" t="s">
        <v>106</v>
      </c>
      <c r="B53" s="285"/>
      <c r="C53" s="101">
        <f t="shared" ref="C53:G53" si="1">IF(SUMIF($A$2:$A$52,"ret",C2:C52)=0,"",SUMIF($A$2:$A$52,"ret",C2:C52))</f>
        <v>10</v>
      </c>
      <c r="D53" s="101" t="str">
        <f t="shared" si="1"/>
        <v/>
      </c>
      <c r="E53" s="101" t="str">
        <f t="shared" si="1"/>
        <v/>
      </c>
      <c r="F53" s="101" t="str">
        <f t="shared" si="1"/>
        <v/>
      </c>
      <c r="G53" s="102" t="str">
        <f t="shared" si="1"/>
        <v/>
      </c>
    </row>
    <row r="54" spans="1:9" ht="18" hidden="1" customHeight="1">
      <c r="A54" s="284" t="s">
        <v>107</v>
      </c>
      <c r="B54" s="285"/>
      <c r="C54" s="103">
        <f t="shared" ref="C54:G54" si="2">IF(SUMIF($A$2:$A$52,"&lt;&gt;ret",C2:C52)=0,"",SUMIF($A$2:$A$52,"&lt;&gt;ret",C2:C52))</f>
        <v>146</v>
      </c>
      <c r="D54" s="103">
        <f t="shared" si="2"/>
        <v>92.5</v>
      </c>
      <c r="E54" s="103" t="str">
        <f t="shared" si="2"/>
        <v/>
      </c>
      <c r="F54" s="103">
        <f t="shared" si="2"/>
        <v>52</v>
      </c>
      <c r="G54" s="165" t="str">
        <f t="shared" si="2"/>
        <v/>
      </c>
    </row>
    <row r="55" spans="1:9" ht="15.75" customHeight="1"/>
    <row r="56" spans="1:9" ht="18" customHeight="1">
      <c r="A56" s="267" t="s">
        <v>108</v>
      </c>
      <c r="B56" s="268"/>
      <c r="C56" s="103">
        <f t="shared" ref="C56:G56" si="3">IF(SUM(C53:C54)=0,"",SUM(C53:C54))</f>
        <v>156</v>
      </c>
      <c r="D56" s="103">
        <f t="shared" si="3"/>
        <v>92.5</v>
      </c>
      <c r="E56" s="103" t="str">
        <f t="shared" si="3"/>
        <v/>
      </c>
      <c r="F56" s="103">
        <f t="shared" si="3"/>
        <v>52</v>
      </c>
      <c r="G56" s="165" t="str">
        <f t="shared" si="3"/>
        <v/>
      </c>
    </row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54"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mergeCells count="3">
    <mergeCell ref="A53:B53"/>
    <mergeCell ref="A54:B54"/>
    <mergeCell ref="A56:B56"/>
  </mergeCells>
  <pageMargins left="0.70866141732283472" right="0.70866141732283472" top="0.74803149606299213" bottom="0.74803149606299213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2578125" defaultRowHeight="15" customHeight="1"/>
  <cols>
    <col min="1" max="1" width="10.140625" customWidth="1"/>
    <col min="2" max="2" width="13.140625" customWidth="1"/>
    <col min="3" max="6" width="10.140625" customWidth="1"/>
    <col min="7" max="7" width="13.85546875" customWidth="1"/>
    <col min="8" max="26" width="10.7109375" customWidth="1"/>
  </cols>
  <sheetData>
    <row r="1" spans="1:7" ht="37.5" customHeight="1">
      <c r="A1" s="235" t="s">
        <v>193</v>
      </c>
      <c r="B1" s="236" t="s">
        <v>194</v>
      </c>
      <c r="C1" s="237" t="s">
        <v>195</v>
      </c>
      <c r="D1" s="236" t="s">
        <v>196</v>
      </c>
      <c r="E1" s="238" t="s">
        <v>197</v>
      </c>
      <c r="F1" s="239" t="s">
        <v>198</v>
      </c>
      <c r="G1" s="235" t="s">
        <v>199</v>
      </c>
    </row>
    <row r="2" spans="1:7" ht="19.5" customHeight="1">
      <c r="A2" s="240">
        <v>1</v>
      </c>
      <c r="B2" s="241" t="s">
        <v>200</v>
      </c>
      <c r="C2" s="242">
        <v>5</v>
      </c>
      <c r="D2" s="241" t="s">
        <v>201</v>
      </c>
      <c r="E2" s="243">
        <f>IF(COUNTIF(FRUTAS!$A$8:$A$60,CARROS!A2)=0,"",COUNTIF(FRUTAS!$A$8:$A$60,CARROS!A2))</f>
        <v>21</v>
      </c>
      <c r="F2" s="244">
        <f>IF(SUM(SUMIF(FRUTAS!$A$70:$A$84, A2, FRUTAS!$Y$70:$Y$84),SUMIF(VERDURAS!$A$70:$A$84, A2, VERDURAS!$Y$70:$Y$84))=0,"",SUM(SUMIF(FRUTAS!$A$70:$A$84, A2, FRUTAS!$Y$70:$Y$84),SUMIF(VERDURAS!$A$70:$A$84, A2, VERDURAS!$Y$70:$Y$84)))</f>
        <v>362</v>
      </c>
      <c r="G2" s="245"/>
    </row>
    <row r="3" spans="1:7" ht="19.5" customHeight="1">
      <c r="A3" s="240">
        <v>2</v>
      </c>
      <c r="B3" s="241" t="s">
        <v>202</v>
      </c>
      <c r="C3" s="242">
        <v>4</v>
      </c>
      <c r="D3" s="241" t="s">
        <v>203</v>
      </c>
      <c r="E3" s="246">
        <f>IF(COUNTIF(FRUTAS!$A$8:$A$60,CARROS!A3)=0,"",COUNTIF(FRUTAS!$A$8:$A$60,CARROS!A3))</f>
        <v>16</v>
      </c>
      <c r="F3" s="247">
        <f>IF(SUM(SUMIF(FRUTAS!$A$70:$A$84, A3, FRUTAS!$Y$70:$Y$84),SUMIF(VERDURAS!$A$70:$A$84, A3, VERDURAS!$Y$70:$Y$84))=0,"",SUM(SUMIF(FRUTAS!$A$70:$A$84, A3, FRUTAS!$Y$70:$Y$84),SUMIF(VERDURAS!$A$70:$A$84, A3, VERDURAS!$Y$70:$Y$84)))</f>
        <v>546</v>
      </c>
      <c r="G3" s="245"/>
    </row>
    <row r="4" spans="1:7" ht="19.5" customHeight="1">
      <c r="A4" s="240">
        <v>3</v>
      </c>
      <c r="B4" s="241" t="s">
        <v>204</v>
      </c>
      <c r="C4" s="242">
        <v>2</v>
      </c>
      <c r="D4" s="241" t="s">
        <v>205</v>
      </c>
      <c r="E4" s="246">
        <f>IF(COUNTIF(FRUTAS!$A$8:$A$60,CARROS!A4)=0,"",COUNTIF(FRUTAS!$A$8:$A$60,CARROS!A4))</f>
        <v>4</v>
      </c>
      <c r="F4" s="248">
        <v>131</v>
      </c>
      <c r="G4" s="245"/>
    </row>
    <row r="5" spans="1:7" ht="19.5" customHeight="1">
      <c r="A5" s="240">
        <v>7</v>
      </c>
      <c r="B5" s="241" t="s">
        <v>204</v>
      </c>
      <c r="C5" s="242">
        <v>2</v>
      </c>
      <c r="D5" s="241" t="s">
        <v>205</v>
      </c>
      <c r="E5" s="246">
        <f>IF(COUNTIF(FRUTAS!$A$8:$A$60,CARROS!A5)=0,"",COUNTIF(FRUTAS!$A$8:$A$60,CARROS!A5))</f>
        <v>1</v>
      </c>
      <c r="F5" s="247">
        <f>IF(SUM(SUMIF(FRUTAS!$A$70:$A$84, A5, FRUTAS!$Y$70:$Y$84),SUMIF(VERDURAS!$A$70:$A$84, A5, VERDURAS!$Y$70:$Y$84))=0,"",SUM(SUMIF(FRUTAS!$A$70:$A$84, A5, FRUTAS!$Y$70:$Y$84),SUMIF(VERDURAS!$A$70:$A$84, A5, VERDURAS!$Y$70:$Y$84)))</f>
        <v>40</v>
      </c>
      <c r="G5" s="245"/>
    </row>
    <row r="6" spans="1:7" ht="19.5" customHeight="1">
      <c r="A6" s="242">
        <v>10</v>
      </c>
      <c r="B6" s="241" t="s">
        <v>206</v>
      </c>
      <c r="C6" s="242">
        <v>10</v>
      </c>
      <c r="D6" s="249"/>
      <c r="E6" s="246">
        <f>IF(COUNTIF(FRUTAS!$A$8:$A$60,CARROS!A6)=0,"",COUNTIF(FRUTAS!$A$8:$A$60,CARROS!A6))</f>
        <v>1</v>
      </c>
      <c r="F6" s="247" t="str">
        <f>IF(SUM(SUMIF(FRUTAS!$A$70:$A$84, A6, FRUTAS!$Y$70:$Y$84),SUMIF(VERDURAS!$A$70:$A$84, A6, VERDURAS!$Y$70:$Y$84))=0,"",SUM(SUMIF(FRUTAS!$A$70:$A$84, A6, FRUTAS!$Y$70:$Y$84),SUMIF(VERDURAS!$A$70:$A$84, A6, VERDURAS!$Y$70:$Y$84)))</f>
        <v/>
      </c>
      <c r="G6" s="250" t="s">
        <v>207</v>
      </c>
    </row>
    <row r="7" spans="1:7" ht="19.5" customHeight="1">
      <c r="A7" s="240"/>
      <c r="B7" s="249"/>
      <c r="C7" s="240"/>
      <c r="D7" s="249"/>
      <c r="E7" s="246" t="str">
        <f>IF(COUNTIF(FRUTAS!$A$8:$A$60,CARROS!A7)=0,"",COUNTIF(FRUTAS!$A$8:$A$60,CARROS!A7))</f>
        <v/>
      </c>
      <c r="F7" s="247" t="str">
        <f>IF(SUM(SUMIF(FRUTAS!$A$70:$A$84, A7, FRUTAS!$Y$70:$Y$84),SUMIF(VERDURAS!$A$70:$A$84, A7, VERDURAS!$Y$70:$Y$84))=0,"",SUM(SUMIF(FRUTAS!$A$70:$A$84, A7, FRUTAS!$Y$70:$Y$84),SUMIF(VERDURAS!$A$70:$A$84, A7, VERDURAS!$Y$70:$Y$84)))</f>
        <v/>
      </c>
      <c r="G7" s="245"/>
    </row>
    <row r="8" spans="1:7" ht="19.5" customHeight="1">
      <c r="A8" s="240"/>
      <c r="B8" s="249"/>
      <c r="C8" s="240"/>
      <c r="D8" s="249"/>
      <c r="E8" s="246" t="str">
        <f>IF(COUNTIF(FRUTAS!$A$8:$A$60,CARROS!A8)=0,"",COUNTIF(FRUTAS!$A$8:$A$60,CARROS!A8))</f>
        <v/>
      </c>
      <c r="F8" s="247" t="str">
        <f>IF(SUM(SUMIF(FRUTAS!$A$70:$A$84, A8, FRUTAS!$Y$70:$Y$84),SUMIF(VERDURAS!$A$70:$A$84, A8, VERDURAS!$Y$70:$Y$84))=0,"",SUM(SUMIF(FRUTAS!$A$70:$A$84, A8, FRUTAS!$Y$70:$Y$84),SUMIF(VERDURAS!$A$70:$A$84, A8, VERDURAS!$Y$70:$Y$84)))</f>
        <v/>
      </c>
      <c r="G8" s="245"/>
    </row>
    <row r="9" spans="1:7" ht="19.5" customHeight="1">
      <c r="A9" s="240"/>
      <c r="B9" s="249"/>
      <c r="C9" s="240"/>
      <c r="D9" s="249"/>
      <c r="E9" s="246" t="str">
        <f>IF(COUNTIF(FRUTAS!$A$8:$A$60,CARROS!A9)=0,"",COUNTIF(FRUTAS!$A$8:$A$60,CARROS!A9))</f>
        <v/>
      </c>
      <c r="F9" s="247" t="str">
        <f>IF(SUM(SUMIF(FRUTAS!$A$70:$A$84, A9, FRUTAS!$Y$70:$Y$84),SUMIF(VERDURAS!$A$70:$A$84, A9, VERDURAS!$Y$70:$Y$84))=0,"",SUM(SUMIF(FRUTAS!$A$70:$A$84, A9, FRUTAS!$Y$70:$Y$84),SUMIF(VERDURAS!$A$70:$A$84, A9, VERDURAS!$Y$70:$Y$84)))</f>
        <v/>
      </c>
      <c r="G9" s="245"/>
    </row>
    <row r="10" spans="1:7" ht="19.5" customHeight="1">
      <c r="A10" s="251"/>
      <c r="B10" s="252"/>
      <c r="C10" s="251"/>
      <c r="D10" s="252"/>
      <c r="E10" s="253" t="str">
        <f>IF(COUNTIF(FRUTAS!$A$8:$A$60,CARROS!A10)=0,"",COUNTIF(FRUTAS!$A$8:$A$60,CARROS!A10))</f>
        <v/>
      </c>
      <c r="F10" s="254" t="str">
        <f>IF(SUM(SUMIF(FRUTAS!$A$70:$A$84, A10, FRUTAS!$Y$70:$Y$84),SUMIF(VERDURAS!$A$70:$A$84, A10, VERDURAS!$Y$70:$Y$84))=0,"",SUM(SUMIF(FRUTAS!$A$70:$A$84, A10, FRUTAS!$Y$70:$Y$84),SUMIF(VERDURAS!$A$70:$A$84, A10, VERDURAS!$Y$70:$Y$84)))</f>
        <v/>
      </c>
      <c r="G10" s="2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VERDURAS</vt:lpstr>
      <vt:lpstr>DIETETICA</vt:lpstr>
      <vt:lpstr>JUGOS</vt:lpstr>
      <vt:lpstr>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2023-10-23T18:30:17Z</dcterms:created>
  <dcterms:modified xsi:type="dcterms:W3CDTF">2023-10-26T12:08:49Z</dcterms:modified>
</cp:coreProperties>
</file>