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16050" windowHeight="6825" activeTab="1"/>
  </bookViews>
  <sheets>
    <sheet name="FRUTAS" sheetId="1" r:id="rId1"/>
    <sheet name="VERDURAS" sheetId="2" r:id="rId2"/>
    <sheet name="DIETETICA" sheetId="3" r:id="rId3"/>
    <sheet name="MIXES" sheetId="4" r:id="rId4"/>
    <sheet name="JUGOS" sheetId="5" r:id="rId5"/>
    <sheet name="CARROS" sheetId="6" r:id="rId6"/>
    <sheet name="PLANILLA-JUGOS" sheetId="7" r:id="rId7"/>
  </sheets>
  <definedNames>
    <definedName name="_xlnm._FilterDatabase" localSheetId="2" hidden="1">DIETETICA!$A$7:$W$50</definedName>
    <definedName name="_xlnm._FilterDatabase" localSheetId="0" hidden="1">FRUTAS!$A$7:$A$50</definedName>
    <definedName name="_xlnm._FilterDatabase" localSheetId="4" hidden="1">JUGOS!$X$3:$X$50</definedName>
    <definedName name="_xlnm._FilterDatabase" localSheetId="3" hidden="1">MIXES!$A$1:$I$43</definedName>
    <definedName name="_xlnm._FilterDatabase" localSheetId="6" hidden="1">'PLANILLA-JUGOS'!$A$13:$G$349</definedName>
    <definedName name="_xlnm._FilterDatabase" localSheetId="1" hidden="1">VERDURAS!$A$7:$A$50</definedName>
  </definedNames>
  <calcPr calcId="162913"/>
</workbook>
</file>

<file path=xl/calcChain.xml><?xml version="1.0" encoding="utf-8"?>
<calcChain xmlns="http://schemas.openxmlformats.org/spreadsheetml/2006/main">
  <c r="C349" i="7" l="1"/>
  <c r="D349" i="7" s="1"/>
  <c r="C348" i="7"/>
  <c r="D348" i="7" s="1"/>
  <c r="C347" i="7"/>
  <c r="D347" i="7" s="1"/>
  <c r="C346" i="7"/>
  <c r="D346" i="7" s="1"/>
  <c r="C345" i="7"/>
  <c r="D345" i="7" s="1"/>
  <c r="C344" i="7"/>
  <c r="D344" i="7" s="1"/>
  <c r="D343" i="7"/>
  <c r="C343" i="7"/>
  <c r="D342" i="7"/>
  <c r="C342" i="7"/>
  <c r="C341" i="7"/>
  <c r="D341" i="7" s="1"/>
  <c r="D340" i="7"/>
  <c r="C340" i="7"/>
  <c r="D339" i="7"/>
  <c r="C339" i="7"/>
  <c r="C338" i="7"/>
  <c r="D338" i="7" s="1"/>
  <c r="D337" i="7"/>
  <c r="C337" i="7"/>
  <c r="D336" i="7"/>
  <c r="C336" i="7"/>
  <c r="C335" i="7"/>
  <c r="D335" i="7" s="1"/>
  <c r="D334" i="7"/>
  <c r="C334" i="7"/>
  <c r="D333" i="7"/>
  <c r="C333" i="7"/>
  <c r="C332" i="7"/>
  <c r="D332" i="7" s="1"/>
  <c r="D331" i="7"/>
  <c r="C331" i="7"/>
  <c r="D330" i="7"/>
  <c r="C330" i="7"/>
  <c r="C329" i="7"/>
  <c r="D329" i="7" s="1"/>
  <c r="D328" i="7"/>
  <c r="C328" i="7"/>
  <c r="D327" i="7"/>
  <c r="C327" i="7"/>
  <c r="C326" i="7"/>
  <c r="D326" i="7" s="1"/>
  <c r="D325" i="7"/>
  <c r="C325" i="7"/>
  <c r="D324" i="7"/>
  <c r="C324" i="7"/>
  <c r="C323" i="7"/>
  <c r="D323" i="7" s="1"/>
  <c r="D322" i="7"/>
  <c r="C322" i="7"/>
  <c r="D321" i="7"/>
  <c r="C321" i="7"/>
  <c r="C320" i="7"/>
  <c r="D320" i="7" s="1"/>
  <c r="D319" i="7"/>
  <c r="C319" i="7"/>
  <c r="D318" i="7"/>
  <c r="C318" i="7"/>
  <c r="C317" i="7"/>
  <c r="D317" i="7" s="1"/>
  <c r="D316" i="7"/>
  <c r="C316" i="7"/>
  <c r="G315" i="7"/>
  <c r="D315" i="7"/>
  <c r="C315" i="7"/>
  <c r="C314" i="7"/>
  <c r="D314" i="7" s="1"/>
  <c r="D313" i="7"/>
  <c r="C313" i="7"/>
  <c r="D312" i="7"/>
  <c r="C312" i="7"/>
  <c r="C311" i="7"/>
  <c r="D311" i="7" s="1"/>
  <c r="D310" i="7"/>
  <c r="C310" i="7"/>
  <c r="C309" i="7"/>
  <c r="D309" i="7" s="1"/>
  <c r="C308" i="7"/>
  <c r="D308" i="7" s="1"/>
  <c r="D307" i="7"/>
  <c r="C307" i="7"/>
  <c r="D306" i="7"/>
  <c r="C306" i="7"/>
  <c r="C305" i="7"/>
  <c r="D305" i="7" s="1"/>
  <c r="D304" i="7"/>
  <c r="C304" i="7"/>
  <c r="G303" i="7"/>
  <c r="D303" i="7"/>
  <c r="C303" i="7"/>
  <c r="C302" i="7"/>
  <c r="D302" i="7" s="1"/>
  <c r="D301" i="7"/>
  <c r="C301" i="7"/>
  <c r="D300" i="7"/>
  <c r="C300" i="7"/>
  <c r="F299" i="7"/>
  <c r="C299" i="7"/>
  <c r="D299" i="7" s="1"/>
  <c r="D298" i="7"/>
  <c r="C298" i="7"/>
  <c r="D297" i="7"/>
  <c r="C297" i="7"/>
  <c r="C296" i="7"/>
  <c r="D296" i="7" s="1"/>
  <c r="D295" i="7"/>
  <c r="C295" i="7"/>
  <c r="C294" i="7"/>
  <c r="D294" i="7" s="1"/>
  <c r="C293" i="7"/>
  <c r="D293" i="7" s="1"/>
  <c r="D292" i="7"/>
  <c r="C292" i="7"/>
  <c r="D291" i="7"/>
  <c r="C291" i="7"/>
  <c r="C290" i="7"/>
  <c r="D290" i="7" s="1"/>
  <c r="D289" i="7"/>
  <c r="C289" i="7"/>
  <c r="D288" i="7"/>
  <c r="C288" i="7"/>
  <c r="C287" i="7"/>
  <c r="D287" i="7" s="1"/>
  <c r="D286" i="7"/>
  <c r="C286" i="7"/>
  <c r="C285" i="7"/>
  <c r="D285" i="7" s="1"/>
  <c r="C284" i="7"/>
  <c r="D284" i="7" s="1"/>
  <c r="D283" i="7"/>
  <c r="C283" i="7"/>
  <c r="C282" i="7"/>
  <c r="D282" i="7" s="1"/>
  <c r="C281" i="7"/>
  <c r="D281" i="7" s="1"/>
  <c r="F280" i="7"/>
  <c r="D280" i="7"/>
  <c r="C280" i="7"/>
  <c r="D279" i="7"/>
  <c r="C279" i="7"/>
  <c r="C278" i="7"/>
  <c r="D278" i="7" s="1"/>
  <c r="D277" i="7"/>
  <c r="C277" i="7"/>
  <c r="B277" i="7"/>
  <c r="D276" i="7"/>
  <c r="C276" i="7"/>
  <c r="C275" i="7"/>
  <c r="D275" i="7" s="1"/>
  <c r="D274" i="7"/>
  <c r="C274" i="7"/>
  <c r="C273" i="7"/>
  <c r="D273" i="7" s="1"/>
  <c r="C272" i="7"/>
  <c r="D272" i="7" s="1"/>
  <c r="D271" i="7"/>
  <c r="C271" i="7"/>
  <c r="D270" i="7"/>
  <c r="C270" i="7"/>
  <c r="C269" i="7"/>
  <c r="D269" i="7" s="1"/>
  <c r="D268" i="7"/>
  <c r="C268" i="7"/>
  <c r="D267" i="7"/>
  <c r="C267" i="7"/>
  <c r="C266" i="7"/>
  <c r="D266" i="7" s="1"/>
  <c r="D265" i="7"/>
  <c r="C265" i="7"/>
  <c r="D264" i="7"/>
  <c r="C264" i="7"/>
  <c r="C263" i="7"/>
  <c r="D263" i="7" s="1"/>
  <c r="D262" i="7"/>
  <c r="C262" i="7"/>
  <c r="C261" i="7"/>
  <c r="D261" i="7" s="1"/>
  <c r="C260" i="7"/>
  <c r="D260" i="7" s="1"/>
  <c r="D259" i="7"/>
  <c r="C259" i="7"/>
  <c r="B259" i="7"/>
  <c r="G258" i="7"/>
  <c r="D258" i="7"/>
  <c r="C258" i="7"/>
  <c r="C257" i="7"/>
  <c r="D257" i="7" s="1"/>
  <c r="C256" i="7"/>
  <c r="D256" i="7" s="1"/>
  <c r="D255" i="7"/>
  <c r="C255" i="7"/>
  <c r="C254" i="7"/>
  <c r="D254" i="7" s="1"/>
  <c r="D253" i="7"/>
  <c r="C253" i="7"/>
  <c r="D252" i="7"/>
  <c r="C252" i="7"/>
  <c r="G251" i="7"/>
  <c r="C251" i="7"/>
  <c r="D251" i="7" s="1"/>
  <c r="D250" i="7"/>
  <c r="C250" i="7"/>
  <c r="D249" i="7"/>
  <c r="C249" i="7"/>
  <c r="F248" i="7"/>
  <c r="C248" i="7"/>
  <c r="D248" i="7" s="1"/>
  <c r="D247" i="7"/>
  <c r="C247" i="7"/>
  <c r="D246" i="7"/>
  <c r="C246" i="7"/>
  <c r="C245" i="7"/>
  <c r="D245" i="7" s="1"/>
  <c r="D244" i="7"/>
  <c r="C244" i="7"/>
  <c r="D243" i="7"/>
  <c r="C243" i="7"/>
  <c r="C242" i="7"/>
  <c r="D242" i="7" s="1"/>
  <c r="D241" i="7"/>
  <c r="C241" i="7"/>
  <c r="D240" i="7"/>
  <c r="C240" i="7"/>
  <c r="C239" i="7"/>
  <c r="D239" i="7" s="1"/>
  <c r="D238" i="7"/>
  <c r="C238" i="7"/>
  <c r="D237" i="7"/>
  <c r="C237" i="7"/>
  <c r="C236" i="7"/>
  <c r="D236" i="7" s="1"/>
  <c r="D235" i="7"/>
  <c r="C235" i="7"/>
  <c r="D234" i="7"/>
  <c r="C234" i="7"/>
  <c r="C233" i="7"/>
  <c r="D233" i="7" s="1"/>
  <c r="C232" i="7"/>
  <c r="D232" i="7" s="1"/>
  <c r="D231" i="7"/>
  <c r="C231" i="7"/>
  <c r="C230" i="7"/>
  <c r="D230" i="7" s="1"/>
  <c r="D229" i="7"/>
  <c r="C229" i="7"/>
  <c r="D228" i="7"/>
  <c r="C228" i="7"/>
  <c r="C227" i="7"/>
  <c r="D227" i="7" s="1"/>
  <c r="D226" i="7"/>
  <c r="C226" i="7"/>
  <c r="D225" i="7"/>
  <c r="C225" i="7"/>
  <c r="C224" i="7"/>
  <c r="D224" i="7" s="1"/>
  <c r="D223" i="7"/>
  <c r="C223" i="7"/>
  <c r="D222" i="7"/>
  <c r="C222" i="7"/>
  <c r="C221" i="7"/>
  <c r="D221" i="7" s="1"/>
  <c r="F220" i="7"/>
  <c r="C220" i="7"/>
  <c r="D220" i="7" s="1"/>
  <c r="D219" i="7"/>
  <c r="C219" i="7"/>
  <c r="C218" i="7"/>
  <c r="D218" i="7" s="1"/>
  <c r="D217" i="7"/>
  <c r="C217" i="7"/>
  <c r="D216" i="7"/>
  <c r="C216" i="7"/>
  <c r="C215" i="7"/>
  <c r="D215" i="7" s="1"/>
  <c r="D214" i="7"/>
  <c r="C214" i="7"/>
  <c r="D213" i="7"/>
  <c r="C213" i="7"/>
  <c r="C212" i="7"/>
  <c r="D212" i="7" s="1"/>
  <c r="D211" i="7"/>
  <c r="C211" i="7"/>
  <c r="F210" i="7"/>
  <c r="D210" i="7"/>
  <c r="C210" i="7"/>
  <c r="C209" i="7"/>
  <c r="D209" i="7" s="1"/>
  <c r="C208" i="7"/>
  <c r="D208" i="7" s="1"/>
  <c r="D207" i="7"/>
  <c r="C207" i="7"/>
  <c r="C206" i="7"/>
  <c r="D206" i="7" s="1"/>
  <c r="D205" i="7"/>
  <c r="C205" i="7"/>
  <c r="D204" i="7"/>
  <c r="C204" i="7"/>
  <c r="G203" i="7"/>
  <c r="D203" i="7"/>
  <c r="C203" i="7"/>
  <c r="D202" i="7"/>
  <c r="C202" i="7"/>
  <c r="D201" i="7"/>
  <c r="C201" i="7"/>
  <c r="C200" i="7"/>
  <c r="D200" i="7" s="1"/>
  <c r="F199" i="7"/>
  <c r="D199" i="7"/>
  <c r="C199" i="7"/>
  <c r="D198" i="7"/>
  <c r="C198" i="7"/>
  <c r="C197" i="7"/>
  <c r="D197" i="7" s="1"/>
  <c r="C196" i="7"/>
  <c r="D196" i="7" s="1"/>
  <c r="D195" i="7"/>
  <c r="C195" i="7"/>
  <c r="C194" i="7"/>
  <c r="D194" i="7" s="1"/>
  <c r="F193" i="7"/>
  <c r="D193" i="7"/>
  <c r="C193" i="7"/>
  <c r="B193" i="7"/>
  <c r="D192" i="7"/>
  <c r="C192" i="7"/>
  <c r="C191" i="7"/>
  <c r="D191" i="7" s="1"/>
  <c r="D190" i="7"/>
  <c r="C190" i="7"/>
  <c r="D189" i="7"/>
  <c r="C189" i="7"/>
  <c r="C188" i="7"/>
  <c r="D188" i="7" s="1"/>
  <c r="D187" i="7"/>
  <c r="C187" i="7"/>
  <c r="B187" i="7"/>
  <c r="D186" i="7"/>
  <c r="C186" i="7"/>
  <c r="C185" i="7"/>
  <c r="D185" i="7" s="1"/>
  <c r="C184" i="7"/>
  <c r="D184" i="7" s="1"/>
  <c r="D183" i="7"/>
  <c r="C183" i="7"/>
  <c r="G182" i="7"/>
  <c r="C182" i="7"/>
  <c r="D182" i="7" s="1"/>
  <c r="D181" i="7"/>
  <c r="C181" i="7"/>
  <c r="D180" i="7"/>
  <c r="C180" i="7"/>
  <c r="D179" i="7"/>
  <c r="C179" i="7"/>
  <c r="D178" i="7"/>
  <c r="C178" i="7"/>
  <c r="D177" i="7"/>
  <c r="C177" i="7"/>
  <c r="F176" i="7"/>
  <c r="C176" i="7"/>
  <c r="D176" i="7" s="1"/>
  <c r="D175" i="7"/>
  <c r="C175" i="7"/>
  <c r="D174" i="7"/>
  <c r="C174" i="7"/>
  <c r="C173" i="7"/>
  <c r="D173" i="7" s="1"/>
  <c r="C172" i="7"/>
  <c r="D172" i="7" s="1"/>
  <c r="D171" i="7"/>
  <c r="C171" i="7"/>
  <c r="C170" i="7"/>
  <c r="D170" i="7" s="1"/>
  <c r="D169" i="7"/>
  <c r="C169" i="7"/>
  <c r="D168" i="7"/>
  <c r="C168" i="7"/>
  <c r="C167" i="7"/>
  <c r="D167" i="7" s="1"/>
  <c r="D166" i="7"/>
  <c r="C166" i="7"/>
  <c r="D165" i="7"/>
  <c r="C165" i="7"/>
  <c r="C164" i="7"/>
  <c r="D164" i="7" s="1"/>
  <c r="D163" i="7"/>
  <c r="C163" i="7"/>
  <c r="D162" i="7"/>
  <c r="C162" i="7"/>
  <c r="C161" i="7"/>
  <c r="D161" i="7" s="1"/>
  <c r="C160" i="7"/>
  <c r="D160" i="7" s="1"/>
  <c r="D159" i="7"/>
  <c r="C159" i="7"/>
  <c r="C158" i="7"/>
  <c r="D158" i="7" s="1"/>
  <c r="D157" i="7"/>
  <c r="C157" i="7"/>
  <c r="D156" i="7"/>
  <c r="C156" i="7"/>
  <c r="F155" i="7"/>
  <c r="D155" i="7"/>
  <c r="C155" i="7"/>
  <c r="D154" i="7"/>
  <c r="C154" i="7"/>
  <c r="D153" i="7"/>
  <c r="C153" i="7"/>
  <c r="C152" i="7"/>
  <c r="D152" i="7" s="1"/>
  <c r="D151" i="7"/>
  <c r="C151" i="7"/>
  <c r="D150" i="7"/>
  <c r="C150" i="7"/>
  <c r="G149" i="7"/>
  <c r="C149" i="7"/>
  <c r="D149" i="7" s="1"/>
  <c r="C148" i="7"/>
  <c r="D148" i="7" s="1"/>
  <c r="D147" i="7"/>
  <c r="C147" i="7"/>
  <c r="C146" i="7"/>
  <c r="D146" i="7" s="1"/>
  <c r="G145" i="7"/>
  <c r="F145" i="7"/>
  <c r="D145" i="7"/>
  <c r="C145" i="7"/>
  <c r="C144" i="7"/>
  <c r="D144" i="7" s="1"/>
  <c r="C143" i="7"/>
  <c r="D143" i="7" s="1"/>
  <c r="D142" i="7"/>
  <c r="C142" i="7"/>
  <c r="C141" i="7"/>
  <c r="D141" i="7" s="1"/>
  <c r="C140" i="7"/>
  <c r="D140" i="7" s="1"/>
  <c r="F139" i="7"/>
  <c r="D139" i="7"/>
  <c r="C139" i="7"/>
  <c r="C138" i="7"/>
  <c r="D138" i="7" s="1"/>
  <c r="C137" i="7"/>
  <c r="D137" i="7" s="1"/>
  <c r="C136" i="7"/>
  <c r="D136" i="7" s="1"/>
  <c r="D135" i="7"/>
  <c r="C135" i="7"/>
  <c r="C134" i="7"/>
  <c r="D134" i="7" s="1"/>
  <c r="G133" i="7"/>
  <c r="F133" i="7"/>
  <c r="D133" i="7"/>
  <c r="C133" i="7"/>
  <c r="D132" i="7"/>
  <c r="C132" i="7"/>
  <c r="D131" i="7"/>
  <c r="C131" i="7"/>
  <c r="D130" i="7"/>
  <c r="C130" i="7"/>
  <c r="D129" i="7"/>
  <c r="C129" i="7"/>
  <c r="C128" i="7"/>
  <c r="D128" i="7" s="1"/>
  <c r="B128" i="7"/>
  <c r="D127" i="7"/>
  <c r="C127" i="7"/>
  <c r="C126" i="7"/>
  <c r="D126" i="7" s="1"/>
  <c r="C125" i="7"/>
  <c r="D125" i="7" s="1"/>
  <c r="C124" i="7"/>
  <c r="D124" i="7" s="1"/>
  <c r="D123" i="7"/>
  <c r="C123" i="7"/>
  <c r="C122" i="7"/>
  <c r="D122" i="7" s="1"/>
  <c r="D121" i="7"/>
  <c r="C121" i="7"/>
  <c r="D120" i="7"/>
  <c r="C120" i="7"/>
  <c r="D119" i="7"/>
  <c r="C119" i="7"/>
  <c r="B119" i="7"/>
  <c r="F118" i="7"/>
  <c r="D118" i="7"/>
  <c r="C118" i="7"/>
  <c r="D117" i="7"/>
  <c r="C117" i="7"/>
  <c r="C116" i="7"/>
  <c r="D116" i="7" s="1"/>
  <c r="D115" i="7"/>
  <c r="C115" i="7"/>
  <c r="C114" i="7"/>
  <c r="D114" i="7" s="1"/>
  <c r="C113" i="7"/>
  <c r="D113" i="7" s="1"/>
  <c r="B113" i="7"/>
  <c r="D112" i="7"/>
  <c r="C112" i="7"/>
  <c r="D111" i="7"/>
  <c r="C111" i="7"/>
  <c r="C110" i="7"/>
  <c r="D110" i="7" s="1"/>
  <c r="D109" i="7"/>
  <c r="C109" i="7"/>
  <c r="D108" i="7"/>
  <c r="C108" i="7"/>
  <c r="D107" i="7"/>
  <c r="C107" i="7"/>
  <c r="D106" i="7"/>
  <c r="C106" i="7"/>
  <c r="D105" i="7"/>
  <c r="C105" i="7"/>
  <c r="C104" i="7"/>
  <c r="D104" i="7" s="1"/>
  <c r="F103" i="7"/>
  <c r="D103" i="7"/>
  <c r="C103" i="7"/>
  <c r="C102" i="7"/>
  <c r="D102" i="7" s="1"/>
  <c r="C101" i="7"/>
  <c r="D101" i="7" s="1"/>
  <c r="C100" i="7"/>
  <c r="D100" i="7" s="1"/>
  <c r="D99" i="7"/>
  <c r="C99" i="7"/>
  <c r="C98" i="7"/>
  <c r="D98" i="7" s="1"/>
  <c r="D97" i="7"/>
  <c r="C97" i="7"/>
  <c r="D96" i="7"/>
  <c r="C96" i="7"/>
  <c r="D95" i="7"/>
  <c r="C95" i="7"/>
  <c r="C94" i="7"/>
  <c r="D94" i="7" s="1"/>
  <c r="C93" i="7"/>
  <c r="D93" i="7" s="1"/>
  <c r="D92" i="7"/>
  <c r="C92" i="7"/>
  <c r="D91" i="7"/>
  <c r="C91" i="7"/>
  <c r="D90" i="7"/>
  <c r="C90" i="7"/>
  <c r="D89" i="7"/>
  <c r="C89" i="7"/>
  <c r="C88" i="7"/>
  <c r="D88" i="7" s="1"/>
  <c r="D87" i="7"/>
  <c r="C87" i="7"/>
  <c r="D86" i="7"/>
  <c r="C86" i="7"/>
  <c r="C85" i="7"/>
  <c r="D85" i="7" s="1"/>
  <c r="C84" i="7"/>
  <c r="D84" i="7" s="1"/>
  <c r="D83" i="7"/>
  <c r="C83" i="7"/>
  <c r="D82" i="7"/>
  <c r="C82" i="7"/>
  <c r="C81" i="7"/>
  <c r="D81" i="7" s="1"/>
  <c r="C80" i="7"/>
  <c r="D80" i="7" s="1"/>
  <c r="D79" i="7"/>
  <c r="C79" i="7"/>
  <c r="D78" i="7"/>
  <c r="C78" i="7"/>
  <c r="D77" i="7"/>
  <c r="C77" i="7"/>
  <c r="C76" i="7"/>
  <c r="D76" i="7" s="1"/>
  <c r="C75" i="7"/>
  <c r="D75" i="7" s="1"/>
  <c r="D74" i="7"/>
  <c r="C74" i="7"/>
  <c r="C73" i="7"/>
  <c r="D73" i="7" s="1"/>
  <c r="C72" i="7"/>
  <c r="D72" i="7" s="1"/>
  <c r="D71" i="7"/>
  <c r="C71" i="7"/>
  <c r="C70" i="7"/>
  <c r="D70" i="7" s="1"/>
  <c r="D69" i="7"/>
  <c r="C69" i="7"/>
  <c r="D68" i="7"/>
  <c r="C68" i="7"/>
  <c r="D67" i="7"/>
  <c r="C67" i="7"/>
  <c r="D66" i="7"/>
  <c r="C66" i="7"/>
  <c r="D65" i="7"/>
  <c r="C65" i="7"/>
  <c r="C64" i="7"/>
  <c r="D64" i="7" s="1"/>
  <c r="C63" i="7"/>
  <c r="D63" i="7" s="1"/>
  <c r="D62" i="7"/>
  <c r="C62" i="7"/>
  <c r="C61" i="7"/>
  <c r="D61" i="7" s="1"/>
  <c r="C60" i="7"/>
  <c r="D60" i="7" s="1"/>
  <c r="D59" i="7"/>
  <c r="C59" i="7"/>
  <c r="C58" i="7"/>
  <c r="D58" i="7" s="1"/>
  <c r="C57" i="7"/>
  <c r="D57" i="7" s="1"/>
  <c r="C56" i="7"/>
  <c r="D56" i="7" s="1"/>
  <c r="D55" i="7"/>
  <c r="C55" i="7"/>
  <c r="D54" i="7"/>
  <c r="C54" i="7"/>
  <c r="F53" i="7"/>
  <c r="D53" i="7"/>
  <c r="C53" i="7"/>
  <c r="C52" i="7"/>
  <c r="D52" i="7" s="1"/>
  <c r="C51" i="7"/>
  <c r="D51" i="7" s="1"/>
  <c r="D50" i="7"/>
  <c r="C50" i="7"/>
  <c r="C49" i="7"/>
  <c r="D49" i="7" s="1"/>
  <c r="G48" i="7"/>
  <c r="F48" i="7"/>
  <c r="C48" i="7"/>
  <c r="D48" i="7" s="1"/>
  <c r="D47" i="7"/>
  <c r="C47" i="7"/>
  <c r="C46" i="7"/>
  <c r="D46" i="7" s="1"/>
  <c r="C45" i="7"/>
  <c r="D45" i="7" s="1"/>
  <c r="D44" i="7"/>
  <c r="C44" i="7"/>
  <c r="B44" i="7"/>
  <c r="G43" i="7"/>
  <c r="D43" i="7"/>
  <c r="C43" i="7"/>
  <c r="D42" i="7"/>
  <c r="C42" i="7"/>
  <c r="D41" i="7"/>
  <c r="C41" i="7"/>
  <c r="C40" i="7"/>
  <c r="D40" i="7" s="1"/>
  <c r="F39" i="7"/>
  <c r="D39" i="7"/>
  <c r="C39" i="7"/>
  <c r="B39" i="7"/>
  <c r="D38" i="7"/>
  <c r="C38" i="7"/>
  <c r="C37" i="7"/>
  <c r="D37" i="7" s="1"/>
  <c r="C36" i="7"/>
  <c r="D36" i="7" s="1"/>
  <c r="D35" i="7"/>
  <c r="C35" i="7"/>
  <c r="D34" i="7"/>
  <c r="C34" i="7"/>
  <c r="C33" i="7"/>
  <c r="D33" i="7" s="1"/>
  <c r="D32" i="7"/>
  <c r="C32" i="7"/>
  <c r="D31" i="7"/>
  <c r="C31" i="7"/>
  <c r="D30" i="7"/>
  <c r="C30" i="7"/>
  <c r="G29" i="7"/>
  <c r="D29" i="7"/>
  <c r="C29" i="7"/>
  <c r="C28" i="7"/>
  <c r="D28" i="7" s="1"/>
  <c r="C27" i="7"/>
  <c r="D27" i="7" s="1"/>
  <c r="D26" i="7"/>
  <c r="C26" i="7"/>
  <c r="C25" i="7"/>
  <c r="D25" i="7" s="1"/>
  <c r="C24" i="7"/>
  <c r="D24" i="7" s="1"/>
  <c r="D23" i="7"/>
  <c r="C23" i="7"/>
  <c r="C22" i="7"/>
  <c r="D22" i="7" s="1"/>
  <c r="C21" i="7"/>
  <c r="D21" i="7" s="1"/>
  <c r="C20" i="7"/>
  <c r="D20" i="7" s="1"/>
  <c r="D19" i="7"/>
  <c r="C19" i="7"/>
  <c r="D18" i="7"/>
  <c r="C18" i="7"/>
  <c r="D17" i="7"/>
  <c r="C17" i="7"/>
  <c r="C16" i="7"/>
  <c r="D16" i="7" s="1"/>
  <c r="C15" i="7"/>
  <c r="D15" i="7" s="1"/>
  <c r="C14" i="7"/>
  <c r="D14" i="7" s="1"/>
  <c r="F10" i="6"/>
  <c r="E10" i="6"/>
  <c r="F9" i="6"/>
  <c r="E9" i="6"/>
  <c r="F8" i="6"/>
  <c r="E8" i="6"/>
  <c r="F7" i="6"/>
  <c r="E7" i="6"/>
  <c r="E6" i="6"/>
  <c r="F5" i="6"/>
  <c r="E5" i="6"/>
  <c r="E4" i="6"/>
  <c r="E3" i="6"/>
  <c r="E2" i="6"/>
  <c r="E597" i="5"/>
  <c r="D596" i="5"/>
  <c r="C595" i="5"/>
  <c r="W594" i="5"/>
  <c r="V593" i="5"/>
  <c r="U592" i="5"/>
  <c r="S590" i="5"/>
  <c r="R589" i="5"/>
  <c r="Q588" i="5"/>
  <c r="P587" i="5"/>
  <c r="O586" i="5"/>
  <c r="N585" i="5"/>
  <c r="M584" i="5"/>
  <c r="L583" i="5"/>
  <c r="K582" i="5"/>
  <c r="J581" i="5"/>
  <c r="I580" i="5"/>
  <c r="H579" i="5"/>
  <c r="G578" i="5"/>
  <c r="F577" i="5"/>
  <c r="E576" i="5"/>
  <c r="D575" i="5"/>
  <c r="C574" i="5"/>
  <c r="W573" i="5"/>
  <c r="V572" i="5"/>
  <c r="U571" i="5"/>
  <c r="S569" i="5"/>
  <c r="R568" i="5"/>
  <c r="Q567" i="5"/>
  <c r="P566" i="5"/>
  <c r="O565" i="5"/>
  <c r="N564" i="5"/>
  <c r="M563" i="5"/>
  <c r="L562" i="5"/>
  <c r="K561" i="5"/>
  <c r="J560" i="5"/>
  <c r="I559" i="5"/>
  <c r="H558" i="5"/>
  <c r="G557" i="5"/>
  <c r="F556" i="5"/>
  <c r="E555" i="5"/>
  <c r="D554" i="5"/>
  <c r="C553" i="5"/>
  <c r="W552" i="5"/>
  <c r="V551" i="5"/>
  <c r="U550" i="5"/>
  <c r="S548" i="5"/>
  <c r="R547" i="5"/>
  <c r="Q546" i="5"/>
  <c r="P545" i="5"/>
  <c r="O544" i="5"/>
  <c r="N543" i="5"/>
  <c r="M542" i="5"/>
  <c r="L541" i="5"/>
  <c r="K540" i="5"/>
  <c r="J539" i="5"/>
  <c r="I538" i="5"/>
  <c r="H537" i="5"/>
  <c r="G536" i="5"/>
  <c r="F535" i="5"/>
  <c r="E534" i="5"/>
  <c r="D533" i="5"/>
  <c r="C532" i="5"/>
  <c r="W531" i="5"/>
  <c r="V530" i="5"/>
  <c r="U529" i="5"/>
  <c r="S527" i="5"/>
  <c r="R526" i="5"/>
  <c r="Q525" i="5"/>
  <c r="P524" i="5"/>
  <c r="O523" i="5"/>
  <c r="N522" i="5"/>
  <c r="M521" i="5"/>
  <c r="L520" i="5"/>
  <c r="K519" i="5"/>
  <c r="J518" i="5"/>
  <c r="I517" i="5"/>
  <c r="H516" i="5"/>
  <c r="G515" i="5"/>
  <c r="F514" i="5"/>
  <c r="E513" i="5"/>
  <c r="D512" i="5"/>
  <c r="C511" i="5"/>
  <c r="W510" i="5"/>
  <c r="V509" i="5"/>
  <c r="U508" i="5"/>
  <c r="S506" i="5"/>
  <c r="R505" i="5"/>
  <c r="Q504" i="5"/>
  <c r="P503" i="5"/>
  <c r="O502" i="5"/>
  <c r="N501" i="5"/>
  <c r="M500" i="5"/>
  <c r="L499" i="5"/>
  <c r="K498" i="5"/>
  <c r="J497" i="5"/>
  <c r="I496" i="5"/>
  <c r="H495" i="5"/>
  <c r="G494" i="5"/>
  <c r="F493" i="5"/>
  <c r="E492" i="5"/>
  <c r="D491" i="5"/>
  <c r="C490" i="5"/>
  <c r="W489" i="5"/>
  <c r="V488" i="5"/>
  <c r="U487" i="5"/>
  <c r="S485" i="5"/>
  <c r="R484" i="5"/>
  <c r="Q483" i="5"/>
  <c r="P482" i="5"/>
  <c r="O481" i="5"/>
  <c r="N480" i="5"/>
  <c r="M479" i="5"/>
  <c r="L478" i="5"/>
  <c r="K477" i="5"/>
  <c r="J476" i="5"/>
  <c r="I475" i="5"/>
  <c r="H474" i="5"/>
  <c r="G473" i="5"/>
  <c r="F472" i="5"/>
  <c r="E471" i="5"/>
  <c r="D470" i="5"/>
  <c r="C469" i="5"/>
  <c r="W468" i="5"/>
  <c r="V467" i="5"/>
  <c r="U466" i="5"/>
  <c r="S464" i="5"/>
  <c r="R463" i="5"/>
  <c r="Q462" i="5"/>
  <c r="P461" i="5"/>
  <c r="O460" i="5"/>
  <c r="N459" i="5"/>
  <c r="M458" i="5"/>
  <c r="L457" i="5"/>
  <c r="K456" i="5"/>
  <c r="J455" i="5"/>
  <c r="I454" i="5"/>
  <c r="H453" i="5"/>
  <c r="G452" i="5"/>
  <c r="F451" i="5"/>
  <c r="E450" i="5"/>
  <c r="D449" i="5"/>
  <c r="C448" i="5"/>
  <c r="W447" i="5"/>
  <c r="V446" i="5"/>
  <c r="U445" i="5"/>
  <c r="S443" i="5"/>
  <c r="R442" i="5"/>
  <c r="Q441" i="5"/>
  <c r="P440" i="5"/>
  <c r="O439" i="5"/>
  <c r="N438" i="5"/>
  <c r="M437" i="5"/>
  <c r="L436" i="5"/>
  <c r="K435" i="5"/>
  <c r="J434" i="5"/>
  <c r="I433" i="5"/>
  <c r="H432" i="5"/>
  <c r="G431" i="5"/>
  <c r="F430" i="5"/>
  <c r="E429" i="5"/>
  <c r="D428" i="5"/>
  <c r="C427" i="5"/>
  <c r="W426" i="5"/>
  <c r="V425" i="5"/>
  <c r="U424" i="5"/>
  <c r="S422" i="5"/>
  <c r="R421" i="5"/>
  <c r="Q420" i="5"/>
  <c r="P419" i="5"/>
  <c r="O418" i="5"/>
  <c r="N417" i="5"/>
  <c r="M416" i="5"/>
  <c r="L415" i="5"/>
  <c r="K414" i="5"/>
  <c r="J413" i="5"/>
  <c r="I412" i="5"/>
  <c r="H411" i="5"/>
  <c r="G410" i="5"/>
  <c r="F409" i="5"/>
  <c r="E408" i="5"/>
  <c r="D407" i="5"/>
  <c r="C406" i="5"/>
  <c r="W405" i="5"/>
  <c r="V404" i="5"/>
  <c r="U403" i="5"/>
  <c r="S401" i="5"/>
  <c r="R400" i="5"/>
  <c r="Q399" i="5"/>
  <c r="P398" i="5"/>
  <c r="O397" i="5"/>
  <c r="N396" i="5"/>
  <c r="M395" i="5"/>
  <c r="L394" i="5"/>
  <c r="K393" i="5"/>
  <c r="J392" i="5"/>
  <c r="I391" i="5"/>
  <c r="H390" i="5"/>
  <c r="G389" i="5"/>
  <c r="F388" i="5"/>
  <c r="E387" i="5"/>
  <c r="D386" i="5"/>
  <c r="C385" i="5"/>
  <c r="W384" i="5"/>
  <c r="V383" i="5"/>
  <c r="U382" i="5"/>
  <c r="S380" i="5"/>
  <c r="R379" i="5"/>
  <c r="Q378" i="5"/>
  <c r="P377" i="5"/>
  <c r="O376" i="5"/>
  <c r="N375" i="5"/>
  <c r="M374" i="5"/>
  <c r="L373" i="5"/>
  <c r="K372" i="5"/>
  <c r="J371" i="5"/>
  <c r="I370" i="5"/>
  <c r="H369" i="5"/>
  <c r="G368" i="5"/>
  <c r="F367" i="5"/>
  <c r="E366" i="5"/>
  <c r="D365" i="5"/>
  <c r="C364" i="5"/>
  <c r="W363" i="5"/>
  <c r="V362" i="5"/>
  <c r="U361" i="5"/>
  <c r="S359" i="5"/>
  <c r="R358" i="5"/>
  <c r="Q357" i="5"/>
  <c r="P356" i="5"/>
  <c r="O355" i="5"/>
  <c r="N354" i="5"/>
  <c r="M353" i="5"/>
  <c r="L352" i="5"/>
  <c r="K351" i="5"/>
  <c r="J350" i="5"/>
  <c r="I349" i="5"/>
  <c r="H348" i="5"/>
  <c r="G347" i="5"/>
  <c r="F346" i="5"/>
  <c r="E345" i="5"/>
  <c r="D344" i="5"/>
  <c r="C343" i="5"/>
  <c r="W342" i="5"/>
  <c r="V341" i="5"/>
  <c r="U340" i="5"/>
  <c r="S338" i="5"/>
  <c r="R337" i="5"/>
  <c r="Q336" i="5"/>
  <c r="P335" i="5"/>
  <c r="O334" i="5"/>
  <c r="N333" i="5"/>
  <c r="M332" i="5"/>
  <c r="L331" i="5"/>
  <c r="K330" i="5"/>
  <c r="J329" i="5"/>
  <c r="I328" i="5"/>
  <c r="H327" i="5"/>
  <c r="G326" i="5"/>
  <c r="F325" i="5"/>
  <c r="E324" i="5"/>
  <c r="D323" i="5"/>
  <c r="C322" i="5"/>
  <c r="W321" i="5"/>
  <c r="V320" i="5"/>
  <c r="U319" i="5"/>
  <c r="S317" i="5"/>
  <c r="R316" i="5"/>
  <c r="Q315" i="5"/>
  <c r="P314" i="5"/>
  <c r="O313" i="5"/>
  <c r="N312" i="5"/>
  <c r="M311" i="5"/>
  <c r="L310" i="5"/>
  <c r="K309" i="5"/>
  <c r="J308" i="5"/>
  <c r="I307" i="5"/>
  <c r="H306" i="5"/>
  <c r="G305" i="5"/>
  <c r="F304" i="5"/>
  <c r="E303" i="5"/>
  <c r="D302" i="5"/>
  <c r="C301" i="5"/>
  <c r="W300" i="5"/>
  <c r="V299" i="5"/>
  <c r="U298" i="5"/>
  <c r="S296" i="5"/>
  <c r="R295" i="5"/>
  <c r="Q294" i="5"/>
  <c r="P293" i="5"/>
  <c r="O292" i="5"/>
  <c r="N291" i="5"/>
  <c r="M290" i="5"/>
  <c r="L289" i="5"/>
  <c r="K288" i="5"/>
  <c r="J287" i="5"/>
  <c r="I286" i="5"/>
  <c r="H285" i="5"/>
  <c r="G284" i="5"/>
  <c r="F283" i="5"/>
  <c r="E282" i="5"/>
  <c r="D281" i="5"/>
  <c r="C280" i="5"/>
  <c r="W279" i="5"/>
  <c r="V278" i="5"/>
  <c r="U277" i="5"/>
  <c r="S275" i="5"/>
  <c r="R274" i="5"/>
  <c r="Q273" i="5"/>
  <c r="P272" i="5"/>
  <c r="O271" i="5"/>
  <c r="N270" i="5"/>
  <c r="M269" i="5"/>
  <c r="L268" i="5"/>
  <c r="K267" i="5"/>
  <c r="J266" i="5"/>
  <c r="I265" i="5"/>
  <c r="H264" i="5"/>
  <c r="G263" i="5"/>
  <c r="F262" i="5"/>
  <c r="E261" i="5"/>
  <c r="D260" i="5"/>
  <c r="C259" i="5"/>
  <c r="W258" i="5"/>
  <c r="B258" i="5"/>
  <c r="V257" i="5"/>
  <c r="U256" i="5"/>
  <c r="S254" i="5"/>
  <c r="R253" i="5"/>
  <c r="B253" i="5"/>
  <c r="Q252" i="5"/>
  <c r="B252" i="5"/>
  <c r="P251" i="5"/>
  <c r="O250" i="5"/>
  <c r="N249" i="5"/>
  <c r="M248" i="5"/>
  <c r="L247" i="5"/>
  <c r="B247" i="5"/>
  <c r="K246" i="5"/>
  <c r="B246" i="5"/>
  <c r="J245" i="5"/>
  <c r="I244" i="5"/>
  <c r="H243" i="5"/>
  <c r="G242" i="5"/>
  <c r="F241" i="5"/>
  <c r="B241" i="5"/>
  <c r="E240" i="5"/>
  <c r="B240" i="5"/>
  <c r="D239" i="5"/>
  <c r="C238" i="5"/>
  <c r="W237" i="5"/>
  <c r="V236" i="5"/>
  <c r="U235" i="5"/>
  <c r="S233" i="5"/>
  <c r="R232" i="5"/>
  <c r="Q231" i="5"/>
  <c r="P230" i="5"/>
  <c r="O229" i="5"/>
  <c r="N228" i="5"/>
  <c r="M227" i="5"/>
  <c r="L226" i="5"/>
  <c r="K225" i="5"/>
  <c r="J224" i="5"/>
  <c r="I223" i="5"/>
  <c r="H222" i="5"/>
  <c r="G221" i="5"/>
  <c r="F220" i="5"/>
  <c r="E219" i="5"/>
  <c r="D218" i="5"/>
  <c r="C217" i="5"/>
  <c r="W216" i="5"/>
  <c r="B216" i="5"/>
  <c r="V215" i="5"/>
  <c r="U214" i="5"/>
  <c r="S212" i="5"/>
  <c r="R211" i="5"/>
  <c r="B211" i="5"/>
  <c r="Q210" i="5"/>
  <c r="B210" i="5"/>
  <c r="P209" i="5"/>
  <c r="O208" i="5"/>
  <c r="N207" i="5"/>
  <c r="M206" i="5"/>
  <c r="L205" i="5"/>
  <c r="B205" i="5"/>
  <c r="K204" i="5"/>
  <c r="B204" i="5"/>
  <c r="J203" i="5"/>
  <c r="I202" i="5"/>
  <c r="H201" i="5"/>
  <c r="G200" i="5"/>
  <c r="F199" i="5"/>
  <c r="B199" i="5"/>
  <c r="E198" i="5"/>
  <c r="B198" i="5"/>
  <c r="D197" i="5"/>
  <c r="C196" i="5"/>
  <c r="W195" i="5"/>
  <c r="V194" i="5"/>
  <c r="U193" i="5"/>
  <c r="S191" i="5"/>
  <c r="R190" i="5"/>
  <c r="Q189" i="5"/>
  <c r="P188" i="5"/>
  <c r="O187" i="5"/>
  <c r="N186" i="5"/>
  <c r="M185" i="5"/>
  <c r="L184" i="5"/>
  <c r="K183" i="5"/>
  <c r="J182" i="5"/>
  <c r="I181" i="5"/>
  <c r="H180" i="5"/>
  <c r="G179" i="5"/>
  <c r="F178" i="5"/>
  <c r="E177" i="5"/>
  <c r="D176" i="5"/>
  <c r="C175" i="5"/>
  <c r="W174" i="5"/>
  <c r="B174" i="5"/>
  <c r="V173" i="5"/>
  <c r="B173" i="5"/>
  <c r="U172" i="5"/>
  <c r="B172" i="5"/>
  <c r="T171" i="5"/>
  <c r="T255" i="5" s="1"/>
  <c r="T339" i="5" s="1"/>
  <c r="T423" i="5" s="1"/>
  <c r="T507" i="5" s="1"/>
  <c r="T591" i="5" s="1"/>
  <c r="B171" i="5"/>
  <c r="B257" i="5" s="1"/>
  <c r="S170" i="5"/>
  <c r="B170" i="5"/>
  <c r="R169" i="5"/>
  <c r="B169" i="5"/>
  <c r="Q168" i="5"/>
  <c r="B168" i="5"/>
  <c r="P167" i="5"/>
  <c r="B167" i="5"/>
  <c r="O166" i="5"/>
  <c r="B166" i="5"/>
  <c r="N165" i="5"/>
  <c r="B165" i="5"/>
  <c r="M164" i="5"/>
  <c r="B164" i="5"/>
  <c r="L163" i="5"/>
  <c r="B163" i="5"/>
  <c r="K162" i="5"/>
  <c r="B162" i="5"/>
  <c r="J161" i="5"/>
  <c r="B161" i="5"/>
  <c r="I160" i="5"/>
  <c r="B160" i="5"/>
  <c r="H159" i="5"/>
  <c r="B159" i="5"/>
  <c r="G158" i="5"/>
  <c r="B158" i="5"/>
  <c r="F157" i="5"/>
  <c r="B157" i="5"/>
  <c r="E156" i="5"/>
  <c r="B156" i="5"/>
  <c r="D155" i="5"/>
  <c r="B155" i="5"/>
  <c r="C154" i="5"/>
  <c r="B154" i="5"/>
  <c r="W153" i="5"/>
  <c r="B153" i="5"/>
  <c r="V152" i="5"/>
  <c r="B152" i="5"/>
  <c r="U151" i="5"/>
  <c r="B151" i="5"/>
  <c r="T150" i="5"/>
  <c r="T234" i="5" s="1"/>
  <c r="T318" i="5" s="1"/>
  <c r="T402" i="5" s="1"/>
  <c r="T486" i="5" s="1"/>
  <c r="T570" i="5" s="1"/>
  <c r="B150" i="5"/>
  <c r="B217" i="5" s="1"/>
  <c r="S149" i="5"/>
  <c r="B149" i="5"/>
  <c r="R148" i="5"/>
  <c r="B148" i="5"/>
  <c r="Q147" i="5"/>
  <c r="B147" i="5"/>
  <c r="P146" i="5"/>
  <c r="B146" i="5"/>
  <c r="O145" i="5"/>
  <c r="B145" i="5"/>
  <c r="N144" i="5"/>
  <c r="B144" i="5"/>
  <c r="M143" i="5"/>
  <c r="B143" i="5"/>
  <c r="L142" i="5"/>
  <c r="B142" i="5"/>
  <c r="K141" i="5"/>
  <c r="B141" i="5"/>
  <c r="J140" i="5"/>
  <c r="B140" i="5"/>
  <c r="I139" i="5"/>
  <c r="B139" i="5"/>
  <c r="H138" i="5"/>
  <c r="B138" i="5"/>
  <c r="G137" i="5"/>
  <c r="B137" i="5"/>
  <c r="F136" i="5"/>
  <c r="B136" i="5"/>
  <c r="E135" i="5"/>
  <c r="B135" i="5"/>
  <c r="D134" i="5"/>
  <c r="B134" i="5"/>
  <c r="C133" i="5"/>
  <c r="B133" i="5"/>
  <c r="W132" i="5"/>
  <c r="B132" i="5"/>
  <c r="V131" i="5"/>
  <c r="B131" i="5"/>
  <c r="U130" i="5"/>
  <c r="B130" i="5"/>
  <c r="T129" i="5"/>
  <c r="T213" i="5" s="1"/>
  <c r="T297" i="5" s="1"/>
  <c r="T381" i="5" s="1"/>
  <c r="T465" i="5" s="1"/>
  <c r="T549" i="5" s="1"/>
  <c r="B129" i="5"/>
  <c r="B215" i="5" s="1"/>
  <c r="S128" i="5"/>
  <c r="B128" i="5"/>
  <c r="R127" i="5"/>
  <c r="B127" i="5"/>
  <c r="Q126" i="5"/>
  <c r="B126" i="5"/>
  <c r="P125" i="5"/>
  <c r="B125" i="5"/>
  <c r="O124" i="5"/>
  <c r="B124" i="5"/>
  <c r="N123" i="5"/>
  <c r="B123" i="5"/>
  <c r="M122" i="5"/>
  <c r="B122" i="5"/>
  <c r="L121" i="5"/>
  <c r="B121" i="5"/>
  <c r="K120" i="5"/>
  <c r="B120" i="5"/>
  <c r="J119" i="5"/>
  <c r="B119" i="5"/>
  <c r="I118" i="5"/>
  <c r="B118" i="5"/>
  <c r="H117" i="5"/>
  <c r="B117" i="5"/>
  <c r="G116" i="5"/>
  <c r="B116" i="5"/>
  <c r="F115" i="5"/>
  <c r="B115" i="5"/>
  <c r="E114" i="5"/>
  <c r="B114" i="5"/>
  <c r="D113" i="5"/>
  <c r="B113" i="5"/>
  <c r="C112" i="5"/>
  <c r="B112" i="5"/>
  <c r="W111" i="5"/>
  <c r="B111" i="5"/>
  <c r="V110" i="5"/>
  <c r="B110" i="5"/>
  <c r="U109" i="5"/>
  <c r="B109" i="5"/>
  <c r="T108" i="5"/>
  <c r="T192" i="5" s="1"/>
  <c r="T276" i="5" s="1"/>
  <c r="T360" i="5" s="1"/>
  <c r="T444" i="5" s="1"/>
  <c r="T528" i="5" s="1"/>
  <c r="B108" i="5"/>
  <c r="B187" i="5" s="1"/>
  <c r="S107" i="5"/>
  <c r="B107" i="5"/>
  <c r="R106" i="5"/>
  <c r="B106" i="5"/>
  <c r="Q105" i="5"/>
  <c r="B105" i="5"/>
  <c r="P104" i="5"/>
  <c r="B104" i="5"/>
  <c r="O103" i="5"/>
  <c r="B103" i="5"/>
  <c r="N102" i="5"/>
  <c r="B102" i="5"/>
  <c r="M101" i="5"/>
  <c r="B101" i="5"/>
  <c r="L100" i="5"/>
  <c r="B100" i="5"/>
  <c r="K99" i="5"/>
  <c r="B99" i="5"/>
  <c r="J98" i="5"/>
  <c r="B98" i="5"/>
  <c r="I97" i="5"/>
  <c r="B97" i="5"/>
  <c r="H96" i="5"/>
  <c r="B96" i="5"/>
  <c r="G95" i="5"/>
  <c r="B95" i="5"/>
  <c r="F94" i="5"/>
  <c r="B94" i="5"/>
  <c r="E93" i="5"/>
  <c r="B93" i="5"/>
  <c r="D92" i="5"/>
  <c r="B92" i="5"/>
  <c r="C91" i="5"/>
  <c r="B91" i="5"/>
  <c r="V54" i="5"/>
  <c r="M54" i="5"/>
  <c r="L54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J54" i="5" s="1"/>
  <c r="I52" i="5"/>
  <c r="H52" i="5"/>
  <c r="G52" i="5"/>
  <c r="F52" i="5"/>
  <c r="E52" i="5"/>
  <c r="D52" i="5"/>
  <c r="C52" i="5"/>
  <c r="W51" i="5"/>
  <c r="W54" i="5" s="1"/>
  <c r="V51" i="5"/>
  <c r="U51" i="5"/>
  <c r="T51" i="5"/>
  <c r="T54" i="5" s="1"/>
  <c r="S51" i="5"/>
  <c r="S54" i="5" s="1"/>
  <c r="R51" i="5"/>
  <c r="R54" i="5" s="1"/>
  <c r="Q51" i="5"/>
  <c r="Q54" i="5" s="1"/>
  <c r="P51" i="5"/>
  <c r="P54" i="5" s="1"/>
  <c r="O51" i="5"/>
  <c r="O54" i="5" s="1"/>
  <c r="N51" i="5"/>
  <c r="N54" i="5" s="1"/>
  <c r="M51" i="5"/>
  <c r="L51" i="5"/>
  <c r="K51" i="5"/>
  <c r="K54" i="5" s="1"/>
  <c r="J51" i="5"/>
  <c r="I51" i="5"/>
  <c r="H51" i="5"/>
  <c r="H54" i="5" s="1"/>
  <c r="G51" i="5"/>
  <c r="G54" i="5" s="1"/>
  <c r="F51" i="5"/>
  <c r="F54" i="5" s="1"/>
  <c r="E51" i="5"/>
  <c r="E54" i="5" s="1"/>
  <c r="D51" i="5"/>
  <c r="D54" i="5" s="1"/>
  <c r="C51" i="5"/>
  <c r="C54" i="5" s="1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B338" i="7" s="1"/>
  <c r="X18" i="5"/>
  <c r="B311" i="7" s="1"/>
  <c r="X17" i="5"/>
  <c r="X16" i="5"/>
  <c r="G281" i="7" s="1"/>
  <c r="X15" i="5"/>
  <c r="X14" i="5"/>
  <c r="G234" i="7" s="1"/>
  <c r="X13" i="5"/>
  <c r="F223" i="7" s="1"/>
  <c r="X12" i="5"/>
  <c r="G200" i="7" s="1"/>
  <c r="X11" i="5"/>
  <c r="G162" i="7" s="1"/>
  <c r="X10" i="5"/>
  <c r="G155" i="7" s="1"/>
  <c r="X9" i="5"/>
  <c r="F127" i="7" s="1"/>
  <c r="X8" i="5"/>
  <c r="F112" i="7" s="1"/>
  <c r="X7" i="5"/>
  <c r="G97" i="7" s="1"/>
  <c r="X6" i="5"/>
  <c r="G65" i="7" s="1"/>
  <c r="X5" i="5"/>
  <c r="F51" i="7" s="1"/>
  <c r="X4" i="5"/>
  <c r="G34" i="7" s="1"/>
  <c r="H41" i="4"/>
  <c r="F41" i="4"/>
  <c r="D41" i="4"/>
  <c r="C41" i="4"/>
  <c r="I41" i="4" s="1"/>
  <c r="B41" i="4"/>
  <c r="A41" i="4"/>
  <c r="H40" i="4"/>
  <c r="F40" i="4"/>
  <c r="D40" i="4"/>
  <c r="C40" i="4"/>
  <c r="I40" i="4" s="1"/>
  <c r="B40" i="4"/>
  <c r="A40" i="4"/>
  <c r="H39" i="4"/>
  <c r="F39" i="4"/>
  <c r="D39" i="4"/>
  <c r="C39" i="4"/>
  <c r="I39" i="4" s="1"/>
  <c r="B39" i="4"/>
  <c r="A39" i="4"/>
  <c r="H38" i="4"/>
  <c r="F38" i="4"/>
  <c r="I38" i="4" s="1"/>
  <c r="D38" i="4"/>
  <c r="C38" i="4"/>
  <c r="B38" i="4"/>
  <c r="A38" i="4"/>
  <c r="H37" i="4"/>
  <c r="F37" i="4"/>
  <c r="D37" i="4"/>
  <c r="C37" i="4"/>
  <c r="I37" i="4" s="1"/>
  <c r="B37" i="4"/>
  <c r="A37" i="4"/>
  <c r="H36" i="4"/>
  <c r="F36" i="4"/>
  <c r="D36" i="4"/>
  <c r="C36" i="4"/>
  <c r="I36" i="4" s="1"/>
  <c r="B36" i="4"/>
  <c r="A36" i="4"/>
  <c r="H35" i="4"/>
  <c r="F35" i="4"/>
  <c r="D35" i="4"/>
  <c r="C35" i="4"/>
  <c r="I35" i="4" s="1"/>
  <c r="B35" i="4"/>
  <c r="A35" i="4"/>
  <c r="H34" i="4"/>
  <c r="F34" i="4"/>
  <c r="I34" i="4" s="1"/>
  <c r="D34" i="4"/>
  <c r="C34" i="4"/>
  <c r="B34" i="4"/>
  <c r="A34" i="4"/>
  <c r="I33" i="4"/>
  <c r="H33" i="4"/>
  <c r="F33" i="4"/>
  <c r="D33" i="4"/>
  <c r="C33" i="4"/>
  <c r="B33" i="4"/>
  <c r="A33" i="4"/>
  <c r="I32" i="4"/>
  <c r="H32" i="4"/>
  <c r="F32" i="4"/>
  <c r="D32" i="4"/>
  <c r="C32" i="4"/>
  <c r="B32" i="4"/>
  <c r="A32" i="4"/>
  <c r="H31" i="4"/>
  <c r="F31" i="4"/>
  <c r="D31" i="4"/>
  <c r="C31" i="4"/>
  <c r="I31" i="4" s="1"/>
  <c r="B31" i="4"/>
  <c r="A31" i="4"/>
  <c r="H30" i="4"/>
  <c r="F30" i="4"/>
  <c r="D30" i="4"/>
  <c r="C30" i="4"/>
  <c r="I30" i="4" s="1"/>
  <c r="B30" i="4"/>
  <c r="A30" i="4"/>
  <c r="H29" i="4"/>
  <c r="F29" i="4"/>
  <c r="D29" i="4"/>
  <c r="I29" i="4" s="1"/>
  <c r="C29" i="4"/>
  <c r="B29" i="4"/>
  <c r="A29" i="4"/>
  <c r="H28" i="4"/>
  <c r="F28" i="4"/>
  <c r="D28" i="4"/>
  <c r="I28" i="4" s="1"/>
  <c r="C28" i="4"/>
  <c r="B28" i="4"/>
  <c r="A28" i="4"/>
  <c r="I27" i="4"/>
  <c r="H27" i="4"/>
  <c r="F27" i="4"/>
  <c r="D27" i="4"/>
  <c r="C27" i="4"/>
  <c r="B27" i="4"/>
  <c r="A27" i="4"/>
  <c r="H26" i="4"/>
  <c r="F26" i="4"/>
  <c r="D26" i="4"/>
  <c r="C26" i="4"/>
  <c r="I26" i="4" s="1"/>
  <c r="B26" i="4"/>
  <c r="A26" i="4"/>
  <c r="H25" i="4"/>
  <c r="F25" i="4"/>
  <c r="D25" i="4"/>
  <c r="C25" i="4"/>
  <c r="I25" i="4" s="1"/>
  <c r="B25" i="4"/>
  <c r="A25" i="4"/>
  <c r="H24" i="4"/>
  <c r="F24" i="4"/>
  <c r="D24" i="4"/>
  <c r="C24" i="4"/>
  <c r="I24" i="4" s="1"/>
  <c r="B24" i="4"/>
  <c r="A24" i="4"/>
  <c r="H23" i="4"/>
  <c r="F23" i="4"/>
  <c r="D23" i="4"/>
  <c r="C23" i="4"/>
  <c r="I23" i="4" s="1"/>
  <c r="B23" i="4"/>
  <c r="A23" i="4"/>
  <c r="H22" i="4"/>
  <c r="F22" i="4"/>
  <c r="I22" i="4" s="1"/>
  <c r="D22" i="4"/>
  <c r="C22" i="4"/>
  <c r="B22" i="4"/>
  <c r="A22" i="4"/>
  <c r="H21" i="4"/>
  <c r="F21" i="4"/>
  <c r="I21" i="4" s="1"/>
  <c r="D21" i="4"/>
  <c r="C21" i="4"/>
  <c r="B21" i="4"/>
  <c r="A21" i="4"/>
  <c r="I20" i="4"/>
  <c r="H20" i="4"/>
  <c r="F20" i="4"/>
  <c r="D20" i="4"/>
  <c r="C20" i="4"/>
  <c r="B20" i="4"/>
  <c r="A20" i="4"/>
  <c r="H19" i="4"/>
  <c r="F19" i="4"/>
  <c r="D19" i="4"/>
  <c r="C19" i="4"/>
  <c r="I19" i="4" s="1"/>
  <c r="B19" i="4"/>
  <c r="A19" i="4"/>
  <c r="H18" i="4"/>
  <c r="F18" i="4"/>
  <c r="D18" i="4"/>
  <c r="C18" i="4"/>
  <c r="I18" i="4" s="1"/>
  <c r="B18" i="4"/>
  <c r="A18" i="4"/>
  <c r="H17" i="4"/>
  <c r="F17" i="4"/>
  <c r="D17" i="4"/>
  <c r="I17" i="4" s="1"/>
  <c r="C17" i="4"/>
  <c r="B17" i="4"/>
  <c r="A17" i="4"/>
  <c r="H16" i="4"/>
  <c r="F16" i="4"/>
  <c r="D16" i="4"/>
  <c r="I16" i="4" s="1"/>
  <c r="C16" i="4"/>
  <c r="B16" i="4"/>
  <c r="A16" i="4"/>
  <c r="I15" i="4"/>
  <c r="H15" i="4"/>
  <c r="F15" i="4"/>
  <c r="D15" i="4"/>
  <c r="C15" i="4"/>
  <c r="B15" i="4"/>
  <c r="A15" i="4"/>
  <c r="H14" i="4"/>
  <c r="F14" i="4"/>
  <c r="D14" i="4"/>
  <c r="C14" i="4"/>
  <c r="I14" i="4" s="1"/>
  <c r="B14" i="4"/>
  <c r="A14" i="4"/>
  <c r="H13" i="4"/>
  <c r="F13" i="4"/>
  <c r="D13" i="4"/>
  <c r="C13" i="4"/>
  <c r="I13" i="4" s="1"/>
  <c r="B13" i="4"/>
  <c r="A13" i="4"/>
  <c r="H12" i="4"/>
  <c r="F12" i="4"/>
  <c r="D12" i="4"/>
  <c r="C12" i="4"/>
  <c r="I12" i="4" s="1"/>
  <c r="B12" i="4"/>
  <c r="A12" i="4"/>
  <c r="H11" i="4"/>
  <c r="F11" i="4"/>
  <c r="D11" i="4"/>
  <c r="C11" i="4"/>
  <c r="I11" i="4" s="1"/>
  <c r="B11" i="4"/>
  <c r="A11" i="4"/>
  <c r="H10" i="4"/>
  <c r="F10" i="4"/>
  <c r="I10" i="4" s="1"/>
  <c r="D10" i="4"/>
  <c r="C10" i="4"/>
  <c r="B10" i="4"/>
  <c r="A10" i="4"/>
  <c r="H9" i="4"/>
  <c r="F9" i="4"/>
  <c r="I9" i="4" s="1"/>
  <c r="D9" i="4"/>
  <c r="C9" i="4"/>
  <c r="B9" i="4"/>
  <c r="A9" i="4"/>
  <c r="I8" i="4"/>
  <c r="H8" i="4"/>
  <c r="F8" i="4"/>
  <c r="D8" i="4"/>
  <c r="C8" i="4"/>
  <c r="B8" i="4"/>
  <c r="A8" i="4"/>
  <c r="H7" i="4"/>
  <c r="F7" i="4"/>
  <c r="D7" i="4"/>
  <c r="C7" i="4"/>
  <c r="I7" i="4" s="1"/>
  <c r="B7" i="4"/>
  <c r="A7" i="4"/>
  <c r="H6" i="4"/>
  <c r="F6" i="4"/>
  <c r="D6" i="4"/>
  <c r="C6" i="4"/>
  <c r="I6" i="4" s="1"/>
  <c r="B6" i="4"/>
  <c r="A6" i="4"/>
  <c r="H5" i="4"/>
  <c r="F5" i="4"/>
  <c r="D5" i="4"/>
  <c r="I5" i="4" s="1"/>
  <c r="C5" i="4"/>
  <c r="B5" i="4"/>
  <c r="A5" i="4"/>
  <c r="H4" i="4"/>
  <c r="F4" i="4"/>
  <c r="D4" i="4"/>
  <c r="I4" i="4" s="1"/>
  <c r="C4" i="4"/>
  <c r="B4" i="4"/>
  <c r="A4" i="4"/>
  <c r="I3" i="4"/>
  <c r="H3" i="4"/>
  <c r="F3" i="4"/>
  <c r="D3" i="4"/>
  <c r="C3" i="4"/>
  <c r="B3" i="4"/>
  <c r="A3" i="4"/>
  <c r="H2" i="4"/>
  <c r="F2" i="4"/>
  <c r="D2" i="4"/>
  <c r="C2" i="4"/>
  <c r="I2" i="4" s="1"/>
  <c r="B2" i="4"/>
  <c r="A2" i="4"/>
  <c r="D43" i="4" s="1"/>
  <c r="K50" i="3"/>
  <c r="O49" i="3"/>
  <c r="C49" i="3"/>
  <c r="W48" i="3"/>
  <c r="V48" i="3"/>
  <c r="B48" i="3"/>
  <c r="A48" i="3"/>
  <c r="W47" i="3"/>
  <c r="V47" i="3"/>
  <c r="B47" i="3"/>
  <c r="A47" i="3"/>
  <c r="W45" i="3"/>
  <c r="V45" i="3"/>
  <c r="B45" i="3"/>
  <c r="A45" i="3"/>
  <c r="W44" i="3"/>
  <c r="V44" i="3"/>
  <c r="B44" i="3"/>
  <c r="A44" i="3"/>
  <c r="W43" i="3"/>
  <c r="V43" i="3"/>
  <c r="B43" i="3"/>
  <c r="A43" i="3"/>
  <c r="W42" i="3"/>
  <c r="V42" i="3"/>
  <c r="B42" i="3"/>
  <c r="A42" i="3"/>
  <c r="W41" i="3"/>
  <c r="V41" i="3"/>
  <c r="B41" i="3"/>
  <c r="A41" i="3"/>
  <c r="W40" i="3"/>
  <c r="V40" i="3"/>
  <c r="B40" i="3"/>
  <c r="A40" i="3"/>
  <c r="W39" i="3"/>
  <c r="V39" i="3"/>
  <c r="B39" i="3"/>
  <c r="A39" i="3"/>
  <c r="W38" i="3"/>
  <c r="V38" i="3"/>
  <c r="B38" i="3"/>
  <c r="A38" i="3"/>
  <c r="W37" i="3"/>
  <c r="V37" i="3"/>
  <c r="B37" i="3"/>
  <c r="A37" i="3"/>
  <c r="W36" i="3"/>
  <c r="V36" i="3"/>
  <c r="B36" i="3"/>
  <c r="A36" i="3"/>
  <c r="W35" i="3"/>
  <c r="V35" i="3"/>
  <c r="B35" i="3"/>
  <c r="A35" i="3"/>
  <c r="W34" i="3"/>
  <c r="V34" i="3"/>
  <c r="B34" i="3"/>
  <c r="A34" i="3"/>
  <c r="W33" i="3"/>
  <c r="V33" i="3"/>
  <c r="B33" i="3"/>
  <c r="A33" i="3"/>
  <c r="W32" i="3"/>
  <c r="V32" i="3"/>
  <c r="B32" i="3"/>
  <c r="A32" i="3"/>
  <c r="W31" i="3"/>
  <c r="V31" i="3"/>
  <c r="B31" i="3"/>
  <c r="A31" i="3"/>
  <c r="W30" i="3"/>
  <c r="V30" i="3"/>
  <c r="B30" i="3"/>
  <c r="A30" i="3"/>
  <c r="W29" i="3"/>
  <c r="V29" i="3"/>
  <c r="B29" i="3"/>
  <c r="A29" i="3"/>
  <c r="W28" i="3"/>
  <c r="V28" i="3"/>
  <c r="B28" i="3"/>
  <c r="A28" i="3"/>
  <c r="W27" i="3"/>
  <c r="V27" i="3"/>
  <c r="B27" i="3"/>
  <c r="A27" i="3"/>
  <c r="W26" i="3"/>
  <c r="V26" i="3"/>
  <c r="B26" i="3"/>
  <c r="A26" i="3"/>
  <c r="W25" i="3"/>
  <c r="V25" i="3"/>
  <c r="B25" i="3"/>
  <c r="A25" i="3"/>
  <c r="W24" i="3"/>
  <c r="V24" i="3"/>
  <c r="B24" i="3"/>
  <c r="A24" i="3"/>
  <c r="W23" i="3"/>
  <c r="V23" i="3"/>
  <c r="B23" i="3"/>
  <c r="A23" i="3"/>
  <c r="W22" i="3"/>
  <c r="V22" i="3"/>
  <c r="B22" i="3"/>
  <c r="A22" i="3"/>
  <c r="W21" i="3"/>
  <c r="V21" i="3"/>
  <c r="B21" i="3"/>
  <c r="A21" i="3"/>
  <c r="W20" i="3"/>
  <c r="V20" i="3"/>
  <c r="B20" i="3"/>
  <c r="A20" i="3"/>
  <c r="W19" i="3"/>
  <c r="V19" i="3"/>
  <c r="B19" i="3"/>
  <c r="A19" i="3"/>
  <c r="W18" i="3"/>
  <c r="V18" i="3"/>
  <c r="B18" i="3"/>
  <c r="A18" i="3"/>
  <c r="W17" i="3"/>
  <c r="V17" i="3"/>
  <c r="B17" i="3"/>
  <c r="A17" i="3"/>
  <c r="W16" i="3"/>
  <c r="V16" i="3"/>
  <c r="B16" i="3"/>
  <c r="A16" i="3"/>
  <c r="W15" i="3"/>
  <c r="V15" i="3"/>
  <c r="B15" i="3"/>
  <c r="A15" i="3"/>
  <c r="W14" i="3"/>
  <c r="V14" i="3"/>
  <c r="B14" i="3"/>
  <c r="A14" i="3"/>
  <c r="W13" i="3"/>
  <c r="V13" i="3"/>
  <c r="B13" i="3"/>
  <c r="A13" i="3"/>
  <c r="W12" i="3"/>
  <c r="V12" i="3"/>
  <c r="B12" i="3"/>
  <c r="A12" i="3"/>
  <c r="W11" i="3"/>
  <c r="V11" i="3"/>
  <c r="B11" i="3"/>
  <c r="A11" i="3"/>
  <c r="W10" i="3"/>
  <c r="V10" i="3"/>
  <c r="B10" i="3"/>
  <c r="A10" i="3"/>
  <c r="W9" i="3"/>
  <c r="V9" i="3"/>
  <c r="B9" i="3"/>
  <c r="A9" i="3"/>
  <c r="Q49" i="3" s="1"/>
  <c r="W8" i="3"/>
  <c r="V8" i="3"/>
  <c r="B8" i="3"/>
  <c r="A8" i="3"/>
  <c r="I50" i="3" s="1"/>
  <c r="R50" i="2"/>
  <c r="F50" i="2"/>
  <c r="S49" i="2"/>
  <c r="G49" i="2"/>
  <c r="AC48" i="2"/>
  <c r="AB48" i="2"/>
  <c r="B48" i="2"/>
  <c r="A48" i="2"/>
  <c r="AC47" i="2"/>
  <c r="AB47" i="2"/>
  <c r="B47" i="2"/>
  <c r="A47" i="2"/>
  <c r="AC45" i="2"/>
  <c r="AB45" i="2"/>
  <c r="B45" i="2"/>
  <c r="A45" i="2"/>
  <c r="AC44" i="2"/>
  <c r="AB44" i="2"/>
  <c r="B44" i="2"/>
  <c r="A44" i="2"/>
  <c r="AC43" i="2"/>
  <c r="AB43" i="2"/>
  <c r="B43" i="2"/>
  <c r="A43" i="2"/>
  <c r="E71" i="2" s="1"/>
  <c r="AC42" i="2"/>
  <c r="AB42" i="2"/>
  <c r="B42" i="2"/>
  <c r="A42" i="2"/>
  <c r="AC41" i="2"/>
  <c r="AB41" i="2"/>
  <c r="B41" i="2"/>
  <c r="A41" i="2"/>
  <c r="AC40" i="2"/>
  <c r="AB40" i="2"/>
  <c r="AB39" i="2"/>
  <c r="B39" i="2"/>
  <c r="A39" i="2"/>
  <c r="AC38" i="2"/>
  <c r="AB38" i="2"/>
  <c r="B38" i="2"/>
  <c r="A38" i="2"/>
  <c r="AC37" i="2"/>
  <c r="AB37" i="2"/>
  <c r="B37" i="2"/>
  <c r="A37" i="2"/>
  <c r="AC36" i="2"/>
  <c r="AB36" i="2"/>
  <c r="B36" i="2"/>
  <c r="A36" i="2"/>
  <c r="AC35" i="2"/>
  <c r="AB35" i="2"/>
  <c r="AC34" i="2"/>
  <c r="AB34" i="2"/>
  <c r="B34" i="2"/>
  <c r="A34" i="2"/>
  <c r="AB33" i="2"/>
  <c r="B33" i="2"/>
  <c r="A33" i="2"/>
  <c r="AC32" i="2"/>
  <c r="AB32" i="2"/>
  <c r="J32" i="2"/>
  <c r="B32" i="2"/>
  <c r="A32" i="2"/>
  <c r="AC31" i="2"/>
  <c r="AB31" i="2"/>
  <c r="B31" i="2"/>
  <c r="A31" i="2"/>
  <c r="AC30" i="2"/>
  <c r="AB30" i="2"/>
  <c r="B30" i="2"/>
  <c r="A30" i="2"/>
  <c r="AC29" i="2"/>
  <c r="AB29" i="2"/>
  <c r="B29" i="2"/>
  <c r="A29" i="2"/>
  <c r="AC28" i="2"/>
  <c r="AB28" i="2"/>
  <c r="B28" i="2"/>
  <c r="A28" i="2"/>
  <c r="AC27" i="2"/>
  <c r="AB27" i="2"/>
  <c r="B27" i="2"/>
  <c r="A27" i="2"/>
  <c r="AC26" i="2"/>
  <c r="AB26" i="2"/>
  <c r="B26" i="2"/>
  <c r="A26" i="2"/>
  <c r="AC25" i="2"/>
  <c r="AB25" i="2"/>
  <c r="B25" i="2"/>
  <c r="A25" i="2"/>
  <c r="AC24" i="2"/>
  <c r="AB24" i="2"/>
  <c r="B24" i="2"/>
  <c r="A24" i="2"/>
  <c r="AC23" i="2"/>
  <c r="AB23" i="2"/>
  <c r="B23" i="2"/>
  <c r="A23" i="2"/>
  <c r="AC22" i="2"/>
  <c r="AB22" i="2"/>
  <c r="B22" i="2"/>
  <c r="A22" i="2"/>
  <c r="AC21" i="2"/>
  <c r="AB21" i="2"/>
  <c r="B21" i="2"/>
  <c r="A21" i="2"/>
  <c r="AC20" i="2"/>
  <c r="AB20" i="2"/>
  <c r="B20" i="2"/>
  <c r="A20" i="2"/>
  <c r="AC19" i="2"/>
  <c r="AB19" i="2"/>
  <c r="B19" i="2"/>
  <c r="A19" i="2"/>
  <c r="AC18" i="2"/>
  <c r="AB18" i="2"/>
  <c r="B18" i="2"/>
  <c r="A18" i="2"/>
  <c r="AC17" i="2"/>
  <c r="AB17" i="2"/>
  <c r="B17" i="2"/>
  <c r="A17" i="2"/>
  <c r="AC16" i="2"/>
  <c r="AB16" i="2"/>
  <c r="B16" i="2"/>
  <c r="A16" i="2"/>
  <c r="AC15" i="2"/>
  <c r="AB15" i="2"/>
  <c r="B15" i="2"/>
  <c r="A15" i="2"/>
  <c r="AC14" i="2"/>
  <c r="AB14" i="2"/>
  <c r="B14" i="2"/>
  <c r="A14" i="2"/>
  <c r="AC13" i="2"/>
  <c r="AB13" i="2"/>
  <c r="B13" i="2"/>
  <c r="A13" i="2"/>
  <c r="AC12" i="2"/>
  <c r="AB12" i="2"/>
  <c r="B12" i="2"/>
  <c r="A12" i="2"/>
  <c r="AC11" i="2"/>
  <c r="AB11" i="2"/>
  <c r="B11" i="2"/>
  <c r="A11" i="2"/>
  <c r="AC10" i="2"/>
  <c r="AB10" i="2"/>
  <c r="B10" i="2"/>
  <c r="A10" i="2"/>
  <c r="AC9" i="2"/>
  <c r="AB9" i="2"/>
  <c r="B9" i="2"/>
  <c r="A9" i="2"/>
  <c r="P72" i="2" s="1"/>
  <c r="AC8" i="2"/>
  <c r="AB8" i="2"/>
  <c r="B8" i="2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Y71" i="1" s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Y70" i="1" s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Y65" i="1" s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J64" i="1"/>
  <c r="I64" i="1"/>
  <c r="H64" i="1"/>
  <c r="G64" i="1"/>
  <c r="F64" i="1"/>
  <c r="E64" i="1"/>
  <c r="D64" i="1"/>
  <c r="C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Y61" i="1" s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G58" i="1"/>
  <c r="F58" i="1"/>
  <c r="E58" i="1"/>
  <c r="D58" i="1"/>
  <c r="C58" i="1"/>
  <c r="X52" i="1"/>
  <c r="Q52" i="1"/>
  <c r="N52" i="1"/>
  <c r="M52" i="1"/>
  <c r="L52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H50" i="1"/>
  <c r="G50" i="1"/>
  <c r="D50" i="1"/>
  <c r="C50" i="1"/>
  <c r="X49" i="1"/>
  <c r="W49" i="1"/>
  <c r="W52" i="1" s="1"/>
  <c r="V49" i="1"/>
  <c r="V52" i="1" s="1"/>
  <c r="U49" i="1"/>
  <c r="U52" i="1" s="1"/>
  <c r="T49" i="1"/>
  <c r="T52" i="1" s="1"/>
  <c r="S49" i="1"/>
  <c r="S52" i="1" s="1"/>
  <c r="R49" i="1"/>
  <c r="R52" i="1" s="1"/>
  <c r="Q49" i="1"/>
  <c r="P49" i="1"/>
  <c r="P52" i="1" s="1"/>
  <c r="O49" i="1"/>
  <c r="N49" i="1"/>
  <c r="M49" i="1"/>
  <c r="L49" i="1"/>
  <c r="K49" i="1"/>
  <c r="K52" i="1" s="1"/>
  <c r="J49" i="1"/>
  <c r="J52" i="1" s="1"/>
  <c r="I49" i="1"/>
  <c r="H49" i="1"/>
  <c r="H52" i="1" s="1"/>
  <c r="G49" i="1"/>
  <c r="G52" i="1" s="1"/>
  <c r="F49" i="1"/>
  <c r="F52" i="1" s="1"/>
  <c r="E49" i="1"/>
  <c r="D49" i="1"/>
  <c r="D52" i="1" s="1"/>
  <c r="C49" i="1"/>
  <c r="C52" i="1" s="1"/>
  <c r="AB48" i="1"/>
  <c r="AA48" i="1"/>
  <c r="AB47" i="1"/>
  <c r="AA47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K37" i="1"/>
  <c r="K64" i="1" s="1"/>
  <c r="AB36" i="1"/>
  <c r="AA36" i="1"/>
  <c r="AB35" i="1"/>
  <c r="AA35" i="1"/>
  <c r="AB34" i="1"/>
  <c r="AA34" i="1"/>
  <c r="AB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F24" i="1"/>
  <c r="F50" i="1" s="1"/>
  <c r="E24" i="1"/>
  <c r="E50" i="1" s="1"/>
  <c r="E52" i="1" s="1"/>
  <c r="AB23" i="1"/>
  <c r="AA23" i="1"/>
  <c r="AB22" i="1"/>
  <c r="AA22" i="1"/>
  <c r="I22" i="1"/>
  <c r="I58" i="1" s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Y69" i="1" l="1"/>
  <c r="Y68" i="1"/>
  <c r="Y72" i="1"/>
  <c r="Y60" i="1"/>
  <c r="Y59" i="1"/>
  <c r="Y67" i="1"/>
  <c r="Y66" i="1"/>
  <c r="O52" i="1"/>
  <c r="Y63" i="1"/>
  <c r="Y62" i="1"/>
  <c r="Y64" i="1"/>
  <c r="Y58" i="1"/>
  <c r="G52" i="2"/>
  <c r="S52" i="2"/>
  <c r="U63" i="2"/>
  <c r="N68" i="2"/>
  <c r="F72" i="2"/>
  <c r="H61" i="2"/>
  <c r="X65" i="2"/>
  <c r="G72" i="2"/>
  <c r="D49" i="3"/>
  <c r="B193" i="5"/>
  <c r="F58" i="2"/>
  <c r="K63" i="2"/>
  <c r="E69" i="2"/>
  <c r="I50" i="1"/>
  <c r="I52" i="1" s="1"/>
  <c r="F49" i="2"/>
  <c r="F52" i="2" s="1"/>
  <c r="R49" i="2"/>
  <c r="R52" i="2" s="1"/>
  <c r="E50" i="2"/>
  <c r="Q50" i="2"/>
  <c r="C58" i="2"/>
  <c r="O58" i="2"/>
  <c r="D59" i="2"/>
  <c r="P59" i="2"/>
  <c r="E60" i="2"/>
  <c r="Q60" i="2"/>
  <c r="F61" i="2"/>
  <c r="R61" i="2"/>
  <c r="G62" i="2"/>
  <c r="S62" i="2"/>
  <c r="H63" i="2"/>
  <c r="T63" i="2"/>
  <c r="I64" i="2"/>
  <c r="U64" i="2"/>
  <c r="J65" i="2"/>
  <c r="V65" i="2"/>
  <c r="K66" i="2"/>
  <c r="W66" i="2"/>
  <c r="L67" i="2"/>
  <c r="X67" i="2"/>
  <c r="M68" i="2"/>
  <c r="N69" i="2"/>
  <c r="C70" i="2"/>
  <c r="O70" i="2"/>
  <c r="D71" i="2"/>
  <c r="P71" i="2"/>
  <c r="E72" i="2"/>
  <c r="Q72" i="2"/>
  <c r="N49" i="3"/>
  <c r="J50" i="3"/>
  <c r="F87" i="7"/>
  <c r="R60" i="2"/>
  <c r="X66" i="2"/>
  <c r="B192" i="5"/>
  <c r="T49" i="2"/>
  <c r="F59" i="2"/>
  <c r="J63" i="2"/>
  <c r="E70" i="2"/>
  <c r="P49" i="3"/>
  <c r="I49" i="2"/>
  <c r="S59" i="2"/>
  <c r="V62" i="2"/>
  <c r="N66" i="2"/>
  <c r="R70" i="2"/>
  <c r="C43" i="4"/>
  <c r="J49" i="2"/>
  <c r="V49" i="2"/>
  <c r="I50" i="2"/>
  <c r="U50" i="2"/>
  <c r="G58" i="2"/>
  <c r="S58" i="2"/>
  <c r="H59" i="2"/>
  <c r="T59" i="2"/>
  <c r="I60" i="2"/>
  <c r="U60" i="2"/>
  <c r="J61" i="2"/>
  <c r="V61" i="2"/>
  <c r="K62" i="2"/>
  <c r="W62" i="2"/>
  <c r="L63" i="2"/>
  <c r="X63" i="2"/>
  <c r="M64" i="2"/>
  <c r="N65" i="2"/>
  <c r="C66" i="2"/>
  <c r="O66" i="2"/>
  <c r="D67" i="2"/>
  <c r="P67" i="2"/>
  <c r="E68" i="2"/>
  <c r="Q68" i="2"/>
  <c r="F69" i="2"/>
  <c r="R69" i="2"/>
  <c r="G70" i="2"/>
  <c r="S70" i="2"/>
  <c r="H71" i="2"/>
  <c r="T71" i="2"/>
  <c r="I72" i="2"/>
  <c r="U72" i="2"/>
  <c r="F49" i="3"/>
  <c r="V49" i="3"/>
  <c r="V52" i="3" s="1"/>
  <c r="N50" i="3"/>
  <c r="E59" i="2"/>
  <c r="T62" i="2"/>
  <c r="L66" i="2"/>
  <c r="Q71" i="2"/>
  <c r="C42" i="4"/>
  <c r="G43" i="4"/>
  <c r="F43" i="4"/>
  <c r="E43" i="4"/>
  <c r="G42" i="4"/>
  <c r="G45" i="4" s="1"/>
  <c r="E42" i="4"/>
  <c r="T61" i="2"/>
  <c r="M66" i="2"/>
  <c r="F71" i="2"/>
  <c r="R58" i="2"/>
  <c r="L64" i="2"/>
  <c r="Q69" i="2"/>
  <c r="K49" i="2"/>
  <c r="W49" i="2"/>
  <c r="J50" i="2"/>
  <c r="V50" i="2"/>
  <c r="H58" i="2"/>
  <c r="T58" i="2"/>
  <c r="I59" i="2"/>
  <c r="U59" i="2"/>
  <c r="J60" i="2"/>
  <c r="V60" i="2"/>
  <c r="K61" i="2"/>
  <c r="W61" i="2"/>
  <c r="L62" i="2"/>
  <c r="X62" i="2"/>
  <c r="M63" i="2"/>
  <c r="N64" i="2"/>
  <c r="C65" i="2"/>
  <c r="O65" i="2"/>
  <c r="D66" i="2"/>
  <c r="P66" i="2"/>
  <c r="E67" i="2"/>
  <c r="Q67" i="2"/>
  <c r="F68" i="2"/>
  <c r="R68" i="2"/>
  <c r="G69" i="2"/>
  <c r="S69" i="2"/>
  <c r="H70" i="2"/>
  <c r="T70" i="2"/>
  <c r="I71" i="2"/>
  <c r="U71" i="2"/>
  <c r="J72" i="2"/>
  <c r="V72" i="2"/>
  <c r="G49" i="3"/>
  <c r="G52" i="3" s="1"/>
  <c r="C50" i="3"/>
  <c r="C52" i="3" s="1"/>
  <c r="O50" i="3"/>
  <c r="O52" i="3" s="1"/>
  <c r="B186" i="5"/>
  <c r="B223" i="5"/>
  <c r="F70" i="7"/>
  <c r="G61" i="2"/>
  <c r="C69" i="2"/>
  <c r="E58" i="2"/>
  <c r="G60" i="2"/>
  <c r="K64" i="2"/>
  <c r="C68" i="2"/>
  <c r="P69" i="2"/>
  <c r="I61" i="2"/>
  <c r="D68" i="2"/>
  <c r="M50" i="3"/>
  <c r="L49" i="2"/>
  <c r="X49" i="2"/>
  <c r="K50" i="2"/>
  <c r="W50" i="2"/>
  <c r="I58" i="2"/>
  <c r="U58" i="2"/>
  <c r="J59" i="2"/>
  <c r="V59" i="2"/>
  <c r="K60" i="2"/>
  <c r="W60" i="2"/>
  <c r="L61" i="2"/>
  <c r="X61" i="2"/>
  <c r="M62" i="2"/>
  <c r="N63" i="2"/>
  <c r="C64" i="2"/>
  <c r="O64" i="2"/>
  <c r="D65" i="2"/>
  <c r="P65" i="2"/>
  <c r="E66" i="2"/>
  <c r="Q66" i="2"/>
  <c r="F67" i="2"/>
  <c r="R67" i="2"/>
  <c r="G68" i="2"/>
  <c r="S68" i="2"/>
  <c r="H69" i="2"/>
  <c r="T69" i="2"/>
  <c r="I70" i="2"/>
  <c r="U70" i="2"/>
  <c r="J71" i="2"/>
  <c r="V71" i="2"/>
  <c r="K72" i="2"/>
  <c r="W72" i="2"/>
  <c r="H49" i="3"/>
  <c r="H52" i="3" s="1"/>
  <c r="D50" i="3"/>
  <c r="P50" i="3"/>
  <c r="G33" i="7"/>
  <c r="B29" i="7"/>
  <c r="F26" i="7"/>
  <c r="G21" i="7"/>
  <c r="B17" i="7"/>
  <c r="F14" i="7"/>
  <c r="F33" i="7"/>
  <c r="G28" i="7"/>
  <c r="B24" i="7"/>
  <c r="F21" i="7"/>
  <c r="G16" i="7"/>
  <c r="B31" i="7"/>
  <c r="F28" i="7"/>
  <c r="G23" i="7"/>
  <c r="B19" i="7"/>
  <c r="F16" i="7"/>
  <c r="G30" i="7"/>
  <c r="B26" i="7"/>
  <c r="F23" i="7"/>
  <c r="G18" i="7"/>
  <c r="B14" i="7"/>
  <c r="B33" i="7"/>
  <c r="F30" i="7"/>
  <c r="G25" i="7"/>
  <c r="B21" i="7"/>
  <c r="F18" i="7"/>
  <c r="G32" i="7"/>
  <c r="B28" i="7"/>
  <c r="F25" i="7"/>
  <c r="G20" i="7"/>
  <c r="B16" i="7"/>
  <c r="F32" i="7"/>
  <c r="G27" i="7"/>
  <c r="B23" i="7"/>
  <c r="F20" i="7"/>
  <c r="G15" i="7"/>
  <c r="B34" i="7"/>
  <c r="F31" i="7"/>
  <c r="G26" i="7"/>
  <c r="B22" i="7"/>
  <c r="F19" i="7"/>
  <c r="G14" i="7"/>
  <c r="F24" i="7"/>
  <c r="G19" i="7"/>
  <c r="B15" i="7"/>
  <c r="B32" i="7"/>
  <c r="F27" i="7"/>
  <c r="G31" i="7"/>
  <c r="G22" i="7"/>
  <c r="F22" i="7"/>
  <c r="B18" i="7"/>
  <c r="B27" i="7"/>
  <c r="G17" i="7"/>
  <c r="F34" i="7"/>
  <c r="B30" i="7"/>
  <c r="F29" i="7"/>
  <c r="G24" i="7"/>
  <c r="B20" i="7"/>
  <c r="F15" i="7"/>
  <c r="F282" i="7"/>
  <c r="G277" i="7"/>
  <c r="F270" i="7"/>
  <c r="B261" i="7"/>
  <c r="G286" i="7"/>
  <c r="F279" i="7"/>
  <c r="G274" i="7"/>
  <c r="F267" i="7"/>
  <c r="B258" i="7"/>
  <c r="B246" i="7"/>
  <c r="F281" i="7"/>
  <c r="G276" i="7"/>
  <c r="F269" i="7"/>
  <c r="B260" i="7"/>
  <c r="B248" i="7"/>
  <c r="G283" i="7"/>
  <c r="F276" i="7"/>
  <c r="G271" i="7"/>
  <c r="B255" i="7"/>
  <c r="G285" i="7"/>
  <c r="F278" i="7"/>
  <c r="G273" i="7"/>
  <c r="F266" i="7"/>
  <c r="B257" i="7"/>
  <c r="B245" i="7"/>
  <c r="F285" i="7"/>
  <c r="G280" i="7"/>
  <c r="F273" i="7"/>
  <c r="G268" i="7"/>
  <c r="B264" i="7"/>
  <c r="B252" i="7"/>
  <c r="F283" i="7"/>
  <c r="F272" i="7"/>
  <c r="B265" i="7"/>
  <c r="G279" i="7"/>
  <c r="G275" i="7"/>
  <c r="B247" i="7"/>
  <c r="F275" i="7"/>
  <c r="F271" i="7"/>
  <c r="F286" i="7"/>
  <c r="G267" i="7"/>
  <c r="B250" i="7"/>
  <c r="G282" i="7"/>
  <c r="G278" i="7"/>
  <c r="B253" i="7"/>
  <c r="F274" i="7"/>
  <c r="B256" i="7"/>
  <c r="G270" i="7"/>
  <c r="G266" i="7"/>
  <c r="B263" i="7"/>
  <c r="B249" i="7"/>
  <c r="G272" i="7"/>
  <c r="F268" i="7"/>
  <c r="B254" i="7"/>
  <c r="B251" i="7"/>
  <c r="G284" i="7"/>
  <c r="B262" i="7"/>
  <c r="F284" i="7"/>
  <c r="F277" i="7"/>
  <c r="G269" i="7"/>
  <c r="B25" i="7"/>
  <c r="G70" i="7"/>
  <c r="F84" i="7"/>
  <c r="F337" i="7"/>
  <c r="F60" i="2"/>
  <c r="V64" i="2"/>
  <c r="P70" i="2"/>
  <c r="G50" i="2"/>
  <c r="V63" i="2"/>
  <c r="S72" i="2"/>
  <c r="H50" i="2"/>
  <c r="H60" i="2"/>
  <c r="X64" i="2"/>
  <c r="P68" i="2"/>
  <c r="T72" i="2"/>
  <c r="M49" i="2"/>
  <c r="Y49" i="2"/>
  <c r="L50" i="2"/>
  <c r="X50" i="2"/>
  <c r="J58" i="2"/>
  <c r="V58" i="2"/>
  <c r="K59" i="2"/>
  <c r="W59" i="2"/>
  <c r="L60" i="2"/>
  <c r="X60" i="2"/>
  <c r="M61" i="2"/>
  <c r="N62" i="2"/>
  <c r="C63" i="2"/>
  <c r="O63" i="2"/>
  <c r="D64" i="2"/>
  <c r="P64" i="2"/>
  <c r="E65" i="2"/>
  <c r="Q65" i="2"/>
  <c r="F66" i="2"/>
  <c r="R66" i="2"/>
  <c r="G67" i="2"/>
  <c r="S67" i="2"/>
  <c r="H68" i="2"/>
  <c r="T68" i="2"/>
  <c r="I69" i="2"/>
  <c r="U69" i="2"/>
  <c r="J70" i="2"/>
  <c r="V70" i="2"/>
  <c r="K71" i="2"/>
  <c r="W71" i="2"/>
  <c r="L72" i="2"/>
  <c r="X72" i="2"/>
  <c r="I49" i="3"/>
  <c r="I52" i="3" s="1"/>
  <c r="E50" i="3"/>
  <c r="Q50" i="3"/>
  <c r="Q52" i="3" s="1"/>
  <c r="B234" i="5"/>
  <c r="F17" i="7"/>
  <c r="F97" i="7"/>
  <c r="Q59" i="2"/>
  <c r="J64" i="2"/>
  <c r="O69" i="2"/>
  <c r="D42" i="4"/>
  <c r="D45" i="4" s="1"/>
  <c r="B191" i="5"/>
  <c r="B185" i="5"/>
  <c r="B179" i="5"/>
  <c r="B190" i="5"/>
  <c r="B184" i="5"/>
  <c r="B178" i="5"/>
  <c r="B195" i="5"/>
  <c r="B189" i="5"/>
  <c r="B183" i="5"/>
  <c r="B177" i="5"/>
  <c r="B194" i="5"/>
  <c r="B188" i="5"/>
  <c r="B182" i="5"/>
  <c r="B176" i="5"/>
  <c r="B229" i="5"/>
  <c r="S50" i="2"/>
  <c r="I62" i="2"/>
  <c r="N67" i="2"/>
  <c r="Q70" i="2"/>
  <c r="F42" i="4"/>
  <c r="F45" i="4" s="1"/>
  <c r="J62" i="2"/>
  <c r="G71" i="2"/>
  <c r="E49" i="3"/>
  <c r="E52" i="3" s="1"/>
  <c r="N49" i="2"/>
  <c r="N52" i="2" s="1"/>
  <c r="Z49" i="2"/>
  <c r="Z52" i="2" s="1"/>
  <c r="M50" i="2"/>
  <c r="Y50" i="2"/>
  <c r="K58" i="2"/>
  <c r="W58" i="2"/>
  <c r="L59" i="2"/>
  <c r="X59" i="2"/>
  <c r="M60" i="2"/>
  <c r="N61" i="2"/>
  <c r="C62" i="2"/>
  <c r="O62" i="2"/>
  <c r="D63" i="2"/>
  <c r="P63" i="2"/>
  <c r="E64" i="2"/>
  <c r="Q64" i="2"/>
  <c r="F65" i="2"/>
  <c r="R65" i="2"/>
  <c r="G66" i="2"/>
  <c r="S66" i="2"/>
  <c r="H67" i="2"/>
  <c r="T67" i="2"/>
  <c r="I68" i="2"/>
  <c r="U68" i="2"/>
  <c r="J69" i="2"/>
  <c r="V69" i="2"/>
  <c r="K70" i="2"/>
  <c r="W70" i="2"/>
  <c r="L71" i="2"/>
  <c r="X71" i="2"/>
  <c r="M72" i="2"/>
  <c r="J49" i="3"/>
  <c r="J52" i="3" s="1"/>
  <c r="F50" i="3"/>
  <c r="V50" i="3"/>
  <c r="F74" i="7"/>
  <c r="G69" i="7"/>
  <c r="B65" i="7"/>
  <c r="F62" i="7"/>
  <c r="G57" i="7"/>
  <c r="G76" i="7"/>
  <c r="B72" i="7"/>
  <c r="F69" i="7"/>
  <c r="G64" i="7"/>
  <c r="B60" i="7"/>
  <c r="F57" i="7"/>
  <c r="F76" i="7"/>
  <c r="G71" i="7"/>
  <c r="B67" i="7"/>
  <c r="F64" i="7"/>
  <c r="G59" i="7"/>
  <c r="B74" i="7"/>
  <c r="F71" i="7"/>
  <c r="G66" i="7"/>
  <c r="B62" i="7"/>
  <c r="F59" i="7"/>
  <c r="G73" i="7"/>
  <c r="B69" i="7"/>
  <c r="F66" i="7"/>
  <c r="G61" i="7"/>
  <c r="B57" i="7"/>
  <c r="B76" i="7"/>
  <c r="F73" i="7"/>
  <c r="G68" i="7"/>
  <c r="B64" i="7"/>
  <c r="F61" i="7"/>
  <c r="G56" i="7"/>
  <c r="G75" i="7"/>
  <c r="B71" i="7"/>
  <c r="F68" i="7"/>
  <c r="G63" i="7"/>
  <c r="B59" i="7"/>
  <c r="F56" i="7"/>
  <c r="G74" i="7"/>
  <c r="B70" i="7"/>
  <c r="F67" i="7"/>
  <c r="G62" i="7"/>
  <c r="B58" i="7"/>
  <c r="F60" i="7"/>
  <c r="B73" i="7"/>
  <c r="G72" i="7"/>
  <c r="F72" i="7"/>
  <c r="B68" i="7"/>
  <c r="F63" i="7"/>
  <c r="G67" i="7"/>
  <c r="G58" i="7"/>
  <c r="F58" i="7"/>
  <c r="F75" i="7"/>
  <c r="B63" i="7"/>
  <c r="B75" i="7"/>
  <c r="B66" i="7"/>
  <c r="F65" i="7"/>
  <c r="G60" i="7"/>
  <c r="B56" i="7"/>
  <c r="G325" i="7"/>
  <c r="B321" i="7"/>
  <c r="F318" i="7"/>
  <c r="G313" i="7"/>
  <c r="B309" i="7"/>
  <c r="F327" i="7"/>
  <c r="G322" i="7"/>
  <c r="B318" i="7"/>
  <c r="F315" i="7"/>
  <c r="G310" i="7"/>
  <c r="G324" i="7"/>
  <c r="B320" i="7"/>
  <c r="F317" i="7"/>
  <c r="G312" i="7"/>
  <c r="B308" i="7"/>
  <c r="B327" i="7"/>
  <c r="F324" i="7"/>
  <c r="G319" i="7"/>
  <c r="B315" i="7"/>
  <c r="F312" i="7"/>
  <c r="F326" i="7"/>
  <c r="G321" i="7"/>
  <c r="B317" i="7"/>
  <c r="F314" i="7"/>
  <c r="G309" i="7"/>
  <c r="G328" i="7"/>
  <c r="B324" i="7"/>
  <c r="F321" i="7"/>
  <c r="G316" i="7"/>
  <c r="B312" i="7"/>
  <c r="F309" i="7"/>
  <c r="B322" i="7"/>
  <c r="B314" i="7"/>
  <c r="F328" i="7"/>
  <c r="G317" i="7"/>
  <c r="F313" i="7"/>
  <c r="B325" i="7"/>
  <c r="B310" i="7"/>
  <c r="G320" i="7"/>
  <c r="F316" i="7"/>
  <c r="B328" i="7"/>
  <c r="F320" i="7"/>
  <c r="B313" i="7"/>
  <c r="G327" i="7"/>
  <c r="G323" i="7"/>
  <c r="G308" i="7"/>
  <c r="F323" i="7"/>
  <c r="F319" i="7"/>
  <c r="B316" i="7"/>
  <c r="F308" i="7"/>
  <c r="F325" i="7"/>
  <c r="F310" i="7"/>
  <c r="B319" i="7"/>
  <c r="G318" i="7"/>
  <c r="B323" i="7"/>
  <c r="F322" i="7"/>
  <c r="G311" i="7"/>
  <c r="F311" i="7"/>
  <c r="G314" i="7"/>
  <c r="B235" i="5"/>
  <c r="B92" i="7"/>
  <c r="B326" i="7"/>
  <c r="D58" i="2"/>
  <c r="I63" i="2"/>
  <c r="M67" i="2"/>
  <c r="R72" i="2"/>
  <c r="H49" i="2"/>
  <c r="Q58" i="2"/>
  <c r="U62" i="2"/>
  <c r="L65" i="2"/>
  <c r="D69" i="2"/>
  <c r="L50" i="3"/>
  <c r="U49" i="2"/>
  <c r="U52" i="2" s="1"/>
  <c r="G59" i="2"/>
  <c r="W63" i="2"/>
  <c r="O67" i="2"/>
  <c r="H72" i="2"/>
  <c r="C49" i="2"/>
  <c r="C52" i="2" s="1"/>
  <c r="O49" i="2"/>
  <c r="AA49" i="2"/>
  <c r="N50" i="2"/>
  <c r="Z50" i="2"/>
  <c r="L58" i="2"/>
  <c r="X58" i="2"/>
  <c r="M59" i="2"/>
  <c r="N60" i="2"/>
  <c r="C61" i="2"/>
  <c r="O61" i="2"/>
  <c r="D62" i="2"/>
  <c r="P62" i="2"/>
  <c r="E63" i="2"/>
  <c r="Q63" i="2"/>
  <c r="F64" i="2"/>
  <c r="R64" i="2"/>
  <c r="G65" i="2"/>
  <c r="S65" i="2"/>
  <c r="H66" i="2"/>
  <c r="T66" i="2"/>
  <c r="I67" i="2"/>
  <c r="U67" i="2"/>
  <c r="J68" i="2"/>
  <c r="V68" i="2"/>
  <c r="K69" i="2"/>
  <c r="W69" i="2"/>
  <c r="L70" i="2"/>
  <c r="X70" i="2"/>
  <c r="M71" i="2"/>
  <c r="N72" i="2"/>
  <c r="K49" i="3"/>
  <c r="K52" i="3" s="1"/>
  <c r="G50" i="3"/>
  <c r="G94" i="7"/>
  <c r="F96" i="7"/>
  <c r="B96" i="7"/>
  <c r="G96" i="7"/>
  <c r="G93" i="7"/>
  <c r="B89" i="7"/>
  <c r="F86" i="7"/>
  <c r="G81" i="7"/>
  <c r="B77" i="7"/>
  <c r="F93" i="7"/>
  <c r="G88" i="7"/>
  <c r="B84" i="7"/>
  <c r="F81" i="7"/>
  <c r="B91" i="7"/>
  <c r="F88" i="7"/>
  <c r="G83" i="7"/>
  <c r="B79" i="7"/>
  <c r="G95" i="7"/>
  <c r="G90" i="7"/>
  <c r="B86" i="7"/>
  <c r="F83" i="7"/>
  <c r="G78" i="7"/>
  <c r="F95" i="7"/>
  <c r="B93" i="7"/>
  <c r="F90" i="7"/>
  <c r="G85" i="7"/>
  <c r="B81" i="7"/>
  <c r="F78" i="7"/>
  <c r="G92" i="7"/>
  <c r="B88" i="7"/>
  <c r="F85" i="7"/>
  <c r="G80" i="7"/>
  <c r="F92" i="7"/>
  <c r="G87" i="7"/>
  <c r="B83" i="7"/>
  <c r="F80" i="7"/>
  <c r="B97" i="7"/>
  <c r="B94" i="7"/>
  <c r="F91" i="7"/>
  <c r="G86" i="7"/>
  <c r="B82" i="7"/>
  <c r="F79" i="7"/>
  <c r="F82" i="7"/>
  <c r="B78" i="7"/>
  <c r="B87" i="7"/>
  <c r="G77" i="7"/>
  <c r="F77" i="7"/>
  <c r="B95" i="7"/>
  <c r="F94" i="7"/>
  <c r="B90" i="7"/>
  <c r="G89" i="7"/>
  <c r="B85" i="7"/>
  <c r="F89" i="7"/>
  <c r="G84" i="7"/>
  <c r="B80" i="7"/>
  <c r="G91" i="7"/>
  <c r="G82" i="7"/>
  <c r="G349" i="7"/>
  <c r="B345" i="7"/>
  <c r="F342" i="7"/>
  <c r="G337" i="7"/>
  <c r="B333" i="7"/>
  <c r="F330" i="7"/>
  <c r="F349" i="7"/>
  <c r="G346" i="7"/>
  <c r="B342" i="7"/>
  <c r="F339" i="7"/>
  <c r="G334" i="7"/>
  <c r="B330" i="7"/>
  <c r="B349" i="7"/>
  <c r="G348" i="7"/>
  <c r="B344" i="7"/>
  <c r="F341" i="7"/>
  <c r="G336" i="7"/>
  <c r="B332" i="7"/>
  <c r="F329" i="7"/>
  <c r="F348" i="7"/>
  <c r="G343" i="7"/>
  <c r="B339" i="7"/>
  <c r="F336" i="7"/>
  <c r="G331" i="7"/>
  <c r="G345" i="7"/>
  <c r="B341" i="7"/>
  <c r="F338" i="7"/>
  <c r="G333" i="7"/>
  <c r="B329" i="7"/>
  <c r="B348" i="7"/>
  <c r="F345" i="7"/>
  <c r="G340" i="7"/>
  <c r="B336" i="7"/>
  <c r="F333" i="7"/>
  <c r="F344" i="7"/>
  <c r="B337" i="7"/>
  <c r="G332" i="7"/>
  <c r="G347" i="7"/>
  <c r="F343" i="7"/>
  <c r="B340" i="7"/>
  <c r="F332" i="7"/>
  <c r="F347" i="7"/>
  <c r="G339" i="7"/>
  <c r="G335" i="7"/>
  <c r="F335" i="7"/>
  <c r="F331" i="7"/>
  <c r="B347" i="7"/>
  <c r="B343" i="7"/>
  <c r="F346" i="7"/>
  <c r="G342" i="7"/>
  <c r="G338" i="7"/>
  <c r="B335" i="7"/>
  <c r="G344" i="7"/>
  <c r="F340" i="7"/>
  <c r="G329" i="7"/>
  <c r="G341" i="7"/>
  <c r="G330" i="7"/>
  <c r="F334" i="7"/>
  <c r="B346" i="7"/>
  <c r="B334" i="7"/>
  <c r="B331" i="7"/>
  <c r="B180" i="5"/>
  <c r="S61" i="2"/>
  <c r="K65" i="2"/>
  <c r="D70" i="2"/>
  <c r="B233" i="5"/>
  <c r="B227" i="5"/>
  <c r="B221" i="5"/>
  <c r="B232" i="5"/>
  <c r="B226" i="5"/>
  <c r="B220" i="5"/>
  <c r="B237" i="5"/>
  <c r="B231" i="5"/>
  <c r="B225" i="5"/>
  <c r="B219" i="5"/>
  <c r="B236" i="5"/>
  <c r="B230" i="5"/>
  <c r="B224" i="5"/>
  <c r="B218" i="5"/>
  <c r="R59" i="2"/>
  <c r="W64" i="2"/>
  <c r="R71" i="2"/>
  <c r="T60" i="2"/>
  <c r="M65" i="2"/>
  <c r="F70" i="2"/>
  <c r="B222" i="5"/>
  <c r="D49" i="2"/>
  <c r="P49" i="2"/>
  <c r="C50" i="2"/>
  <c r="O50" i="2"/>
  <c r="AA50" i="2"/>
  <c r="M58" i="2"/>
  <c r="N59" i="2"/>
  <c r="C60" i="2"/>
  <c r="O60" i="2"/>
  <c r="D61" i="2"/>
  <c r="P61" i="2"/>
  <c r="E62" i="2"/>
  <c r="Q62" i="2"/>
  <c r="F63" i="2"/>
  <c r="R63" i="2"/>
  <c r="G64" i="2"/>
  <c r="S64" i="2"/>
  <c r="H65" i="2"/>
  <c r="T65" i="2"/>
  <c r="I66" i="2"/>
  <c r="U66" i="2"/>
  <c r="J67" i="2"/>
  <c r="V67" i="2"/>
  <c r="K68" i="2"/>
  <c r="W68" i="2"/>
  <c r="L69" i="2"/>
  <c r="X69" i="2"/>
  <c r="M70" i="2"/>
  <c r="N71" i="2"/>
  <c r="C72" i="2"/>
  <c r="O72" i="2"/>
  <c r="L49" i="3"/>
  <c r="L52" i="3" s="1"/>
  <c r="H50" i="3"/>
  <c r="G79" i="7"/>
  <c r="G326" i="7"/>
  <c r="P58" i="2"/>
  <c r="H62" i="2"/>
  <c r="W65" i="2"/>
  <c r="S60" i="2"/>
  <c r="O68" i="2"/>
  <c r="T50" i="2"/>
  <c r="U61" i="2"/>
  <c r="C67" i="2"/>
  <c r="S71" i="2"/>
  <c r="B175" i="5"/>
  <c r="E49" i="2"/>
  <c r="E52" i="2" s="1"/>
  <c r="Q49" i="2"/>
  <c r="Q52" i="2" s="1"/>
  <c r="D50" i="2"/>
  <c r="P50" i="2"/>
  <c r="N58" i="2"/>
  <c r="C59" i="2"/>
  <c r="O59" i="2"/>
  <c r="D60" i="2"/>
  <c r="P60" i="2"/>
  <c r="E61" i="2"/>
  <c r="Q61" i="2"/>
  <c r="F62" i="2"/>
  <c r="R62" i="2"/>
  <c r="G63" i="2"/>
  <c r="S63" i="2"/>
  <c r="H64" i="2"/>
  <c r="T64" i="2"/>
  <c r="I65" i="2"/>
  <c r="U65" i="2"/>
  <c r="J66" i="2"/>
  <c r="V66" i="2"/>
  <c r="K67" i="2"/>
  <c r="W67" i="2"/>
  <c r="L68" i="2"/>
  <c r="X68" i="2"/>
  <c r="M69" i="2"/>
  <c r="N70" i="2"/>
  <c r="C71" i="2"/>
  <c r="O71" i="2"/>
  <c r="D72" i="2"/>
  <c r="M49" i="3"/>
  <c r="M52" i="3" s="1"/>
  <c r="I54" i="5"/>
  <c r="U54" i="5"/>
  <c r="B181" i="5"/>
  <c r="B228" i="5"/>
  <c r="B61" i="7"/>
  <c r="G265" i="7"/>
  <c r="G262" i="7"/>
  <c r="F255" i="7"/>
  <c r="G250" i="7"/>
  <c r="G264" i="7"/>
  <c r="F257" i="7"/>
  <c r="G252" i="7"/>
  <c r="F245" i="7"/>
  <c r="F264" i="7"/>
  <c r="G259" i="7"/>
  <c r="F252" i="7"/>
  <c r="G247" i="7"/>
  <c r="G261" i="7"/>
  <c r="F254" i="7"/>
  <c r="G249" i="7"/>
  <c r="F261" i="7"/>
  <c r="G256" i="7"/>
  <c r="F249" i="7"/>
  <c r="G257" i="7"/>
  <c r="G253" i="7"/>
  <c r="F250" i="7"/>
  <c r="G260" i="7"/>
  <c r="F253" i="7"/>
  <c r="F260" i="7"/>
  <c r="F256" i="7"/>
  <c r="G246" i="7"/>
  <c r="G263" i="7"/>
  <c r="F246" i="7"/>
  <c r="F263" i="7"/>
  <c r="F259" i="7"/>
  <c r="G255" i="7"/>
  <c r="G245" i="7"/>
  <c r="B244" i="7"/>
  <c r="B107" i="7"/>
  <c r="G121" i="7"/>
  <c r="G186" i="7"/>
  <c r="B214" i="7"/>
  <c r="G224" i="7"/>
  <c r="F251" i="7"/>
  <c r="F262" i="7"/>
  <c r="B53" i="7"/>
  <c r="F50" i="7"/>
  <c r="G45" i="7"/>
  <c r="B41" i="7"/>
  <c r="F38" i="7"/>
  <c r="G52" i="7"/>
  <c r="B48" i="7"/>
  <c r="F45" i="7"/>
  <c r="G40" i="7"/>
  <c r="B36" i="7"/>
  <c r="B55" i="7"/>
  <c r="F52" i="7"/>
  <c r="G47" i="7"/>
  <c r="B43" i="7"/>
  <c r="F40" i="7"/>
  <c r="G35" i="7"/>
  <c r="G54" i="7"/>
  <c r="B50" i="7"/>
  <c r="F47" i="7"/>
  <c r="G42" i="7"/>
  <c r="B38" i="7"/>
  <c r="F35" i="7"/>
  <c r="F54" i="7"/>
  <c r="G49" i="7"/>
  <c r="B45" i="7"/>
  <c r="F42" i="7"/>
  <c r="G37" i="7"/>
  <c r="B52" i="7"/>
  <c r="F49" i="7"/>
  <c r="G44" i="7"/>
  <c r="B40" i="7"/>
  <c r="F37" i="7"/>
  <c r="G51" i="7"/>
  <c r="B47" i="7"/>
  <c r="F44" i="7"/>
  <c r="G39" i="7"/>
  <c r="B35" i="7"/>
  <c r="F55" i="7"/>
  <c r="G50" i="7"/>
  <c r="B46" i="7"/>
  <c r="F43" i="7"/>
  <c r="G38" i="7"/>
  <c r="F306" i="7"/>
  <c r="G301" i="7"/>
  <c r="B297" i="7"/>
  <c r="F294" i="7"/>
  <c r="G289" i="7"/>
  <c r="B285" i="7"/>
  <c r="B273" i="7"/>
  <c r="B306" i="7"/>
  <c r="F303" i="7"/>
  <c r="G298" i="7"/>
  <c r="B294" i="7"/>
  <c r="F291" i="7"/>
  <c r="B282" i="7"/>
  <c r="B270" i="7"/>
  <c r="F305" i="7"/>
  <c r="G300" i="7"/>
  <c r="B296" i="7"/>
  <c r="F293" i="7"/>
  <c r="G288" i="7"/>
  <c r="B284" i="7"/>
  <c r="B272" i="7"/>
  <c r="G307" i="7"/>
  <c r="B303" i="7"/>
  <c r="F300" i="7"/>
  <c r="G295" i="7"/>
  <c r="B291" i="7"/>
  <c r="F288" i="7"/>
  <c r="B279" i="7"/>
  <c r="B267" i="7"/>
  <c r="B305" i="7"/>
  <c r="F302" i="7"/>
  <c r="G297" i="7"/>
  <c r="B293" i="7"/>
  <c r="F290" i="7"/>
  <c r="B281" i="7"/>
  <c r="B269" i="7"/>
  <c r="G304" i="7"/>
  <c r="B300" i="7"/>
  <c r="F297" i="7"/>
  <c r="G292" i="7"/>
  <c r="B288" i="7"/>
  <c r="B276" i="7"/>
  <c r="G306" i="7"/>
  <c r="G302" i="7"/>
  <c r="B299" i="7"/>
  <c r="F287" i="7"/>
  <c r="B280" i="7"/>
  <c r="F298" i="7"/>
  <c r="B295" i="7"/>
  <c r="B302" i="7"/>
  <c r="G294" i="7"/>
  <c r="G290" i="7"/>
  <c r="B287" i="7"/>
  <c r="B268" i="7"/>
  <c r="G305" i="7"/>
  <c r="F301" i="7"/>
  <c r="B283" i="7"/>
  <c r="B298" i="7"/>
  <c r="B290" i="7"/>
  <c r="B275" i="7"/>
  <c r="F304" i="7"/>
  <c r="G293" i="7"/>
  <c r="F289" i="7"/>
  <c r="B271" i="7"/>
  <c r="B301" i="7"/>
  <c r="B286" i="7"/>
  <c r="B278" i="7"/>
  <c r="B307" i="7"/>
  <c r="G291" i="7"/>
  <c r="G287" i="7"/>
  <c r="B166" i="7"/>
  <c r="G176" i="7"/>
  <c r="F203" i="7"/>
  <c r="G230" i="7"/>
  <c r="F241" i="7"/>
  <c r="F247" i="7"/>
  <c r="F258" i="7"/>
  <c r="F292" i="7"/>
  <c r="B304" i="7"/>
  <c r="G118" i="7"/>
  <c r="B114" i="7"/>
  <c r="F111" i="7"/>
  <c r="G106" i="7"/>
  <c r="B102" i="7"/>
  <c r="F99" i="7"/>
  <c r="G115" i="7"/>
  <c r="B111" i="7"/>
  <c r="F108" i="7"/>
  <c r="G103" i="7"/>
  <c r="B99" i="7"/>
  <c r="F117" i="7"/>
  <c r="G112" i="7"/>
  <c r="B108" i="7"/>
  <c r="F105" i="7"/>
  <c r="G100" i="7"/>
  <c r="G117" i="7"/>
  <c r="G114" i="7"/>
  <c r="G111" i="7"/>
  <c r="G108" i="7"/>
  <c r="G105" i="7"/>
  <c r="G102" i="7"/>
  <c r="G99" i="7"/>
  <c r="F114" i="7"/>
  <c r="F102" i="7"/>
  <c r="B117" i="7"/>
  <c r="G110" i="7"/>
  <c r="G107" i="7"/>
  <c r="B105" i="7"/>
  <c r="G98" i="7"/>
  <c r="G116" i="7"/>
  <c r="G113" i="7"/>
  <c r="F110" i="7"/>
  <c r="F107" i="7"/>
  <c r="G104" i="7"/>
  <c r="G101" i="7"/>
  <c r="F98" i="7"/>
  <c r="F116" i="7"/>
  <c r="F113" i="7"/>
  <c r="F104" i="7"/>
  <c r="F101" i="7"/>
  <c r="B110" i="7"/>
  <c r="B98" i="7"/>
  <c r="B118" i="7"/>
  <c r="B115" i="7"/>
  <c r="B112" i="7"/>
  <c r="B109" i="7"/>
  <c r="B106" i="7"/>
  <c r="B103" i="7"/>
  <c r="B100" i="7"/>
  <c r="B200" i="5"/>
  <c r="B206" i="5"/>
  <c r="B212" i="5"/>
  <c r="B242" i="5"/>
  <c r="B248" i="5"/>
  <c r="B254" i="5"/>
  <c r="B49" i="7"/>
  <c r="G53" i="7"/>
  <c r="B104" i="7"/>
  <c r="B146" i="7"/>
  <c r="F172" i="7"/>
  <c r="G210" i="7"/>
  <c r="B238" i="7"/>
  <c r="G248" i="7"/>
  <c r="B289" i="7"/>
  <c r="G299" i="7"/>
  <c r="B138" i="7"/>
  <c r="F135" i="7"/>
  <c r="G130" i="7"/>
  <c r="B126" i="7"/>
  <c r="F123" i="7"/>
  <c r="G139" i="7"/>
  <c r="B135" i="7"/>
  <c r="F132" i="7"/>
  <c r="G127" i="7"/>
  <c r="B123" i="7"/>
  <c r="F120" i="7"/>
  <c r="G136" i="7"/>
  <c r="B132" i="7"/>
  <c r="F129" i="7"/>
  <c r="G124" i="7"/>
  <c r="B120" i="7"/>
  <c r="G138" i="7"/>
  <c r="G135" i="7"/>
  <c r="G132" i="7"/>
  <c r="G129" i="7"/>
  <c r="G126" i="7"/>
  <c r="G123" i="7"/>
  <c r="G120" i="7"/>
  <c r="F138" i="7"/>
  <c r="F126" i="7"/>
  <c r="G134" i="7"/>
  <c r="G131" i="7"/>
  <c r="B129" i="7"/>
  <c r="G122" i="7"/>
  <c r="G119" i="7"/>
  <c r="G137" i="7"/>
  <c r="F134" i="7"/>
  <c r="F131" i="7"/>
  <c r="G128" i="7"/>
  <c r="G125" i="7"/>
  <c r="F122" i="7"/>
  <c r="F119" i="7"/>
  <c r="F137" i="7"/>
  <c r="F128" i="7"/>
  <c r="F125" i="7"/>
  <c r="B134" i="7"/>
  <c r="B122" i="7"/>
  <c r="B139" i="7"/>
  <c r="B136" i="7"/>
  <c r="B133" i="7"/>
  <c r="B130" i="7"/>
  <c r="B127" i="7"/>
  <c r="B124" i="7"/>
  <c r="B121" i="7"/>
  <c r="B54" i="7"/>
  <c r="F124" i="7"/>
  <c r="F162" i="7"/>
  <c r="F200" i="7"/>
  <c r="B211" i="7"/>
  <c r="B217" i="7"/>
  <c r="F265" i="7"/>
  <c r="F159" i="7"/>
  <c r="G154" i="7"/>
  <c r="B150" i="7"/>
  <c r="F147" i="7"/>
  <c r="G142" i="7"/>
  <c r="G156" i="7"/>
  <c r="B152" i="7"/>
  <c r="F149" i="7"/>
  <c r="G144" i="7"/>
  <c r="B140" i="7"/>
  <c r="B159" i="7"/>
  <c r="F156" i="7"/>
  <c r="G151" i="7"/>
  <c r="B147" i="7"/>
  <c r="F144" i="7"/>
  <c r="F158" i="7"/>
  <c r="G160" i="7"/>
  <c r="B156" i="7"/>
  <c r="F153" i="7"/>
  <c r="G148" i="7"/>
  <c r="B144" i="7"/>
  <c r="F141" i="7"/>
  <c r="G157" i="7"/>
  <c r="F154" i="7"/>
  <c r="B142" i="7"/>
  <c r="F157" i="7"/>
  <c r="B148" i="7"/>
  <c r="B145" i="7"/>
  <c r="G141" i="7"/>
  <c r="F160" i="7"/>
  <c r="B151" i="7"/>
  <c r="G147" i="7"/>
  <c r="B154" i="7"/>
  <c r="G150" i="7"/>
  <c r="B157" i="7"/>
  <c r="G153" i="7"/>
  <c r="F150" i="7"/>
  <c r="G143" i="7"/>
  <c r="B141" i="7"/>
  <c r="B160" i="7"/>
  <c r="G146" i="7"/>
  <c r="F143" i="7"/>
  <c r="G140" i="7"/>
  <c r="G159" i="7"/>
  <c r="F146" i="7"/>
  <c r="F140" i="7"/>
  <c r="B158" i="7"/>
  <c r="B155" i="7"/>
  <c r="F151" i="7"/>
  <c r="B201" i="5"/>
  <c r="B207" i="5"/>
  <c r="B213" i="5"/>
  <c r="B243" i="5"/>
  <c r="B249" i="5"/>
  <c r="B255" i="5"/>
  <c r="F36" i="7"/>
  <c r="F109" i="7"/>
  <c r="B125" i="7"/>
  <c r="F130" i="7"/>
  <c r="F152" i="7"/>
  <c r="B190" i="7"/>
  <c r="F227" i="7"/>
  <c r="G254" i="7"/>
  <c r="B266" i="7"/>
  <c r="F295" i="7"/>
  <c r="G178" i="7"/>
  <c r="B174" i="7"/>
  <c r="F171" i="7"/>
  <c r="G166" i="7"/>
  <c r="B162" i="7"/>
  <c r="G180" i="7"/>
  <c r="B176" i="7"/>
  <c r="F173" i="7"/>
  <c r="G168" i="7"/>
  <c r="B164" i="7"/>
  <c r="F161" i="7"/>
  <c r="F180" i="7"/>
  <c r="G175" i="7"/>
  <c r="B171" i="7"/>
  <c r="F168" i="7"/>
  <c r="G163" i="7"/>
  <c r="G177" i="7"/>
  <c r="B173" i="7"/>
  <c r="F170" i="7"/>
  <c r="G165" i="7"/>
  <c r="B161" i="7"/>
  <c r="B180" i="7"/>
  <c r="F177" i="7"/>
  <c r="G172" i="7"/>
  <c r="B168" i="7"/>
  <c r="F165" i="7"/>
  <c r="G181" i="7"/>
  <c r="F178" i="7"/>
  <c r="G171" i="7"/>
  <c r="B165" i="7"/>
  <c r="G161" i="7"/>
  <c r="F181" i="7"/>
  <c r="B175" i="7"/>
  <c r="G167" i="7"/>
  <c r="G164" i="7"/>
  <c r="G174" i="7"/>
  <c r="F167" i="7"/>
  <c r="F164" i="7"/>
  <c r="B178" i="7"/>
  <c r="F174" i="7"/>
  <c r="G170" i="7"/>
  <c r="B181" i="7"/>
  <c r="F163" i="7"/>
  <c r="B170" i="7"/>
  <c r="B167" i="7"/>
  <c r="B177" i="7"/>
  <c r="G173" i="7"/>
  <c r="G169" i="7"/>
  <c r="F166" i="7"/>
  <c r="B179" i="7"/>
  <c r="B172" i="7"/>
  <c r="G36" i="7"/>
  <c r="F41" i="7"/>
  <c r="G109" i="7"/>
  <c r="F115" i="7"/>
  <c r="B131" i="7"/>
  <c r="G152" i="7"/>
  <c r="B163" i="7"/>
  <c r="B169" i="7"/>
  <c r="G227" i="7"/>
  <c r="F244" i="7"/>
  <c r="G202" i="7"/>
  <c r="B198" i="7"/>
  <c r="F195" i="7"/>
  <c r="G190" i="7"/>
  <c r="B186" i="7"/>
  <c r="F183" i="7"/>
  <c r="B200" i="7"/>
  <c r="F197" i="7"/>
  <c r="G192" i="7"/>
  <c r="B188" i="7"/>
  <c r="F185" i="7"/>
  <c r="G199" i="7"/>
  <c r="B195" i="7"/>
  <c r="F192" i="7"/>
  <c r="G187" i="7"/>
  <c r="B183" i="7"/>
  <c r="G201" i="7"/>
  <c r="B197" i="7"/>
  <c r="F194" i="7"/>
  <c r="G189" i="7"/>
  <c r="B185" i="7"/>
  <c r="F182" i="7"/>
  <c r="F201" i="7"/>
  <c r="G196" i="7"/>
  <c r="B192" i="7"/>
  <c r="F189" i="7"/>
  <c r="G184" i="7"/>
  <c r="F202" i="7"/>
  <c r="G195" i="7"/>
  <c r="B189" i="7"/>
  <c r="G185" i="7"/>
  <c r="B199" i="7"/>
  <c r="G191" i="7"/>
  <c r="G188" i="7"/>
  <c r="G198" i="7"/>
  <c r="F191" i="7"/>
  <c r="F188" i="7"/>
  <c r="F184" i="7"/>
  <c r="B202" i="7"/>
  <c r="F198" i="7"/>
  <c r="G194" i="7"/>
  <c r="F187" i="7"/>
  <c r="B194" i="7"/>
  <c r="B191" i="7"/>
  <c r="B184" i="7"/>
  <c r="B201" i="7"/>
  <c r="G197" i="7"/>
  <c r="G193" i="7"/>
  <c r="F190" i="7"/>
  <c r="G183" i="7"/>
  <c r="B196" i="7"/>
  <c r="B182" i="7"/>
  <c r="B196" i="5"/>
  <c r="B202" i="5"/>
  <c r="B208" i="5"/>
  <c r="B214" i="5"/>
  <c r="B238" i="5"/>
  <c r="B244" i="5"/>
  <c r="B250" i="5"/>
  <c r="B256" i="5"/>
  <c r="B37" i="7"/>
  <c r="G41" i="7"/>
  <c r="B51" i="7"/>
  <c r="B116" i="7"/>
  <c r="F142" i="7"/>
  <c r="B153" i="7"/>
  <c r="F179" i="7"/>
  <c r="G206" i="7"/>
  <c r="F217" i="7"/>
  <c r="F234" i="7"/>
  <c r="F296" i="7"/>
  <c r="B222" i="7"/>
  <c r="F219" i="7"/>
  <c r="G214" i="7"/>
  <c r="B210" i="7"/>
  <c r="F207" i="7"/>
  <c r="F221" i="7"/>
  <c r="G216" i="7"/>
  <c r="B212" i="7"/>
  <c r="F209" i="7"/>
  <c r="G204" i="7"/>
  <c r="G223" i="7"/>
  <c r="B219" i="7"/>
  <c r="F216" i="7"/>
  <c r="G211" i="7"/>
  <c r="B207" i="7"/>
  <c r="F204" i="7"/>
  <c r="B221" i="7"/>
  <c r="F218" i="7"/>
  <c r="G213" i="7"/>
  <c r="B209" i="7"/>
  <c r="F206" i="7"/>
  <c r="G220" i="7"/>
  <c r="B216" i="7"/>
  <c r="F213" i="7"/>
  <c r="G208" i="7"/>
  <c r="B204" i="7"/>
  <c r="G219" i="7"/>
  <c r="B213" i="7"/>
  <c r="G209" i="7"/>
  <c r="G205" i="7"/>
  <c r="B223" i="7"/>
  <c r="G215" i="7"/>
  <c r="G212" i="7"/>
  <c r="F205" i="7"/>
  <c r="G222" i="7"/>
  <c r="F215" i="7"/>
  <c r="F212" i="7"/>
  <c r="F208" i="7"/>
  <c r="F222" i="7"/>
  <c r="G218" i="7"/>
  <c r="F211" i="7"/>
  <c r="B205" i="7"/>
  <c r="B218" i="7"/>
  <c r="B215" i="7"/>
  <c r="B208" i="7"/>
  <c r="G221" i="7"/>
  <c r="G217" i="7"/>
  <c r="F214" i="7"/>
  <c r="G207" i="7"/>
  <c r="B220" i="7"/>
  <c r="B206" i="7"/>
  <c r="B203" i="7"/>
  <c r="B42" i="7"/>
  <c r="F46" i="7"/>
  <c r="F100" i="7"/>
  <c r="F136" i="7"/>
  <c r="B143" i="7"/>
  <c r="F148" i="7"/>
  <c r="G179" i="7"/>
  <c r="F196" i="7"/>
  <c r="B274" i="7"/>
  <c r="G296" i="7"/>
  <c r="F307" i="7"/>
  <c r="F243" i="7"/>
  <c r="G238" i="7"/>
  <c r="B234" i="7"/>
  <c r="F231" i="7"/>
  <c r="G226" i="7"/>
  <c r="G240" i="7"/>
  <c r="B236" i="7"/>
  <c r="F233" i="7"/>
  <c r="G228" i="7"/>
  <c r="B224" i="7"/>
  <c r="B243" i="7"/>
  <c r="F240" i="7"/>
  <c r="G235" i="7"/>
  <c r="B231" i="7"/>
  <c r="F228" i="7"/>
  <c r="F242" i="7"/>
  <c r="G237" i="7"/>
  <c r="B233" i="7"/>
  <c r="F230" i="7"/>
  <c r="G225" i="7"/>
  <c r="G244" i="7"/>
  <c r="B240" i="7"/>
  <c r="F237" i="7"/>
  <c r="G232" i="7"/>
  <c r="B228" i="7"/>
  <c r="F225" i="7"/>
  <c r="G243" i="7"/>
  <c r="B237" i="7"/>
  <c r="G233" i="7"/>
  <c r="G229" i="7"/>
  <c r="F226" i="7"/>
  <c r="G239" i="7"/>
  <c r="G236" i="7"/>
  <c r="F229" i="7"/>
  <c r="F239" i="7"/>
  <c r="F236" i="7"/>
  <c r="F232" i="7"/>
  <c r="G242" i="7"/>
  <c r="B226" i="7"/>
  <c r="F235" i="7"/>
  <c r="B229" i="7"/>
  <c r="B242" i="7"/>
  <c r="B239" i="7"/>
  <c r="B232" i="7"/>
  <c r="G241" i="7"/>
  <c r="F238" i="7"/>
  <c r="G231" i="7"/>
  <c r="B225" i="7"/>
  <c r="B230" i="7"/>
  <c r="B227" i="7"/>
  <c r="B197" i="5"/>
  <c r="B203" i="5"/>
  <c r="B209" i="5"/>
  <c r="B239" i="5"/>
  <c r="B245" i="5"/>
  <c r="B251" i="5"/>
  <c r="G46" i="7"/>
  <c r="G55" i="7"/>
  <c r="B101" i="7"/>
  <c r="F106" i="7"/>
  <c r="F121" i="7"/>
  <c r="B137" i="7"/>
  <c r="B149" i="7"/>
  <c r="G158" i="7"/>
  <c r="F169" i="7"/>
  <c r="F175" i="7"/>
  <c r="F186" i="7"/>
  <c r="F224" i="7"/>
  <c r="B235" i="7"/>
  <c r="B241" i="7"/>
  <c r="B292" i="7"/>
  <c r="Y72" i="2" l="1"/>
  <c r="O52" i="2"/>
  <c r="H52" i="2"/>
  <c r="J52" i="2"/>
  <c r="B275" i="5"/>
  <c r="B269" i="5"/>
  <c r="B263" i="5"/>
  <c r="B274" i="5"/>
  <c r="B268" i="5"/>
  <c r="B262" i="5"/>
  <c r="B279" i="5"/>
  <c r="B273" i="5"/>
  <c r="B267" i="5"/>
  <c r="B261" i="5"/>
  <c r="B278" i="5"/>
  <c r="B272" i="5"/>
  <c r="B266" i="5"/>
  <c r="B260" i="5"/>
  <c r="B265" i="5"/>
  <c r="B264" i="5"/>
  <c r="B271" i="5"/>
  <c r="B277" i="5"/>
  <c r="B270" i="5"/>
  <c r="B259" i="5"/>
  <c r="B276" i="5"/>
  <c r="Y68" i="2"/>
  <c r="P52" i="2"/>
  <c r="Y61" i="2"/>
  <c r="E45" i="4"/>
  <c r="F52" i="3"/>
  <c r="Y59" i="2"/>
  <c r="F3" i="6" s="1"/>
  <c r="Y71" i="2"/>
  <c r="D52" i="2"/>
  <c r="Y62" i="2"/>
  <c r="Y65" i="2"/>
  <c r="F6" i="6" s="1"/>
  <c r="N52" i="3"/>
  <c r="Y69" i="2"/>
  <c r="Y66" i="2"/>
  <c r="I52" i="2"/>
  <c r="B341" i="5"/>
  <c r="B335" i="5"/>
  <c r="B329" i="5"/>
  <c r="B323" i="5"/>
  <c r="B340" i="5"/>
  <c r="B334" i="5"/>
  <c r="B328" i="5"/>
  <c r="B322" i="5"/>
  <c r="B339" i="5"/>
  <c r="B333" i="5"/>
  <c r="B327" i="5"/>
  <c r="B338" i="5"/>
  <c r="B332" i="5"/>
  <c r="B326" i="5"/>
  <c r="B330" i="5"/>
  <c r="B324" i="5"/>
  <c r="B337" i="5"/>
  <c r="B336" i="5"/>
  <c r="B325" i="5"/>
  <c r="B342" i="5"/>
  <c r="B331" i="5"/>
  <c r="Y52" i="2"/>
  <c r="Y64" i="2"/>
  <c r="F4" i="6" s="1"/>
  <c r="P52" i="3"/>
  <c r="D52" i="3"/>
  <c r="Y63" i="2"/>
  <c r="M52" i="2"/>
  <c r="X52" i="2"/>
  <c r="W52" i="2"/>
  <c r="B317" i="5"/>
  <c r="B311" i="5"/>
  <c r="B305" i="5"/>
  <c r="B316" i="5"/>
  <c r="B310" i="5"/>
  <c r="B304" i="5"/>
  <c r="B321" i="5"/>
  <c r="B315" i="5"/>
  <c r="B309" i="5"/>
  <c r="B303" i="5"/>
  <c r="B320" i="5"/>
  <c r="B314" i="5"/>
  <c r="B308" i="5"/>
  <c r="B302" i="5"/>
  <c r="B312" i="5"/>
  <c r="B301" i="5"/>
  <c r="B313" i="5"/>
  <c r="B319" i="5"/>
  <c r="B318" i="5"/>
  <c r="B307" i="5"/>
  <c r="B306" i="5"/>
  <c r="L52" i="2"/>
  <c r="K52" i="2"/>
  <c r="C45" i="4"/>
  <c r="Y58" i="2"/>
  <c r="F2" i="6" s="1"/>
  <c r="B299" i="5"/>
  <c r="B293" i="5"/>
  <c r="B287" i="5"/>
  <c r="B281" i="5"/>
  <c r="B298" i="5"/>
  <c r="B292" i="5"/>
  <c r="B286" i="5"/>
  <c r="B280" i="5"/>
  <c r="B297" i="5"/>
  <c r="B291" i="5"/>
  <c r="B285" i="5"/>
  <c r="B296" i="5"/>
  <c r="B290" i="5"/>
  <c r="B284" i="5"/>
  <c r="B283" i="5"/>
  <c r="B295" i="5"/>
  <c r="B282" i="5"/>
  <c r="B300" i="5"/>
  <c r="B289" i="5"/>
  <c r="B288" i="5"/>
  <c r="B294" i="5"/>
  <c r="Y60" i="2"/>
  <c r="Y67" i="2"/>
  <c r="AA52" i="2"/>
  <c r="V52" i="2"/>
  <c r="T52" i="2"/>
  <c r="Y70" i="2"/>
  <c r="B383" i="5" l="1"/>
  <c r="B377" i="5"/>
  <c r="B371" i="5"/>
  <c r="B365" i="5"/>
  <c r="B382" i="5"/>
  <c r="B376" i="5"/>
  <c r="B370" i="5"/>
  <c r="B364" i="5"/>
  <c r="B381" i="5"/>
  <c r="B375" i="5"/>
  <c r="B369" i="5"/>
  <c r="B380" i="5"/>
  <c r="B374" i="5"/>
  <c r="B368" i="5"/>
  <c r="B367" i="5"/>
  <c r="B379" i="5"/>
  <c r="B366" i="5"/>
  <c r="B384" i="5"/>
  <c r="B373" i="5"/>
  <c r="B372" i="5"/>
  <c r="B378" i="5"/>
  <c r="B401" i="5"/>
  <c r="B395" i="5"/>
  <c r="B389" i="5"/>
  <c r="B400" i="5"/>
  <c r="B394" i="5"/>
  <c r="B388" i="5"/>
  <c r="B405" i="5"/>
  <c r="B399" i="5"/>
  <c r="B393" i="5"/>
  <c r="B387" i="5"/>
  <c r="B404" i="5"/>
  <c r="B398" i="5"/>
  <c r="B392" i="5"/>
  <c r="B386" i="5"/>
  <c r="B396" i="5"/>
  <c r="B390" i="5"/>
  <c r="B385" i="5"/>
  <c r="B403" i="5"/>
  <c r="B402" i="5"/>
  <c r="B391" i="5"/>
  <c r="B397" i="5"/>
  <c r="B425" i="5"/>
  <c r="B419" i="5"/>
  <c r="B413" i="5"/>
  <c r="B407" i="5"/>
  <c r="B424" i="5"/>
  <c r="B418" i="5"/>
  <c r="B412" i="5"/>
  <c r="B406" i="5"/>
  <c r="B423" i="5"/>
  <c r="B417" i="5"/>
  <c r="B411" i="5"/>
  <c r="B422" i="5"/>
  <c r="B416" i="5"/>
  <c r="B410" i="5"/>
  <c r="B414" i="5"/>
  <c r="B426" i="5"/>
  <c r="B421" i="5"/>
  <c r="B420" i="5"/>
  <c r="B409" i="5"/>
  <c r="B408" i="5"/>
  <c r="B415" i="5"/>
  <c r="B359" i="5"/>
  <c r="B353" i="5"/>
  <c r="B347" i="5"/>
  <c r="B358" i="5"/>
  <c r="B352" i="5"/>
  <c r="B346" i="5"/>
  <c r="B363" i="5"/>
  <c r="B357" i="5"/>
  <c r="B351" i="5"/>
  <c r="B345" i="5"/>
  <c r="B362" i="5"/>
  <c r="B356" i="5"/>
  <c r="B350" i="5"/>
  <c r="B344" i="5"/>
  <c r="B349" i="5"/>
  <c r="B348" i="5"/>
  <c r="B360" i="5"/>
  <c r="B343" i="5"/>
  <c r="B355" i="5"/>
  <c r="B354" i="5"/>
  <c r="B361" i="5"/>
  <c r="B467" i="5" l="1"/>
  <c r="B461" i="5"/>
  <c r="B455" i="5"/>
  <c r="B449" i="5"/>
  <c r="B466" i="5"/>
  <c r="B460" i="5"/>
  <c r="B454" i="5"/>
  <c r="B448" i="5"/>
  <c r="B465" i="5"/>
  <c r="B459" i="5"/>
  <c r="B453" i="5"/>
  <c r="B464" i="5"/>
  <c r="B458" i="5"/>
  <c r="B452" i="5"/>
  <c r="B451" i="5"/>
  <c r="B463" i="5"/>
  <c r="B450" i="5"/>
  <c r="B468" i="5"/>
  <c r="B457" i="5"/>
  <c r="B456" i="5"/>
  <c r="B462" i="5"/>
  <c r="B443" i="5"/>
  <c r="B437" i="5"/>
  <c r="B431" i="5"/>
  <c r="B442" i="5"/>
  <c r="B436" i="5"/>
  <c r="B430" i="5"/>
  <c r="B447" i="5"/>
  <c r="B441" i="5"/>
  <c r="B435" i="5"/>
  <c r="B429" i="5"/>
  <c r="B446" i="5"/>
  <c r="B440" i="5"/>
  <c r="B434" i="5"/>
  <c r="B428" i="5"/>
  <c r="B433" i="5"/>
  <c r="B432" i="5"/>
  <c r="B445" i="5"/>
  <c r="B439" i="5"/>
  <c r="B444" i="5"/>
  <c r="B438" i="5"/>
  <c r="B427" i="5"/>
  <c r="B485" i="5"/>
  <c r="B479" i="5"/>
  <c r="B473" i="5"/>
  <c r="B484" i="5"/>
  <c r="B478" i="5"/>
  <c r="B472" i="5"/>
  <c r="B483" i="5"/>
  <c r="B477" i="5"/>
  <c r="B471" i="5"/>
  <c r="B489" i="5"/>
  <c r="B482" i="5"/>
  <c r="B476" i="5"/>
  <c r="B470" i="5"/>
  <c r="B487" i="5"/>
  <c r="B480" i="5"/>
  <c r="B474" i="5"/>
  <c r="B488" i="5"/>
  <c r="B469" i="5"/>
  <c r="B481" i="5"/>
  <c r="B486" i="5"/>
  <c r="B475" i="5"/>
  <c r="B509" i="5"/>
  <c r="B503" i="5"/>
  <c r="B497" i="5"/>
  <c r="B491" i="5"/>
  <c r="B508" i="5"/>
  <c r="B502" i="5"/>
  <c r="B496" i="5"/>
  <c r="B490" i="5"/>
  <c r="B507" i="5"/>
  <c r="B501" i="5"/>
  <c r="B495" i="5"/>
  <c r="B505" i="5"/>
  <c r="B499" i="5"/>
  <c r="B493" i="5"/>
  <c r="B510" i="5"/>
  <c r="B504" i="5"/>
  <c r="B498" i="5"/>
  <c r="B492" i="5"/>
  <c r="B500" i="5"/>
  <c r="B506" i="5"/>
  <c r="B494" i="5"/>
  <c r="B590" i="5" l="1"/>
  <c r="B584" i="5"/>
  <c r="B578" i="5"/>
  <c r="B589" i="5"/>
  <c r="B583" i="5"/>
  <c r="B577" i="5"/>
  <c r="B594" i="5"/>
  <c r="B588" i="5"/>
  <c r="B582" i="5"/>
  <c r="B576" i="5"/>
  <c r="B591" i="5"/>
  <c r="B585" i="5"/>
  <c r="B593" i="5"/>
  <c r="B575" i="5"/>
  <c r="B592" i="5"/>
  <c r="B574" i="5"/>
  <c r="B581" i="5"/>
  <c r="B580" i="5"/>
  <c r="B586" i="5"/>
  <c r="B579" i="5"/>
  <c r="B587" i="5"/>
  <c r="B548" i="5"/>
  <c r="B542" i="5"/>
  <c r="B547" i="5"/>
  <c r="B541" i="5"/>
  <c r="B535" i="5"/>
  <c r="B552" i="5"/>
  <c r="B546" i="5"/>
  <c r="B540" i="5"/>
  <c r="B534" i="5"/>
  <c r="B551" i="5"/>
  <c r="B536" i="5"/>
  <c r="B543" i="5"/>
  <c r="B550" i="5"/>
  <c r="B549" i="5"/>
  <c r="B533" i="5"/>
  <c r="B539" i="5"/>
  <c r="B532" i="5"/>
  <c r="B545" i="5"/>
  <c r="B544" i="5"/>
  <c r="B538" i="5"/>
  <c r="B537" i="5"/>
  <c r="B528" i="5"/>
  <c r="B522" i="5"/>
  <c r="B529" i="5"/>
  <c r="B521" i="5"/>
  <c r="B515" i="5"/>
  <c r="B527" i="5"/>
  <c r="B520" i="5"/>
  <c r="B514" i="5"/>
  <c r="B526" i="5"/>
  <c r="B519" i="5"/>
  <c r="B513" i="5"/>
  <c r="B525" i="5"/>
  <c r="B517" i="5"/>
  <c r="B511" i="5"/>
  <c r="B516" i="5"/>
  <c r="B531" i="5"/>
  <c r="B530" i="5"/>
  <c r="B524" i="5"/>
  <c r="B523" i="5"/>
  <c r="B518" i="5"/>
  <c r="B512" i="5"/>
  <c r="B572" i="5"/>
  <c r="B566" i="5"/>
  <c r="B560" i="5"/>
  <c r="B554" i="5"/>
  <c r="B571" i="5"/>
  <c r="B565" i="5"/>
  <c r="B559" i="5"/>
  <c r="B553" i="5"/>
  <c r="B570" i="5"/>
  <c r="B564" i="5"/>
  <c r="B558" i="5"/>
  <c r="B567" i="5"/>
  <c r="B557" i="5"/>
  <c r="B573" i="5"/>
  <c r="B556" i="5"/>
  <c r="B563" i="5"/>
  <c r="B569" i="5"/>
  <c r="B568" i="5"/>
  <c r="B562" i="5"/>
  <c r="B555" i="5"/>
  <c r="B561" i="5"/>
  <c r="B596" i="5" l="1"/>
  <c r="B595" i="5"/>
  <c r="B597" i="5"/>
</calcChain>
</file>

<file path=xl/sharedStrings.xml><?xml version="1.0" encoding="utf-8"?>
<sst xmlns="http://schemas.openxmlformats.org/spreadsheetml/2006/main" count="335" uniqueCount="222">
  <si>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</si>
  <si>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</si>
  <si>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</si>
  <si>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</si>
  <si>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</si>
  <si>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</si>
  <si>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</si>
  <si>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</si>
  <si>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</si>
  <si>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</si>
  <si>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martes 31-10-2023=HOY()</t>
  </si>
  <si>
    <t>FRUTAS</t>
  </si>
  <si>
    <t>C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</si>
  <si>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</si>
  <si>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</si>
  <si>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</si>
  <si>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</si>
  <si>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</si>
  <si>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</si>
  <si>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</si>
  <si>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</si>
  <si>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MIX TROPI</t>
  </si>
  <si>
    <t>MARA/C</t>
  </si>
  <si>
    <t>MARA/S</t>
  </si>
  <si>
    <t>ARILOS</t>
  </si>
  <si>
    <t>MANG/P</t>
  </si>
  <si>
    <t>MANG/T</t>
  </si>
  <si>
    <t>ANAN/P</t>
  </si>
  <si>
    <t>ANAN/T</t>
  </si>
  <si>
    <t>ACAI</t>
  </si>
  <si>
    <t>LIMA</t>
  </si>
  <si>
    <t>MIX S FSA</t>
  </si>
  <si>
    <t>SMOOTHIE  MIX</t>
  </si>
  <si>
    <t>PRESENTACION</t>
  </si>
  <si>
    <t>FACTURA</t>
  </si>
  <si>
    <t>VERDURAS</t>
  </si>
  <si>
    <t>DIETETICA</t>
  </si>
  <si>
    <t>jugos</t>
  </si>
  <si>
    <t>2</t>
  </si>
  <si>
    <t>monica oblak</t>
  </si>
  <si>
    <t>roxana montel</t>
  </si>
  <si>
    <t>1</t>
  </si>
  <si>
    <t xml:space="preserve">                         ercilia maria hojman gandolfo</t>
  </si>
  <si>
    <t>ingrid améndola</t>
  </si>
  <si>
    <t>Tea Sinclair</t>
  </si>
  <si>
    <t/>
  </si>
  <si>
    <t>La intendencia</t>
  </si>
  <si>
    <t>Piers Ituzaingo</t>
  </si>
  <si>
    <t>Tropamen</t>
  </si>
  <si>
    <t>TTE ORO NEGRO</t>
  </si>
  <si>
    <t>Piers Moron</t>
  </si>
  <si>
    <t>Walden café</t>
  </si>
  <si>
    <t>ver</t>
  </si>
  <si>
    <t>Open 25 local 250</t>
  </si>
  <si>
    <t>sale de nuevo</t>
  </si>
  <si>
    <t>Ricardo Shih</t>
  </si>
  <si>
    <t>ret</t>
  </si>
  <si>
    <t>Biomac</t>
  </si>
  <si>
    <t>retira pedido</t>
  </si>
  <si>
    <t>Tostado callao</t>
  </si>
  <si>
    <t>muestra</t>
  </si>
  <si>
    <t>Gelato</t>
  </si>
  <si>
    <t>granel</t>
  </si>
  <si>
    <t>Distrib Carlitos</t>
  </si>
  <si>
    <t xml:space="preserve">ret </t>
  </si>
  <si>
    <t>Geli</t>
  </si>
  <si>
    <t xml:space="preserve">Fernando Barenbaum </t>
  </si>
  <si>
    <t>reclamo x jugo</t>
  </si>
  <si>
    <t>Josefina Hunter</t>
  </si>
  <si>
    <t>Tea montevideo</t>
  </si>
  <si>
    <t>Regojo</t>
  </si>
  <si>
    <t>Tea avalos</t>
  </si>
  <si>
    <t>Janelac</t>
  </si>
  <si>
    <t>Pacifico Andrés</t>
  </si>
  <si>
    <t>Laura Dominguez</t>
  </si>
  <si>
    <t>42121/22</t>
  </si>
  <si>
    <t>Green florida</t>
  </si>
  <si>
    <t>Smoothie mood</t>
  </si>
  <si>
    <t>Tostado Ramos M</t>
  </si>
  <si>
    <t>Ria deseado</t>
  </si>
  <si>
    <t xml:space="preserve">TTE : KAESREN </t>
  </si>
  <si>
    <t>Veronica Bermudez</t>
  </si>
  <si>
    <t>Mendez Elizalde</t>
  </si>
  <si>
    <t>Divino budin</t>
  </si>
  <si>
    <t>Nasif</t>
  </si>
  <si>
    <t>SOFI FERRARO</t>
  </si>
  <si>
    <t>jose olmedo</t>
  </si>
  <si>
    <t>Gabriel Dario</t>
  </si>
  <si>
    <t>Bonafide esq bolaños</t>
  </si>
  <si>
    <t>RET</t>
  </si>
  <si>
    <t>Eze Cuevas</t>
  </si>
  <si>
    <t>Malala</t>
  </si>
  <si>
    <t>TOTAL RETIRAS</t>
  </si>
  <si>
    <t>TOTAL CARROS</t>
  </si>
  <si>
    <t>TOTAL</t>
  </si>
  <si>
    <t>CHAMPI</t>
  </si>
  <si>
    <t>PRIMA</t>
  </si>
  <si>
    <t>ACEL</t>
  </si>
  <si>
    <t>ZAPA</t>
  </si>
  <si>
    <t>CEBO</t>
  </si>
  <si>
    <t>PIMIE</t>
  </si>
  <si>
    <t>ESPI</t>
  </si>
  <si>
    <t>BRO</t>
  </si>
  <si>
    <t>CHO</t>
  </si>
  <si>
    <t>ARV</t>
  </si>
  <si>
    <t>JAR</t>
  </si>
  <si>
    <t>CHAU</t>
  </si>
  <si>
    <t>WOK</t>
  </si>
  <si>
    <t>MIX T ZUCC</t>
  </si>
  <si>
    <t>MIX T BRO</t>
  </si>
  <si>
    <t>MIX T ACE</t>
  </si>
  <si>
    <t>ESPA</t>
  </si>
  <si>
    <t>ZANAH</t>
  </si>
  <si>
    <t>PAPAS BAST</t>
  </si>
  <si>
    <t>MIX TACOS</t>
  </si>
  <si>
    <t>SOPA</t>
  </si>
  <si>
    <t>CONGELADOS</t>
  </si>
  <si>
    <t>MERMELADAS</t>
  </si>
  <si>
    <t>CUERDAS</t>
  </si>
  <si>
    <t>SORRENTINOS</t>
  </si>
  <si>
    <t>H. POR Y ESP</t>
  </si>
  <si>
    <t>H. GAR Y ZAP</t>
  </si>
  <si>
    <t>H. BAT Y POR. N.</t>
  </si>
  <si>
    <t>H. QUI Y REM</t>
  </si>
  <si>
    <t>H. SIMIL CARN</t>
  </si>
  <si>
    <t>FSA x 450G</t>
  </si>
  <si>
    <t>FSA x 5K</t>
  </si>
  <si>
    <t>MIX x 450G</t>
  </si>
  <si>
    <t>MIX x 5K</t>
  </si>
  <si>
    <t>ARA x 450G</t>
  </si>
  <si>
    <t>ARA x 5K</t>
  </si>
  <si>
    <t>FRU x 450G</t>
  </si>
  <si>
    <t>FRU x 5K</t>
  </si>
  <si>
    <t>PIDE</t>
  </si>
  <si>
    <t>2 cajas x10 barras puro cacao.</t>
  </si>
  <si>
    <t xml:space="preserve">                                                                                                                                  2 cajas x 10 barras Integra semillas y arándanos </t>
  </si>
  <si>
    <t>1x5</t>
  </si>
  <si>
    <t>Bonafide esq Bolaños</t>
  </si>
  <si>
    <t>1*450</t>
  </si>
  <si>
    <t>MIX S/FRAM</t>
  </si>
  <si>
    <t>MIX PARTICULAR</t>
  </si>
  <si>
    <t>SUMA</t>
  </si>
  <si>
    <t>PLÁSTICO</t>
  </si>
  <si>
    <t>VIDRIO</t>
  </si>
  <si>
    <t>PLASTICO</t>
  </si>
  <si>
    <t>C/AZUCAR</t>
  </si>
  <si>
    <t>S/AZUCAR</t>
  </si>
  <si>
    <t>NMQ</t>
  </si>
  <si>
    <t>BIDONES</t>
  </si>
  <si>
    <t>ARA</t>
  </si>
  <si>
    <t>FSA/FR</t>
  </si>
  <si>
    <t>MIX</t>
  </si>
  <si>
    <t>MANZA</t>
  </si>
  <si>
    <t>ZAN</t>
  </si>
  <si>
    <t>LIMO</t>
  </si>
  <si>
    <t>H.CA</t>
  </si>
  <si>
    <t>G.PO</t>
  </si>
  <si>
    <t>B.MIX</t>
  </si>
  <si>
    <t>M.PASS</t>
  </si>
  <si>
    <t>MOJ</t>
  </si>
  <si>
    <t>AR/MANZ</t>
  </si>
  <si>
    <t>MANZ</t>
  </si>
  <si>
    <t>MANZ/NA/AN/TÉ</t>
  </si>
  <si>
    <t>MANZ/FRU/LIM</t>
  </si>
  <si>
    <t>NAR/MAN</t>
  </si>
  <si>
    <t>NAR/DUR/ZAN/CAL/LIM</t>
  </si>
  <si>
    <t>PACK SURTIDO X 9</t>
  </si>
  <si>
    <t>NARANJA X 5</t>
  </si>
  <si>
    <t>ARÁNDANO X 2</t>
  </si>
  <si>
    <t>Ingrid Améndola</t>
  </si>
  <si>
    <t>Cliente</t>
  </si>
  <si>
    <t>H-CA</t>
  </si>
  <si>
    <t>ARANDANO C/AZU</t>
  </si>
  <si>
    <t>FRUT-FRAMB C/AZU</t>
  </si>
  <si>
    <t>MIX C/AZU</t>
  </si>
  <si>
    <t>MANZANA-LIM C/AZU</t>
  </si>
  <si>
    <t>ZANA-NARANJA C/AZU</t>
  </si>
  <si>
    <t>LIMONADA</t>
  </si>
  <si>
    <t>ARANDANO S/AZU</t>
  </si>
  <si>
    <t>HAPPY CARROT</t>
  </si>
  <si>
    <t>GREEN POWER</t>
  </si>
  <si>
    <t>BERRIES MIX</t>
  </si>
  <si>
    <t>MARACUYA PASSION</t>
  </si>
  <si>
    <t>MOJITO</t>
  </si>
  <si>
    <t>ARAN-MANZ NMQ</t>
  </si>
  <si>
    <t>MANZANA NMQ</t>
  </si>
  <si>
    <t>MANZ-NAR-ANA-TÉ NMQ</t>
  </si>
  <si>
    <t>MANZ-FRUT-LIM NMQ</t>
  </si>
  <si>
    <t>NAR-MANZ NMQ</t>
  </si>
  <si>
    <t>NAR-DUR-ZAN-CAL-LIM NMQ</t>
  </si>
  <si>
    <t>BIDON NARAN X 5</t>
  </si>
  <si>
    <t>BIDON NARAN X 2</t>
  </si>
  <si>
    <t>ZONAS</t>
  </si>
  <si>
    <t>FLETES</t>
  </si>
  <si>
    <t>CARROS N° GECOM</t>
  </si>
  <si>
    <t>HORA</t>
  </si>
  <si>
    <t>CLIENTES</t>
  </si>
  <si>
    <t>KILOS (frutas y verduras)</t>
  </si>
  <si>
    <t>OBSERVACION</t>
  </si>
  <si>
    <t>andres grande</t>
  </si>
  <si>
    <t>7/00</t>
  </si>
  <si>
    <t>rober</t>
  </si>
  <si>
    <t>andres pequeña</t>
  </si>
  <si>
    <t>7/30</t>
  </si>
  <si>
    <t>ismael</t>
  </si>
  <si>
    <t>8/00</t>
  </si>
  <si>
    <t>jorge</t>
  </si>
  <si>
    <t>6/30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</si>
  <si>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</si>
  <si>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</si>
  <si>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</si>
  <si>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</si>
  <si>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</si>
  <si>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</si>
  <si>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</si>
  <si>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</si>
  <si>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N° LOTE</t>
  </si>
  <si>
    <t>PRODUCTO</t>
  </si>
  <si>
    <t>UNIDADES</t>
  </si>
  <si>
    <t>PACKS</t>
  </si>
  <si>
    <t>VERIFICADO</t>
  </si>
  <si>
    <t>DESPACHO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</si>
</sst>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20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Arial"/>
    </font>
    <font>
      <b/>
      <sz val="8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7"/>
      <color theme="1"/>
      <name val="Calibri"/>
    </font>
    <font>
      <sz val="11"/>
      <color theme="1"/>
      <name val="Calibri"/>
      <scheme val="minor"/>
    </font>
    <font>
      <b/>
      <i/>
      <sz val="10"/>
      <color theme="1"/>
      <name val="Calibri"/>
    </font>
    <font>
      <sz val="10"/>
      <color theme="1"/>
      <name val="Times New Roman"/>
    </font>
    <font>
      <sz val="12"/>
      <color theme="1"/>
      <name val="Times New Roman"/>
    </font>
    <font>
      <sz val="12"/>
      <color theme="1"/>
      <name val="Calibri"/>
    </font>
    <font>
      <b/>
      <sz val="13"/>
      <color theme="1"/>
      <name val="Calibri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Calibri"/>
    </font>
    <font>
      <sz val="9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</fills>
  <borders count="8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1"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165" fontId="7" fillId="3" borderId="20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/>
    </xf>
    <xf numFmtId="165" fontId="7" fillId="3" borderId="23" xfId="0" applyNumberFormat="1" applyFont="1" applyFill="1" applyBorder="1" applyAlignment="1">
      <alignment horizontal="center"/>
    </xf>
    <xf numFmtId="165" fontId="7" fillId="3" borderId="24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165" fontId="8" fillId="4" borderId="28" xfId="0" applyNumberFormat="1" applyFont="1" applyFill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2" fontId="8" fillId="0" borderId="26" xfId="0" applyNumberFormat="1" applyFont="1" applyBorder="1"/>
    <xf numFmtId="0" fontId="8" fillId="0" borderId="27" xfId="0" applyFont="1" applyBorder="1" applyAlignment="1">
      <alignment horizontal="center"/>
    </xf>
    <xf numFmtId="165" fontId="7" fillId="0" borderId="27" xfId="0" applyNumberFormat="1" applyFont="1" applyBorder="1" applyAlignment="1">
      <alignment horizontal="center"/>
    </xf>
    <xf numFmtId="0" fontId="10" fillId="0" borderId="0" xfId="0" applyFont="1"/>
    <xf numFmtId="0" fontId="1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5" fontId="7" fillId="0" borderId="27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165" fontId="8" fillId="5" borderId="28" xfId="0" applyNumberFormat="1" applyFont="1" applyFill="1" applyBorder="1" applyAlignment="1">
      <alignment horizontal="center"/>
    </xf>
    <xf numFmtId="165" fontId="8" fillId="2" borderId="28" xfId="0" applyNumberFormat="1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165" fontId="11" fillId="0" borderId="27" xfId="0" applyNumberFormat="1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8" fillId="2" borderId="26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12" fillId="0" borderId="26" xfId="0" applyNumberFormat="1" applyFont="1" applyBorder="1" applyAlignment="1">
      <alignment horizontal="center" vertical="center"/>
    </xf>
    <xf numFmtId="165" fontId="8" fillId="4" borderId="26" xfId="0" applyNumberFormat="1" applyFont="1" applyFill="1" applyBorder="1" applyAlignment="1">
      <alignment horizontal="center"/>
    </xf>
    <xf numFmtId="165" fontId="8" fillId="0" borderId="34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5" fontId="14" fillId="2" borderId="26" xfId="0" applyNumberFormat="1" applyFont="1" applyFill="1" applyBorder="1" applyAlignment="1">
      <alignment horizontal="center"/>
    </xf>
    <xf numFmtId="165" fontId="14" fillId="0" borderId="34" xfId="0" applyNumberFormat="1" applyFont="1" applyBorder="1" applyAlignment="1">
      <alignment horizontal="center"/>
    </xf>
    <xf numFmtId="165" fontId="14" fillId="0" borderId="35" xfId="0" applyNumberFormat="1" applyFont="1" applyBorder="1" applyAlignment="1">
      <alignment horizontal="center"/>
    </xf>
    <xf numFmtId="165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165" fontId="14" fillId="4" borderId="26" xfId="0" applyNumberFormat="1" applyFont="1" applyFill="1" applyBorder="1" applyAlignment="1">
      <alignment horizontal="center"/>
    </xf>
    <xf numFmtId="165" fontId="14" fillId="0" borderId="34" xfId="0" applyNumberFormat="1" applyFont="1" applyBorder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165" fontId="14" fillId="2" borderId="26" xfId="0" applyNumberFormat="1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165" fontId="14" fillId="0" borderId="37" xfId="0" applyNumberFormat="1" applyFont="1" applyBorder="1" applyAlignment="1">
      <alignment horizontal="center"/>
    </xf>
    <xf numFmtId="165" fontId="14" fillId="2" borderId="37" xfId="0" applyNumberFormat="1" applyFont="1" applyFill="1" applyBorder="1" applyAlignment="1">
      <alignment horizontal="center"/>
    </xf>
    <xf numFmtId="165" fontId="14" fillId="0" borderId="37" xfId="0" applyNumberFormat="1" applyFont="1" applyBorder="1" applyAlignment="1">
      <alignment horizontal="center"/>
    </xf>
    <xf numFmtId="165" fontId="14" fillId="0" borderId="38" xfId="0" applyNumberFormat="1" applyFont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5" fontId="14" fillId="0" borderId="39" xfId="0" applyNumberFormat="1" applyFont="1" applyBorder="1" applyAlignment="1">
      <alignment horizontal="center"/>
    </xf>
    <xf numFmtId="165" fontId="13" fillId="0" borderId="37" xfId="0" applyNumberFormat="1" applyFont="1" applyBorder="1" applyAlignment="1">
      <alignment horizontal="center" vertical="center"/>
    </xf>
    <xf numFmtId="165" fontId="14" fillId="0" borderId="39" xfId="0" applyNumberFormat="1" applyFont="1" applyBorder="1" applyAlignment="1">
      <alignment horizontal="center"/>
    </xf>
    <xf numFmtId="165" fontId="14" fillId="4" borderId="37" xfId="0" applyNumberFormat="1" applyFont="1" applyFill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1" fillId="0" borderId="43" xfId="0" applyFont="1" applyBorder="1"/>
    <xf numFmtId="165" fontId="1" fillId="0" borderId="42" xfId="0" applyNumberFormat="1" applyFont="1" applyBorder="1"/>
    <xf numFmtId="165" fontId="1" fillId="0" borderId="44" xfId="0" applyNumberFormat="1" applyFont="1" applyBorder="1"/>
    <xf numFmtId="165" fontId="1" fillId="0" borderId="18" xfId="0" applyNumberFormat="1" applyFont="1" applyBorder="1"/>
    <xf numFmtId="165" fontId="1" fillId="0" borderId="45" xfId="0" applyNumberFormat="1" applyFont="1" applyBorder="1"/>
    <xf numFmtId="165" fontId="1" fillId="0" borderId="7" xfId="0" applyNumberFormat="1" applyFont="1" applyBorder="1"/>
    <xf numFmtId="0" fontId="1" fillId="0" borderId="2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65" fontId="1" fillId="0" borderId="23" xfId="0" applyNumberFormat="1" applyFont="1" applyBorder="1" applyAlignment="1">
      <alignment horizontal="center"/>
    </xf>
    <xf numFmtId="165" fontId="7" fillId="3" borderId="47" xfId="0" applyNumberFormat="1" applyFont="1" applyFill="1" applyBorder="1" applyAlignment="1">
      <alignment horizontal="center"/>
    </xf>
    <xf numFmtId="165" fontId="7" fillId="3" borderId="48" xfId="0" applyNumberFormat="1" applyFont="1" applyFill="1" applyBorder="1" applyAlignment="1">
      <alignment horizontal="center"/>
    </xf>
    <xf numFmtId="165" fontId="7" fillId="3" borderId="49" xfId="0" applyNumberFormat="1" applyFont="1" applyFill="1" applyBorder="1" applyAlignment="1">
      <alignment horizontal="center"/>
    </xf>
    <xf numFmtId="165" fontId="7" fillId="3" borderId="50" xfId="0" applyNumberFormat="1" applyFont="1" applyFill="1" applyBorder="1" applyAlignment="1">
      <alignment horizontal="center"/>
    </xf>
    <xf numFmtId="165" fontId="8" fillId="0" borderId="34" xfId="0" applyNumberFormat="1" applyFont="1" applyBorder="1" applyAlignment="1">
      <alignment horizontal="center"/>
    </xf>
    <xf numFmtId="165" fontId="1" fillId="0" borderId="34" xfId="0" applyNumberFormat="1" applyFont="1" applyBorder="1" applyAlignment="1">
      <alignment horizontal="center"/>
    </xf>
    <xf numFmtId="165" fontId="1" fillId="4" borderId="51" xfId="0" applyNumberFormat="1" applyFont="1" applyFill="1" applyBorder="1" applyAlignment="1">
      <alignment horizontal="center"/>
    </xf>
    <xf numFmtId="0" fontId="1" fillId="0" borderId="52" xfId="0" applyFont="1" applyBorder="1" applyAlignment="1">
      <alignment horizontal="center"/>
    </xf>
    <xf numFmtId="2" fontId="8" fillId="0" borderId="26" xfId="0" applyNumberFormat="1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1" fillId="4" borderId="51" xfId="0" applyFont="1" applyFill="1" applyBorder="1" applyAlignment="1">
      <alignment horizontal="center"/>
    </xf>
    <xf numFmtId="0" fontId="1" fillId="0" borderId="52" xfId="0" applyFont="1" applyBorder="1" applyAlignment="1">
      <alignment horizontal="center"/>
    </xf>
    <xf numFmtId="165" fontId="1" fillId="0" borderId="52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5" fontId="1" fillId="0" borderId="38" xfId="0" applyNumberFormat="1" applyFont="1" applyBorder="1" applyAlignment="1">
      <alignment horizontal="center"/>
    </xf>
    <xf numFmtId="165" fontId="1" fillId="4" borderId="53" xfId="0" applyNumberFormat="1" applyFont="1" applyFill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7" fillId="3" borderId="56" xfId="0" applyFont="1" applyFill="1" applyBorder="1" applyAlignment="1">
      <alignment horizontal="center"/>
    </xf>
    <xf numFmtId="0" fontId="7" fillId="3" borderId="56" xfId="0" applyFont="1" applyFill="1" applyBorder="1"/>
    <xf numFmtId="0" fontId="7" fillId="3" borderId="57" xfId="0" applyFont="1" applyFill="1" applyBorder="1"/>
    <xf numFmtId="0" fontId="8" fillId="0" borderId="52" xfId="0" applyFont="1" applyBorder="1" applyAlignment="1">
      <alignment horizontal="center"/>
    </xf>
    <xf numFmtId="165" fontId="7" fillId="0" borderId="26" xfId="0" applyNumberFormat="1" applyFont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8" fillId="0" borderId="52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165" fontId="1" fillId="0" borderId="5" xfId="0" applyNumberFormat="1" applyFont="1" applyBorder="1"/>
    <xf numFmtId="165" fontId="1" fillId="0" borderId="23" xfId="0" applyNumberFormat="1" applyFont="1" applyBorder="1"/>
    <xf numFmtId="165" fontId="1" fillId="0" borderId="11" xfId="0" applyNumberFormat="1" applyFont="1" applyBorder="1"/>
    <xf numFmtId="165" fontId="1" fillId="0" borderId="6" xfId="0" applyNumberFormat="1" applyFont="1" applyBorder="1"/>
    <xf numFmtId="0" fontId="16" fillId="3" borderId="23" xfId="0" applyFont="1" applyFill="1" applyBorder="1" applyAlignment="1">
      <alignment horizontal="center"/>
    </xf>
    <xf numFmtId="0" fontId="16" fillId="3" borderId="22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6" fillId="3" borderId="21" xfId="0" applyFont="1" applyFill="1" applyBorder="1" applyAlignment="1">
      <alignment horizontal="center"/>
    </xf>
    <xf numFmtId="0" fontId="16" fillId="3" borderId="17" xfId="0" applyFont="1" applyFill="1" applyBorder="1" applyAlignment="1">
      <alignment horizontal="center"/>
    </xf>
    <xf numFmtId="0" fontId="5" fillId="0" borderId="58" xfId="0" applyFont="1" applyBorder="1" applyAlignment="1">
      <alignment horizontal="center"/>
    </xf>
    <xf numFmtId="165" fontId="5" fillId="0" borderId="59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4" borderId="60" xfId="0" applyNumberFormat="1" applyFont="1" applyFill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2" fontId="5" fillId="0" borderId="58" xfId="0" applyNumberFormat="1" applyFont="1" applyBorder="1" applyAlignment="1">
      <alignment horizontal="center"/>
    </xf>
    <xf numFmtId="0" fontId="5" fillId="4" borderId="60" xfId="0" applyFont="1" applyFill="1" applyBorder="1" applyAlignment="1">
      <alignment horizontal="center"/>
    </xf>
    <xf numFmtId="0" fontId="5" fillId="0" borderId="44" xfId="0" applyFont="1" applyBorder="1" applyAlignment="1">
      <alignment horizontal="center"/>
    </xf>
    <xf numFmtId="165" fontId="5" fillId="0" borderId="43" xfId="0" applyNumberFormat="1" applyFont="1" applyBorder="1" applyAlignment="1">
      <alignment horizontal="center"/>
    </xf>
    <xf numFmtId="165" fontId="5" fillId="0" borderId="37" xfId="0" applyNumberFormat="1" applyFont="1" applyBorder="1" applyAlignment="1">
      <alignment horizontal="center"/>
    </xf>
    <xf numFmtId="165" fontId="5" fillId="0" borderId="61" xfId="0" applyNumberFormat="1" applyFont="1" applyBorder="1" applyAlignment="1">
      <alignment horizontal="center"/>
    </xf>
    <xf numFmtId="165" fontId="5" fillId="0" borderId="62" xfId="0" applyNumberFormat="1" applyFont="1" applyBorder="1" applyAlignment="1">
      <alignment horizontal="center"/>
    </xf>
    <xf numFmtId="165" fontId="5" fillId="4" borderId="63" xfId="0" applyNumberFormat="1" applyFont="1" applyFill="1" applyBorder="1" applyAlignment="1">
      <alignment horizontal="center"/>
    </xf>
    <xf numFmtId="165" fontId="1" fillId="0" borderId="40" xfId="0" applyNumberFormat="1" applyFont="1" applyBorder="1" applyAlignment="1">
      <alignment horizontal="center"/>
    </xf>
    <xf numFmtId="0" fontId="17" fillId="3" borderId="23" xfId="0" applyFont="1" applyFill="1" applyBorder="1" applyAlignment="1">
      <alignment horizontal="center" vertical="center"/>
    </xf>
    <xf numFmtId="0" fontId="1" fillId="3" borderId="64" xfId="0" applyFont="1" applyFill="1" applyBorder="1"/>
    <xf numFmtId="0" fontId="6" fillId="3" borderId="65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5" fillId="0" borderId="58" xfId="0" applyFont="1" applyBorder="1"/>
    <xf numFmtId="0" fontId="5" fillId="0" borderId="66" xfId="0" applyFont="1" applyBorder="1"/>
    <xf numFmtId="0" fontId="5" fillId="0" borderId="59" xfId="0" applyFont="1" applyBorder="1"/>
    <xf numFmtId="0" fontId="5" fillId="0" borderId="67" xfId="0" applyFont="1" applyBorder="1"/>
    <xf numFmtId="0" fontId="5" fillId="0" borderId="59" xfId="0" applyFont="1" applyBorder="1" applyAlignment="1"/>
    <xf numFmtId="0" fontId="5" fillId="0" borderId="27" xfId="0" applyFont="1" applyBorder="1"/>
    <xf numFmtId="0" fontId="5" fillId="0" borderId="68" xfId="0" applyFont="1" applyBorder="1"/>
    <xf numFmtId="0" fontId="1" fillId="0" borderId="30" xfId="0" applyFont="1" applyBorder="1" applyAlignment="1">
      <alignment horizontal="center"/>
    </xf>
    <xf numFmtId="0" fontId="5" fillId="0" borderId="25" xfId="0" applyFont="1" applyBorder="1"/>
    <xf numFmtId="0" fontId="5" fillId="0" borderId="35" xfId="0" applyFont="1" applyBorder="1"/>
    <xf numFmtId="0" fontId="5" fillId="0" borderId="33" xfId="0" applyFont="1" applyBorder="1"/>
    <xf numFmtId="0" fontId="5" fillId="0" borderId="26" xfId="0" applyFont="1" applyBorder="1"/>
    <xf numFmtId="0" fontId="5" fillId="0" borderId="69" xfId="0" applyFont="1" applyBorder="1"/>
    <xf numFmtId="0" fontId="1" fillId="0" borderId="32" xfId="0" applyFont="1" applyBorder="1" applyAlignment="1">
      <alignment horizontal="center"/>
    </xf>
    <xf numFmtId="0" fontId="5" fillId="0" borderId="32" xfId="0" applyFont="1" applyBorder="1"/>
    <xf numFmtId="0" fontId="5" fillId="0" borderId="40" xfId="0" applyFont="1" applyBorder="1"/>
    <xf numFmtId="0" fontId="5" fillId="0" borderId="36" xfId="0" applyFont="1" applyBorder="1"/>
    <xf numFmtId="0" fontId="5" fillId="0" borderId="39" xfId="0" applyFont="1" applyBorder="1"/>
    <xf numFmtId="0" fontId="5" fillId="0" borderId="41" xfId="0" applyFont="1" applyBorder="1"/>
    <xf numFmtId="0" fontId="5" fillId="0" borderId="37" xfId="0" applyFont="1" applyBorder="1"/>
    <xf numFmtId="0" fontId="5" fillId="0" borderId="70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/>
    <xf numFmtId="0" fontId="1" fillId="0" borderId="23" xfId="0" applyFont="1" applyBorder="1"/>
    <xf numFmtId="0" fontId="1" fillId="0" borderId="42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71" xfId="0" applyFont="1" applyBorder="1" applyAlignment="1">
      <alignment horizontal="left"/>
    </xf>
    <xf numFmtId="0" fontId="1" fillId="0" borderId="72" xfId="0" applyFont="1" applyBorder="1"/>
    <xf numFmtId="0" fontId="1" fillId="0" borderId="73" xfId="0" applyFont="1" applyBorder="1"/>
    <xf numFmtId="0" fontId="1" fillId="0" borderId="74" xfId="0" applyFont="1" applyBorder="1" applyAlignment="1">
      <alignment horizontal="left"/>
    </xf>
    <xf numFmtId="0" fontId="1" fillId="0" borderId="75" xfId="0" applyFont="1" applyBorder="1"/>
    <xf numFmtId="0" fontId="1" fillId="0" borderId="29" xfId="0" applyFont="1" applyBorder="1" applyAlignment="1">
      <alignment horizontal="left"/>
    </xf>
    <xf numFmtId="0" fontId="1" fillId="0" borderId="68" xfId="0" applyFont="1" applyBorder="1"/>
    <xf numFmtId="0" fontId="1" fillId="0" borderId="59" xfId="0" applyFont="1" applyBorder="1"/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6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4" borderId="77" xfId="0" applyFont="1" applyFill="1" applyBorder="1" applyAlignment="1">
      <alignment horizontal="center"/>
    </xf>
    <xf numFmtId="0" fontId="10" fillId="0" borderId="0" xfId="0" applyFont="1" applyAlignment="1"/>
    <xf numFmtId="0" fontId="1" fillId="0" borderId="78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/>
    </xf>
    <xf numFmtId="0" fontId="1" fillId="4" borderId="8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4" borderId="82" xfId="0" applyFont="1" applyFill="1" applyBorder="1" applyAlignment="1">
      <alignment horizontal="center"/>
    </xf>
    <xf numFmtId="0" fontId="1" fillId="2" borderId="83" xfId="0" applyFont="1" applyFill="1" applyBorder="1"/>
    <xf numFmtId="0" fontId="1" fillId="2" borderId="26" xfId="0" applyFont="1" applyFill="1" applyBorder="1"/>
    <xf numFmtId="0" fontId="1" fillId="0" borderId="0" xfId="0" applyFont="1" applyAlignment="1">
      <alignment horizontal="center"/>
    </xf>
    <xf numFmtId="0" fontId="19" fillId="0" borderId="0" xfId="0" applyFont="1"/>
    <xf numFmtId="0" fontId="17" fillId="3" borderId="57" xfId="0" applyFont="1" applyFill="1" applyBorder="1" applyAlignment="1">
      <alignment horizontal="center" vertical="center"/>
    </xf>
    <xf numFmtId="0" fontId="17" fillId="3" borderId="65" xfId="0" applyFont="1" applyFill="1" applyBorder="1" applyAlignment="1">
      <alignment horizontal="center" vertical="center"/>
    </xf>
    <xf numFmtId="0" fontId="1" fillId="0" borderId="58" xfId="0" applyFont="1" applyBorder="1"/>
    <xf numFmtId="0" fontId="1" fillId="0" borderId="59" xfId="0" applyFont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84" xfId="0" applyFont="1" applyBorder="1" applyAlignment="1">
      <alignment horizontal="center"/>
    </xf>
    <xf numFmtId="0" fontId="1" fillId="0" borderId="32" xfId="0" applyFont="1" applyBorder="1"/>
    <xf numFmtId="0" fontId="1" fillId="0" borderId="35" xfId="0" applyFont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/>
    <xf numFmtId="0" fontId="1" fillId="0" borderId="40" xfId="0" applyFont="1" applyBorder="1"/>
    <xf numFmtId="0" fontId="1" fillId="0" borderId="39" xfId="0" applyFont="1" applyBorder="1" applyAlignment="1">
      <alignment horizontal="left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/>
    <xf numFmtId="0" fontId="5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49" fontId="5" fillId="2" borderId="5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5" fontId="7" fillId="3" borderId="14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" fillId="0" borderId="45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5" xfId="0" applyFont="1" applyFill="1" applyBorder="1"/>
    <xf numFmtId="0" fontId="4" fillId="0" borderId="5" xfId="0" applyFont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46" xfId="0" applyFont="1" applyBorder="1"/>
    <xf numFmtId="0" fontId="2" fillId="0" borderId="55" xfId="0" applyFont="1" applyBorder="1"/>
    <xf numFmtId="0" fontId="15" fillId="0" borderId="11" xfId="0" applyFont="1" applyBorder="1" applyAlignment="1">
      <alignment horizontal="center"/>
    </xf>
    <xf numFmtId="0" fontId="2" fillId="0" borderId="43" xfId="0" applyFont="1" applyBorder="1"/>
    <xf numFmtId="0" fontId="6" fillId="3" borderId="5" xfId="0" applyFont="1" applyFill="1" applyBorder="1" applyAlignment="1">
      <alignment horizontal="center"/>
    </xf>
    <xf numFmtId="0" fontId="3" fillId="2" borderId="71" xfId="0" applyFont="1" applyFill="1" applyBorder="1" applyAlignment="1">
      <alignment horizontal="center" vertical="center"/>
    </xf>
    <xf numFmtId="0" fontId="2" fillId="0" borderId="72" xfId="0" applyFont="1" applyBorder="1"/>
    <xf numFmtId="0" fontId="2" fillId="0" borderId="73" xfId="0" applyFont="1" applyBorder="1"/>
    <xf numFmtId="0" fontId="2" fillId="0" borderId="29" xfId="0" applyFont="1" applyBorder="1"/>
    <xf numFmtId="0" fontId="2" fillId="0" borderId="68" xfId="0" applyFont="1" applyBorder="1"/>
    <xf numFmtId="0" fontId="2" fillId="0" borderId="59" xfId="0" applyFont="1" applyBorder="1"/>
    <xf numFmtId="0" fontId="1" fillId="2" borderId="34" xfId="0" applyFont="1" applyFill="1" applyBorder="1" applyAlignment="1">
      <alignment horizontal="center"/>
    </xf>
    <xf numFmtId="0" fontId="2" fillId="0" borderId="35" xfId="0" applyFont="1" applyBorder="1"/>
    <xf numFmtId="14" fontId="1" fillId="2" borderId="34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76350" cy="3429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57300" cy="352425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95400" cy="3810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1057275" cy="390525"/>
    <xdr:pic>
      <xdr:nvPicPr>
        <xdr:cNvPr id="2" name="image2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01"/>
  <sheetViews>
    <sheetView workbookViewId="0">
      <pane ySplit="7" topLeftCell="A26" activePane="bottomLeft" state="frozen"/>
      <selection pane="bottomLeft" activeCell="F28" sqref="F28"/>
    </sheetView>
  </sheetViews>
  <sheetFormatPr baseColWidth="10" defaultColWidth="14.42578125" defaultRowHeight="15" customHeight="1"/>
  <cols>
    <col min="1" max="1" width="4.7109375" customWidth="1"/>
    <col min="2" max="2" width="17.85546875" customWidth="1"/>
    <col min="3" max="3" width="5.42578125" customWidth="1"/>
    <col min="4" max="4" width="5.5703125" customWidth="1"/>
    <col min="5" max="5" width="5.85546875" customWidth="1"/>
    <col min="6" max="6" width="5.7109375" customWidth="1"/>
    <col min="7" max="7" width="5.85546875" customWidth="1"/>
    <col min="8" max="8" width="6.140625" customWidth="1"/>
    <col min="9" max="9" width="5.85546875" customWidth="1"/>
    <col min="10" max="10" width="9" customWidth="1"/>
    <col min="11" max="11" width="7.7109375" customWidth="1"/>
    <col min="12" max="12" width="8.5703125" customWidth="1"/>
    <col min="13" max="13" width="6.85546875" customWidth="1"/>
    <col min="14" max="14" width="7.7109375" customWidth="1"/>
    <col min="15" max="15" width="7.140625" customWidth="1"/>
    <col min="16" max="16" width="6.85546875" customWidth="1"/>
    <col min="17" max="19" width="7.5703125" customWidth="1"/>
    <col min="20" max="20" width="9.28515625" customWidth="1"/>
    <col min="21" max="21" width="14.140625" customWidth="1"/>
    <col min="22" max="23" width="7.5703125" customWidth="1"/>
    <col min="24" max="24" width="7.28515625" customWidth="1"/>
    <col min="25" max="25" width="12.85546875" customWidth="1"/>
    <col min="26" max="26" width="8.140625" customWidth="1"/>
    <col min="27" max="27" width="9.28515625" customWidth="1"/>
    <col min="28" max="28" width="9.5703125" customWidth="1"/>
    <col min="29" max="29" width="10.7109375" customWidth="1"/>
  </cols>
  <sheetData>
    <row r="1" spans="1:29" ht="15.75" customHeight="1">
      <c r="A1" s="228"/>
      <c r="B1" s="229"/>
      <c r="C1" s="230"/>
      <c r="D1" s="234" t="s">
        <v>0</v>
      </c>
      <c r="E1" s="229"/>
      <c r="F1" s="229"/>
      <c r="G1" s="229"/>
      <c r="H1" s="229"/>
      <c r="I1" s="229"/>
      <c r="J1" s="229"/>
      <c r="K1" s="229"/>
      <c r="L1" s="235"/>
      <c r="M1" s="239" t="s">
        <v>1</v>
      </c>
      <c r="N1" s="216"/>
      <c r="O1" s="217"/>
      <c r="P1" s="240" t="s">
        <v>2</v>
      </c>
      <c r="Q1" s="216"/>
      <c r="R1" s="216"/>
      <c r="S1" s="216"/>
      <c r="T1" s="216"/>
      <c r="U1" s="216"/>
      <c r="V1" s="216"/>
      <c r="W1" s="216"/>
      <c r="X1" s="216"/>
      <c r="Y1" s="216"/>
      <c r="Z1" s="217"/>
    </row>
    <row r="2" spans="1:29" ht="15.75" customHeight="1">
      <c r="A2" s="231"/>
      <c r="B2" s="232"/>
      <c r="C2" s="233"/>
      <c r="D2" s="236"/>
      <c r="E2" s="237"/>
      <c r="F2" s="237"/>
      <c r="G2" s="237"/>
      <c r="H2" s="237"/>
      <c r="I2" s="237"/>
      <c r="J2" s="237"/>
      <c r="K2" s="237"/>
      <c r="L2" s="238"/>
      <c r="M2" s="215" t="s">
        <v>3</v>
      </c>
      <c r="N2" s="216"/>
      <c r="O2" s="217"/>
      <c r="P2" s="241">
        <v>44455</v>
      </c>
      <c r="Q2" s="216"/>
      <c r="R2" s="216"/>
      <c r="S2" s="216"/>
      <c r="T2" s="216"/>
      <c r="U2" s="216"/>
      <c r="V2" s="216"/>
      <c r="W2" s="216"/>
      <c r="X2" s="216"/>
      <c r="Y2" s="216"/>
      <c r="Z2" s="217"/>
    </row>
    <row r="3" spans="1:29" ht="15.75" customHeight="1">
      <c r="A3" s="234" t="s">
        <v>4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35"/>
      <c r="M3" s="215" t="s">
        <v>5</v>
      </c>
      <c r="N3" s="216"/>
      <c r="O3" s="217"/>
      <c r="P3" s="218" t="s">
        <v>6</v>
      </c>
      <c r="Q3" s="216"/>
      <c r="R3" s="216"/>
      <c r="S3" s="216"/>
      <c r="T3" s="216"/>
      <c r="U3" s="216"/>
      <c r="V3" s="216"/>
      <c r="W3" s="216"/>
      <c r="X3" s="216"/>
      <c r="Y3" s="216"/>
      <c r="Z3" s="217"/>
    </row>
    <row r="4" spans="1:29" ht="15.75" customHeight="1">
      <c r="A4" s="236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8"/>
      <c r="M4" s="219" t="s">
        <v>7</v>
      </c>
      <c r="N4" s="220"/>
      <c r="O4" s="221"/>
      <c r="P4" s="222" t="s">
        <v>8</v>
      </c>
      <c r="Q4" s="220"/>
      <c r="R4" s="220"/>
      <c r="S4" s="220"/>
      <c r="T4" s="220"/>
      <c r="U4" s="220"/>
      <c r="V4" s="220"/>
      <c r="W4" s="220"/>
      <c r="X4" s="220"/>
      <c r="Y4" s="220"/>
      <c r="Z4" s="221"/>
    </row>
    <row r="5" spans="1:29" ht="15.75" customHeight="1">
      <c r="A5" s="223" t="s">
        <v>9</v>
      </c>
      <c r="B5" s="217"/>
      <c r="C5" s="224" t="s">
        <v>10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7"/>
    </row>
    <row r="6" spans="1:29" ht="15.75" customHeight="1">
      <c r="A6" s="225" t="s">
        <v>11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1"/>
    </row>
    <row r="7" spans="1:29" ht="15.75" customHeight="1">
      <c r="A7" s="1" t="s">
        <v>12</v>
      </c>
      <c r="B7" s="1" t="s">
        <v>13</v>
      </c>
      <c r="C7" s="2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4" t="s">
        <v>19</v>
      </c>
      <c r="I7" s="2" t="s">
        <v>20</v>
      </c>
      <c r="J7" s="3" t="s">
        <v>21</v>
      </c>
      <c r="K7" s="5" t="s">
        <v>22</v>
      </c>
      <c r="L7" s="6" t="s">
        <v>23</v>
      </c>
      <c r="M7" s="3" t="s">
        <v>24</v>
      </c>
      <c r="N7" s="3" t="s">
        <v>25</v>
      </c>
      <c r="O7" s="3" t="s">
        <v>26</v>
      </c>
      <c r="P7" s="5" t="s">
        <v>27</v>
      </c>
      <c r="Q7" s="6" t="s">
        <v>28</v>
      </c>
      <c r="R7" s="6" t="s">
        <v>29</v>
      </c>
      <c r="S7" s="6" t="s">
        <v>30</v>
      </c>
      <c r="T7" s="6" t="s">
        <v>31</v>
      </c>
      <c r="U7" s="6" t="s">
        <v>32</v>
      </c>
      <c r="V7" s="6"/>
      <c r="W7" s="6"/>
      <c r="X7" s="6"/>
      <c r="Y7" s="3" t="s">
        <v>33</v>
      </c>
      <c r="Z7" s="5" t="s">
        <v>34</v>
      </c>
      <c r="AA7" s="7" t="s">
        <v>35</v>
      </c>
      <c r="AB7" s="8" t="s">
        <v>36</v>
      </c>
      <c r="AC7" s="9" t="s">
        <v>37</v>
      </c>
    </row>
    <row r="8" spans="1:29">
      <c r="A8" s="10" t="s">
        <v>38</v>
      </c>
      <c r="B8" s="11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>
        <v>1</v>
      </c>
      <c r="Z8" s="14">
        <v>25044</v>
      </c>
      <c r="AA8" s="15" t="str">
        <f>IF(COUNTA(VERDURAS!C8:AA8),"VER","")</f>
        <v>VER</v>
      </c>
      <c r="AB8" s="16" t="str">
        <f>IF(COUNTA(DIETETICA!C8:U8),"VER","")</f>
        <v/>
      </c>
    </row>
    <row r="9" spans="1:29">
      <c r="A9" s="10">
        <v>1</v>
      </c>
      <c r="B9" s="11" t="s">
        <v>40</v>
      </c>
      <c r="C9" s="12"/>
      <c r="D9" s="12"/>
      <c r="E9" s="12"/>
      <c r="F9" s="12"/>
      <c r="G9" s="12"/>
      <c r="H9" s="12">
        <v>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v>1</v>
      </c>
      <c r="Z9" s="14">
        <v>25042</v>
      </c>
      <c r="AA9" s="17" t="str">
        <f>IF(COUNTA(VERDURAS!C9:AA9),"VER","")</f>
        <v>VER</v>
      </c>
      <c r="AB9" s="18" t="str">
        <f>IF(COUNTA(DIETETICA!C9:U9),"VER","")</f>
        <v/>
      </c>
    </row>
    <row r="10" spans="1:29">
      <c r="A10" s="10" t="s">
        <v>41</v>
      </c>
      <c r="B10" s="11" t="s">
        <v>42</v>
      </c>
      <c r="C10" s="12"/>
      <c r="D10" s="12"/>
      <c r="E10" s="12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v>1</v>
      </c>
      <c r="P10" s="12"/>
      <c r="Q10" s="12"/>
      <c r="R10" s="12"/>
      <c r="S10" s="12"/>
      <c r="T10" s="12"/>
      <c r="U10" s="12"/>
      <c r="V10" s="12"/>
      <c r="W10" s="12"/>
      <c r="X10" s="12"/>
      <c r="Y10" s="13">
        <v>1</v>
      </c>
      <c r="Z10" s="14">
        <v>25043</v>
      </c>
      <c r="AA10" s="17" t="str">
        <f>IF(COUNTA(VERDURAS!C10:AA10),"VER","")</f>
        <v>VER</v>
      </c>
      <c r="AB10" s="18" t="str">
        <f>IF(COUNTA(DIETETICA!C10:U10),"VER","")</f>
        <v/>
      </c>
    </row>
    <row r="11" spans="1:29">
      <c r="A11" s="10" t="s">
        <v>38</v>
      </c>
      <c r="B11" s="11" t="s">
        <v>43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6</v>
      </c>
      <c r="V11" s="12"/>
      <c r="W11" s="12"/>
      <c r="X11" s="12"/>
      <c r="Y11" s="13">
        <v>1</v>
      </c>
      <c r="Z11" s="14">
        <v>25045</v>
      </c>
      <c r="AA11" s="17" t="str">
        <f>IF(COUNTA(VERDURAS!C11:AA11),"VER","")</f>
        <v>VER</v>
      </c>
      <c r="AB11" s="18" t="str">
        <f>IF(COUNTA(DIETETICA!C11:U11),"VER","")</f>
        <v>VER</v>
      </c>
    </row>
    <row r="12" spans="1:29">
      <c r="A12" s="10">
        <v>1</v>
      </c>
      <c r="B12" s="19" t="s">
        <v>44</v>
      </c>
      <c r="C12" s="20" t="s">
        <v>45</v>
      </c>
      <c r="D12" s="20"/>
      <c r="E12" s="20" t="s">
        <v>45</v>
      </c>
      <c r="F12" s="20">
        <v>2.5</v>
      </c>
      <c r="G12" s="20"/>
      <c r="H12" s="20" t="s">
        <v>45</v>
      </c>
      <c r="I12" s="20"/>
      <c r="J12" s="20"/>
      <c r="K12" s="20" t="s">
        <v>45</v>
      </c>
      <c r="L12" s="20" t="s">
        <v>45</v>
      </c>
      <c r="M12" s="20"/>
      <c r="N12" s="20" t="s">
        <v>45</v>
      </c>
      <c r="O12" s="20" t="s">
        <v>45</v>
      </c>
      <c r="P12" s="20"/>
      <c r="Q12" s="20"/>
      <c r="R12" s="20" t="s">
        <v>45</v>
      </c>
      <c r="S12" s="20"/>
      <c r="T12" s="12"/>
      <c r="U12" s="12"/>
      <c r="V12" s="12"/>
      <c r="W12" s="12"/>
      <c r="X12" s="12"/>
      <c r="Y12" s="13">
        <v>2.5</v>
      </c>
      <c r="Z12" s="14">
        <v>50260</v>
      </c>
      <c r="AA12" s="17" t="str">
        <f>IF(COUNTA(VERDURAS!C12:AA12),"VER","")</f>
        <v>VER</v>
      </c>
      <c r="AB12" s="18" t="str">
        <f>IF(COUNTA(DIETETICA!C12:U12),"VER","")</f>
        <v>VER</v>
      </c>
    </row>
    <row r="13" spans="1:29">
      <c r="A13" s="10">
        <v>2</v>
      </c>
      <c r="B13" s="11" t="s">
        <v>46</v>
      </c>
      <c r="C13" s="12"/>
      <c r="D13" s="12"/>
      <c r="E13" s="12"/>
      <c r="F13" s="12"/>
      <c r="G13" s="12"/>
      <c r="H13" s="12">
        <v>20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>
        <v>2.5</v>
      </c>
      <c r="Z13" s="14">
        <v>42120</v>
      </c>
      <c r="AA13" s="17" t="str">
        <f>IF(COUNTA(VERDURAS!C13:AA13),"VER","")</f>
        <v/>
      </c>
      <c r="AB13" s="18" t="str">
        <f>IF(COUNTA(DIETETICA!C13:U13),"VER","")</f>
        <v/>
      </c>
    </row>
    <row r="14" spans="1:29">
      <c r="A14" s="10">
        <v>2</v>
      </c>
      <c r="B14" s="11" t="s">
        <v>47</v>
      </c>
      <c r="C14" s="12"/>
      <c r="D14" s="12"/>
      <c r="E14" s="12"/>
      <c r="F14" s="12">
        <v>2.5</v>
      </c>
      <c r="G14" s="12"/>
      <c r="H14" s="12">
        <v>10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>
        <v>2.5</v>
      </c>
      <c r="Z14" s="14">
        <v>50268</v>
      </c>
      <c r="AA14" s="17" t="str">
        <f>IF(COUNTA(VERDURAS!C14:AA14),"VER","")</f>
        <v/>
      </c>
      <c r="AB14" s="18" t="str">
        <f>IF(COUNTA(DIETETICA!C14:U14),"VER","")</f>
        <v>VER</v>
      </c>
    </row>
    <row r="15" spans="1:29">
      <c r="A15" s="10">
        <v>7</v>
      </c>
      <c r="B15" s="11" t="s">
        <v>48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1" t="s">
        <v>49</v>
      </c>
      <c r="X15" s="12"/>
      <c r="Y15" s="13">
        <v>2.5</v>
      </c>
      <c r="Z15" s="14">
        <v>29220</v>
      </c>
      <c r="AA15" s="17" t="str">
        <f>IF(COUNTA(VERDURAS!C15:AA15),"VER","")</f>
        <v>VER</v>
      </c>
      <c r="AB15" s="18" t="str">
        <f>IF(COUNTA(DIETETICA!C15:U15),"VER","")</f>
        <v/>
      </c>
    </row>
    <row r="16" spans="1:29">
      <c r="A16" s="10">
        <v>2</v>
      </c>
      <c r="B16" s="11" t="s">
        <v>50</v>
      </c>
      <c r="C16" s="12"/>
      <c r="D16" s="12"/>
      <c r="E16" s="12"/>
      <c r="F16" s="12"/>
      <c r="G16" s="12"/>
      <c r="H16" s="12">
        <v>15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>
        <v>2.5</v>
      </c>
      <c r="Z16" s="14">
        <v>50270</v>
      </c>
      <c r="AA16" s="17" t="str">
        <f>IF(COUNTA(VERDURAS!C16:AA16),"VER","")</f>
        <v/>
      </c>
      <c r="AB16" s="18" t="str">
        <f>IF(COUNTA(DIETETICA!C16:U16),"VER","")</f>
        <v/>
      </c>
    </row>
    <row r="17" spans="1:29">
      <c r="A17" s="259">
        <v>1</v>
      </c>
      <c r="B17" s="260" t="s">
        <v>51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14">
        <v>50261</v>
      </c>
      <c r="AA17" s="17" t="str">
        <f>IF(COUNTA(VERDURAS!C17:AA17),"VER","")</f>
        <v/>
      </c>
      <c r="AB17" s="18" t="str">
        <f>IF(COUNTA(DIETETICA!C17:U17),"VER","")</f>
        <v/>
      </c>
      <c r="AC17" s="22" t="s">
        <v>52</v>
      </c>
    </row>
    <row r="18" spans="1:29">
      <c r="A18" s="259">
        <v>1</v>
      </c>
      <c r="B18" s="260" t="s">
        <v>53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21" t="s">
        <v>54</v>
      </c>
      <c r="X18" s="12"/>
      <c r="Y18" s="13"/>
      <c r="Z18" s="14">
        <v>26896</v>
      </c>
      <c r="AA18" s="17" t="str">
        <f>IF(COUNTA(VERDURAS!C18:AA18),"VER","")</f>
        <v/>
      </c>
      <c r="AB18" s="18" t="str">
        <f>IF(COUNTA(DIETETICA!C18:U18),"VER","")</f>
        <v/>
      </c>
      <c r="AC18" s="22" t="s">
        <v>52</v>
      </c>
    </row>
    <row r="19" spans="1:29">
      <c r="A19" s="259">
        <v>1</v>
      </c>
      <c r="B19" s="260" t="s">
        <v>55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21" t="s">
        <v>54</v>
      </c>
      <c r="X19" s="12"/>
      <c r="Y19" s="13"/>
      <c r="Z19" s="14">
        <v>26893</v>
      </c>
      <c r="AA19" s="17" t="str">
        <f>IF(COUNTA(VERDURAS!C19:AA19),"VER","")</f>
        <v/>
      </c>
      <c r="AB19" s="18" t="str">
        <f>IF(COUNTA(DIETETICA!C19:U19),"VER","")</f>
        <v/>
      </c>
      <c r="AC19" s="22" t="s">
        <v>52</v>
      </c>
    </row>
    <row r="20" spans="1:29">
      <c r="A20" s="23" t="s">
        <v>56</v>
      </c>
      <c r="B20" s="24" t="s">
        <v>57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5" t="s">
        <v>58</v>
      </c>
      <c r="X20" s="12"/>
      <c r="Y20" s="13"/>
      <c r="Z20" s="26"/>
      <c r="AA20" s="17" t="str">
        <f>IF(COUNTA(VERDURAS!C20:AA20),"VER","")</f>
        <v/>
      </c>
      <c r="AB20" s="18" t="str">
        <f>IF(COUNTA(DIETETICA!C20:U20),"VER","")</f>
        <v/>
      </c>
      <c r="AC20" s="22" t="s">
        <v>52</v>
      </c>
    </row>
    <row r="21" spans="1:29" ht="15.75" customHeight="1">
      <c r="A21" s="10">
        <v>1</v>
      </c>
      <c r="B21" s="11" t="s">
        <v>59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>
        <v>2.5</v>
      </c>
      <c r="P21" s="12"/>
      <c r="Q21" s="12"/>
      <c r="R21" s="12"/>
      <c r="S21" s="12"/>
      <c r="T21" s="12"/>
      <c r="U21" s="12"/>
      <c r="V21" s="12"/>
      <c r="W21" s="21" t="s">
        <v>60</v>
      </c>
      <c r="X21" s="12"/>
      <c r="Y21" s="13">
        <v>2.5</v>
      </c>
      <c r="Z21" s="14">
        <v>26901</v>
      </c>
      <c r="AA21" s="17" t="str">
        <f>IF(COUNTA(VERDURAS!C21:AA21),"VER","")</f>
        <v/>
      </c>
      <c r="AB21" s="18" t="str">
        <f>IF(COUNTA(DIETETICA!C21:U21),"VER","")</f>
        <v/>
      </c>
    </row>
    <row r="22" spans="1:29" ht="15.75" customHeight="1">
      <c r="A22" s="10">
        <v>1</v>
      </c>
      <c r="B22" s="11" t="s">
        <v>61</v>
      </c>
      <c r="C22" s="12"/>
      <c r="D22" s="12"/>
      <c r="E22" s="12">
        <v>54.4</v>
      </c>
      <c r="F22" s="12"/>
      <c r="G22" s="12"/>
      <c r="H22" s="12"/>
      <c r="I22" s="12">
        <f>5*13.6</f>
        <v>68</v>
      </c>
      <c r="J22" s="12"/>
      <c r="K22" s="12"/>
      <c r="L22" s="12"/>
      <c r="M22" s="12"/>
      <c r="N22" s="12"/>
      <c r="O22" s="27"/>
      <c r="P22" s="12"/>
      <c r="Q22" s="12"/>
      <c r="R22" s="12"/>
      <c r="S22" s="12"/>
      <c r="T22" s="12"/>
      <c r="U22" s="12"/>
      <c r="V22" s="12"/>
      <c r="W22" s="12"/>
      <c r="X22" s="12"/>
      <c r="Y22" s="13" t="s">
        <v>62</v>
      </c>
      <c r="Z22" s="14">
        <v>50262</v>
      </c>
      <c r="AA22" s="17" t="str">
        <f>IF(COUNTA(VERDURAS!C22:AA22),"VER","")</f>
        <v/>
      </c>
      <c r="AB22" s="18" t="str">
        <f>IF(COUNTA(DIETETICA!C22:U22),"VER","")</f>
        <v/>
      </c>
    </row>
    <row r="23" spans="1:29" ht="15.75" customHeight="1">
      <c r="A23" s="10">
        <v>2</v>
      </c>
      <c r="B23" s="11" t="s">
        <v>63</v>
      </c>
      <c r="C23" s="12"/>
      <c r="D23" s="12"/>
      <c r="E23" s="12"/>
      <c r="F23" s="12"/>
      <c r="G23" s="12">
        <v>100</v>
      </c>
      <c r="H23" s="12">
        <v>40</v>
      </c>
      <c r="I23" s="12"/>
      <c r="J23" s="12"/>
      <c r="K23" s="12"/>
      <c r="L23" s="28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>
        <v>1</v>
      </c>
      <c r="Z23" s="14">
        <v>50271</v>
      </c>
      <c r="AA23" s="17" t="str">
        <f>IF(COUNTA(VERDURAS!C23:AA23),"VER","")</f>
        <v/>
      </c>
      <c r="AB23" s="18" t="str">
        <f>IF(COUNTA(DIETETICA!C23:U23),"VER","")</f>
        <v/>
      </c>
    </row>
    <row r="24" spans="1:29" ht="15.75" customHeight="1">
      <c r="A24" s="10" t="s">
        <v>64</v>
      </c>
      <c r="B24" s="11" t="s">
        <v>65</v>
      </c>
      <c r="C24" s="12"/>
      <c r="D24" s="12"/>
      <c r="E24" s="12">
        <f t="shared" ref="E24:F24" si="0">4*13.6</f>
        <v>54.4</v>
      </c>
      <c r="F24" s="12">
        <f t="shared" si="0"/>
        <v>54.4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 t="s">
        <v>62</v>
      </c>
      <c r="Z24" s="26"/>
      <c r="AA24" s="17" t="str">
        <f>IF(COUNTA(VERDURAS!C24:AA24),"VER","")</f>
        <v/>
      </c>
      <c r="AB24" s="18" t="str">
        <f>IF(COUNTA(DIETETICA!C24:U24),"VER","")</f>
        <v/>
      </c>
    </row>
    <row r="25" spans="1:29" ht="15.75" customHeight="1">
      <c r="A25" s="10">
        <v>1</v>
      </c>
      <c r="B25" s="11" t="s">
        <v>66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21" t="s">
        <v>67</v>
      </c>
      <c r="X25" s="12"/>
      <c r="Y25" s="13"/>
      <c r="Z25" s="14">
        <v>42114</v>
      </c>
      <c r="AA25" s="17" t="str">
        <f>IF(COUNTA(VERDURAS!C25:AA25),"VER","")</f>
        <v/>
      </c>
      <c r="AB25" s="18" t="str">
        <f>IF(COUNTA(DIETETICA!C25:U25),"VER","")</f>
        <v/>
      </c>
      <c r="AC25" s="22" t="s">
        <v>52</v>
      </c>
    </row>
    <row r="26" spans="1:29" ht="15.75" customHeight="1">
      <c r="A26" s="10">
        <v>1</v>
      </c>
      <c r="B26" s="11" t="s">
        <v>68</v>
      </c>
      <c r="C26" s="12"/>
      <c r="D26" s="12"/>
      <c r="E26" s="12"/>
      <c r="F26" s="12"/>
      <c r="G26" s="12">
        <v>10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>
        <v>2.5</v>
      </c>
      <c r="Z26" s="14">
        <v>42115</v>
      </c>
      <c r="AA26" s="17" t="str">
        <f>IF(COUNTA(VERDURAS!C26:AA26),"VER","")</f>
        <v/>
      </c>
      <c r="AB26" s="18" t="str">
        <f>IF(COUNTA(DIETETICA!C26:U26),"VER","")</f>
        <v/>
      </c>
    </row>
    <row r="27" spans="1:29" ht="15.75" customHeight="1">
      <c r="A27" s="10">
        <v>1</v>
      </c>
      <c r="B27" s="11" t="s">
        <v>69</v>
      </c>
      <c r="C27" s="12"/>
      <c r="D27" s="12"/>
      <c r="E27" s="12"/>
      <c r="F27" s="12">
        <v>2.5</v>
      </c>
      <c r="G27" s="12"/>
      <c r="H27" s="12"/>
      <c r="I27" s="12"/>
      <c r="J27" s="12"/>
      <c r="K27" s="12"/>
      <c r="L27" s="12">
        <v>1</v>
      </c>
      <c r="M27" s="12"/>
      <c r="N27" s="12"/>
      <c r="O27" s="12">
        <v>5</v>
      </c>
      <c r="P27" s="12"/>
      <c r="Q27" s="12"/>
      <c r="R27" s="12"/>
      <c r="S27" s="12"/>
      <c r="T27" s="12"/>
      <c r="U27" s="12"/>
      <c r="V27" s="12"/>
      <c r="W27" s="12"/>
      <c r="X27" s="12"/>
      <c r="Y27" s="13">
        <v>2.5</v>
      </c>
      <c r="Z27" s="14">
        <v>50263</v>
      </c>
      <c r="AA27" s="17" t="str">
        <f>IF(COUNTA(VERDURAS!C27:AA27),"VER","")</f>
        <v>VER</v>
      </c>
      <c r="AB27" s="18" t="str">
        <f>IF(COUNTA(DIETETICA!C27:U27),"VER","")</f>
        <v>VER</v>
      </c>
    </row>
    <row r="28" spans="1:29" ht="15.75" customHeight="1">
      <c r="A28" s="10" t="s">
        <v>64</v>
      </c>
      <c r="B28" s="11" t="s">
        <v>70</v>
      </c>
      <c r="C28" s="12"/>
      <c r="D28" s="12"/>
      <c r="E28" s="12">
        <v>13.6</v>
      </c>
      <c r="F28" s="12">
        <v>13.6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6"/>
      <c r="AA28" s="17" t="str">
        <f>IF(COUNTA(VERDURAS!C28:AA28),"VER","")</f>
        <v/>
      </c>
      <c r="AB28" s="18" t="str">
        <f>IF(COUNTA(DIETETICA!C28:U28),"VER","")</f>
        <v/>
      </c>
    </row>
    <row r="29" spans="1:29" ht="15.75" customHeight="1">
      <c r="A29" s="10">
        <v>1</v>
      </c>
      <c r="B29" s="11" t="s">
        <v>71</v>
      </c>
      <c r="C29" s="20" t="s">
        <v>45</v>
      </c>
      <c r="D29" s="20"/>
      <c r="E29" s="20" t="s">
        <v>45</v>
      </c>
      <c r="F29" s="20">
        <v>2.5</v>
      </c>
      <c r="G29" s="20"/>
      <c r="H29" s="20">
        <v>2.5</v>
      </c>
      <c r="I29" s="20"/>
      <c r="J29" s="2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>
        <v>2.5</v>
      </c>
      <c r="Z29" s="14">
        <v>50264</v>
      </c>
      <c r="AA29" s="17" t="str">
        <f>IF(COUNTA(VERDURAS!C29:AA29),"VER","")</f>
        <v>VER</v>
      </c>
      <c r="AB29" s="18" t="str">
        <f>IF(COUNTA(DIETETICA!C29:U29),"VER","")</f>
        <v/>
      </c>
    </row>
    <row r="30" spans="1:29" ht="15.75" customHeight="1">
      <c r="A30" s="10">
        <v>7</v>
      </c>
      <c r="B30" s="11" t="s">
        <v>72</v>
      </c>
      <c r="C30" s="12"/>
      <c r="D30" s="12"/>
      <c r="E30" s="12">
        <v>10</v>
      </c>
      <c r="F30" s="12">
        <v>50</v>
      </c>
      <c r="G30" s="12">
        <v>10</v>
      </c>
      <c r="H30" s="12"/>
      <c r="I30" s="12"/>
      <c r="J30" s="12"/>
      <c r="K30" s="12"/>
      <c r="L30" s="12"/>
      <c r="M30" s="12"/>
      <c r="N30" s="12"/>
      <c r="O30" s="28"/>
      <c r="P30" s="12"/>
      <c r="Q30" s="12"/>
      <c r="R30" s="12"/>
      <c r="S30" s="12"/>
      <c r="T30" s="12"/>
      <c r="U30" s="12"/>
      <c r="V30" s="12"/>
      <c r="W30" s="12"/>
      <c r="X30" s="12"/>
      <c r="Y30" s="13">
        <v>1</v>
      </c>
      <c r="Z30" s="14">
        <v>26907</v>
      </c>
      <c r="AA30" s="17" t="str">
        <f>IF(COUNTA(VERDURAS!C30:AA30),"VER","")</f>
        <v/>
      </c>
      <c r="AB30" s="18" t="str">
        <f>IF(COUNTA(DIETETICA!C30:U30),"VER","")</f>
        <v/>
      </c>
    </row>
    <row r="31" spans="1:29" ht="15.75" customHeight="1">
      <c r="A31" s="10" t="s">
        <v>64</v>
      </c>
      <c r="B31" s="11" t="s">
        <v>73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21"/>
      <c r="X31" s="12"/>
      <c r="Y31" s="13">
        <v>2.5</v>
      </c>
      <c r="Z31" s="26"/>
      <c r="AA31" s="17" t="str">
        <f>IF(COUNTA(VERDURAS!C31:AA31),"VER","")</f>
        <v>VER</v>
      </c>
      <c r="AB31" s="18" t="str">
        <f>IF(COUNTA(DIETETICA!C31:U31),"VER","")</f>
        <v/>
      </c>
    </row>
    <row r="32" spans="1:29" ht="15.75" customHeight="1">
      <c r="A32" s="10">
        <v>7</v>
      </c>
      <c r="B32" s="11" t="s">
        <v>72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>
        <v>2.5</v>
      </c>
      <c r="Z32" s="14">
        <v>26907</v>
      </c>
      <c r="AA32" s="17" t="str">
        <f>IF(COUNTA(VERDURAS!C32:AA32),"VER","")</f>
        <v>VER</v>
      </c>
      <c r="AB32" s="18" t="str">
        <f>IF(COUNTA(DIETETICA!C32:U32),"VER","")</f>
        <v/>
      </c>
      <c r="AC32" s="22" t="s">
        <v>52</v>
      </c>
    </row>
    <row r="33" spans="1:28" ht="15.75" customHeight="1">
      <c r="A33" s="10">
        <v>2</v>
      </c>
      <c r="B33" s="11" t="s">
        <v>74</v>
      </c>
      <c r="C33" s="12"/>
      <c r="D33" s="12"/>
      <c r="E33" s="12"/>
      <c r="F33" s="12">
        <v>2</v>
      </c>
      <c r="G33" s="12"/>
      <c r="H33" s="12">
        <v>3</v>
      </c>
      <c r="I33" s="12"/>
      <c r="J33" s="12">
        <v>2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3">
        <v>1</v>
      </c>
      <c r="Z33" s="14" t="s">
        <v>75</v>
      </c>
      <c r="AA33" s="17"/>
      <c r="AB33" s="18" t="str">
        <f>IF(COUNTA(DIETETICA!C33:U33),"VER","")</f>
        <v/>
      </c>
    </row>
    <row r="34" spans="1:28" ht="15.75" customHeight="1">
      <c r="A34" s="10">
        <v>1</v>
      </c>
      <c r="B34" s="11" t="s">
        <v>76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3">
        <v>2.5</v>
      </c>
      <c r="Z34" s="14">
        <v>26902</v>
      </c>
      <c r="AA34" s="17" t="str">
        <f>IF(COUNTA(VERDURAS!C34:AA34),"VER","")</f>
        <v>VER</v>
      </c>
      <c r="AB34" s="18" t="str">
        <f>IF(COUNTA(DIETETICA!C34:U34),"VER","")</f>
        <v/>
      </c>
    </row>
    <row r="35" spans="1:28" ht="15.75" customHeight="1">
      <c r="A35" s="10">
        <v>1</v>
      </c>
      <c r="B35" s="11" t="s">
        <v>77</v>
      </c>
      <c r="C35" s="12"/>
      <c r="D35" s="12"/>
      <c r="E35" s="12">
        <v>5</v>
      </c>
      <c r="F35" s="12"/>
      <c r="G35" s="12"/>
      <c r="H35" s="12"/>
      <c r="I35" s="12"/>
      <c r="J35" s="12"/>
      <c r="K35" s="12">
        <v>2</v>
      </c>
      <c r="L35" s="12"/>
      <c r="M35" s="12"/>
      <c r="N35" s="12"/>
      <c r="O35" s="12">
        <v>10</v>
      </c>
      <c r="P35" s="12"/>
      <c r="Q35" s="12"/>
      <c r="R35" s="12">
        <v>1</v>
      </c>
      <c r="S35" s="12"/>
      <c r="T35" s="12"/>
      <c r="U35" s="12"/>
      <c r="V35" s="12"/>
      <c r="W35" s="12"/>
      <c r="X35" s="12"/>
      <c r="Y35" s="13">
        <v>2.5</v>
      </c>
      <c r="Z35" s="14">
        <v>42116</v>
      </c>
      <c r="AA35" s="17" t="str">
        <f>IF(COUNTA(VERDURAS!C35:AA35),"VER","")</f>
        <v/>
      </c>
      <c r="AB35" s="18" t="str">
        <f>IF(COUNTA(DIETETICA!C35:U35),"VER","")</f>
        <v/>
      </c>
    </row>
    <row r="36" spans="1:28" ht="15.75" customHeight="1">
      <c r="A36" s="29">
        <v>2</v>
      </c>
      <c r="B36" s="11" t="s">
        <v>78</v>
      </c>
      <c r="C36" s="12"/>
      <c r="D36" s="12"/>
      <c r="E36" s="12"/>
      <c r="F36" s="12">
        <v>2.5</v>
      </c>
      <c r="G36" s="12"/>
      <c r="H36" s="12">
        <v>7.5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>
        <v>2.5</v>
      </c>
      <c r="Z36" s="14">
        <v>26905</v>
      </c>
      <c r="AA36" s="17" t="str">
        <f>IF(COUNTA(VERDURAS!C36:AA36),"VER","")</f>
        <v/>
      </c>
      <c r="AB36" s="18" t="str">
        <f>IF(COUNTA(DIETETICA!C36:U36),"VER","")</f>
        <v/>
      </c>
    </row>
    <row r="37" spans="1:28" ht="15.75" customHeight="1">
      <c r="A37" s="10">
        <v>7</v>
      </c>
      <c r="B37" s="11" t="s">
        <v>79</v>
      </c>
      <c r="C37" s="12"/>
      <c r="D37" s="12"/>
      <c r="E37" s="12"/>
      <c r="F37" s="30">
        <v>150</v>
      </c>
      <c r="G37" s="12"/>
      <c r="H37" s="12"/>
      <c r="I37" s="12"/>
      <c r="J37" s="12"/>
      <c r="K37" s="12">
        <f>10*16</f>
        <v>160</v>
      </c>
      <c r="L37" s="12"/>
      <c r="M37" s="12"/>
      <c r="N37" s="12"/>
      <c r="O37" s="28"/>
      <c r="P37" s="12"/>
      <c r="Q37" s="12"/>
      <c r="R37" s="12"/>
      <c r="S37" s="12"/>
      <c r="T37" s="12"/>
      <c r="U37" s="12"/>
      <c r="V37" s="12"/>
      <c r="W37" s="31" t="s">
        <v>80</v>
      </c>
      <c r="X37" s="12"/>
      <c r="Y37" s="13">
        <v>2.5</v>
      </c>
      <c r="Z37" s="14">
        <v>29221</v>
      </c>
      <c r="AA37" s="17" t="str">
        <f>IF(COUNTA(VERDURAS!C37:AA37),"VER","")</f>
        <v/>
      </c>
      <c r="AB37" s="18" t="str">
        <f>IF(COUNTA(DIETETICA!C37:U37),"VER","")</f>
        <v/>
      </c>
    </row>
    <row r="38" spans="1:28" ht="15.75" customHeight="1">
      <c r="A38" s="10">
        <v>1</v>
      </c>
      <c r="B38" s="11" t="s">
        <v>81</v>
      </c>
      <c r="C38" s="12"/>
      <c r="D38" s="12"/>
      <c r="E38" s="12"/>
      <c r="F38" s="12"/>
      <c r="G38" s="12">
        <v>10</v>
      </c>
      <c r="H38" s="12"/>
      <c r="I38" s="12"/>
      <c r="J38" s="12"/>
      <c r="K38" s="12">
        <v>2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3">
        <v>2.5</v>
      </c>
      <c r="Z38" s="14">
        <v>50265</v>
      </c>
      <c r="AA38" s="17" t="str">
        <f>IF(COUNTA(VERDURAS!C38:AA38),"VER","")</f>
        <v/>
      </c>
      <c r="AB38" s="18" t="str">
        <f>IF(COUNTA(DIETETICA!C38:U38),"VER","")</f>
        <v/>
      </c>
    </row>
    <row r="39" spans="1:28" ht="15.75" customHeight="1">
      <c r="A39" s="10">
        <v>1</v>
      </c>
      <c r="B39" s="11" t="s">
        <v>82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>
        <v>2.5</v>
      </c>
      <c r="Z39" s="14">
        <v>50266</v>
      </c>
      <c r="AA39" s="17" t="str">
        <f>IF(COUNTA(VERDURAS!C39:AA39),"VER","")</f>
        <v>VER</v>
      </c>
      <c r="AB39" s="18" t="str">
        <f>IF(COUNTA(DIETETICA!C39:U39),"VER","")</f>
        <v/>
      </c>
    </row>
    <row r="40" spans="1:28" ht="15.75" customHeight="1">
      <c r="A40" s="10">
        <v>1</v>
      </c>
      <c r="B40" s="11" t="s">
        <v>83</v>
      </c>
      <c r="C40" s="12"/>
      <c r="D40" s="12"/>
      <c r="E40" s="12"/>
      <c r="F40" s="12"/>
      <c r="G40" s="12">
        <v>10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>
        <v>2.5</v>
      </c>
      <c r="Z40" s="14">
        <v>50267</v>
      </c>
      <c r="AA40" s="17" t="str">
        <f>IF(COUNTA(VERDURAS!C40:AA40),"VER","")</f>
        <v/>
      </c>
      <c r="AB40" s="18" t="str">
        <f>IF(COUNTA(DIETETICA!C40:U40),"VER","")</f>
        <v/>
      </c>
    </row>
    <row r="41" spans="1:28" ht="15.75" customHeight="1">
      <c r="A41" s="10">
        <v>1</v>
      </c>
      <c r="B41" s="11" t="s">
        <v>84</v>
      </c>
      <c r="C41" s="12"/>
      <c r="D41" s="12"/>
      <c r="E41" s="12"/>
      <c r="F41" s="12"/>
      <c r="G41" s="12"/>
      <c r="H41" s="12"/>
      <c r="I41" s="12"/>
      <c r="J41" s="12"/>
      <c r="K41" s="12">
        <v>16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>
        <v>2.5</v>
      </c>
      <c r="Z41" s="14">
        <v>26903</v>
      </c>
      <c r="AA41" s="17" t="str">
        <f>IF(COUNTA(VERDURAS!C41:AA41),"VER","")</f>
        <v>VER</v>
      </c>
      <c r="AB41" s="18" t="str">
        <f>IF(COUNTA(DIETETICA!C41:U41),"VER","")</f>
        <v/>
      </c>
    </row>
    <row r="42" spans="1:28" ht="15.75" customHeight="1">
      <c r="A42" s="10">
        <v>1</v>
      </c>
      <c r="B42" s="11" t="s">
        <v>85</v>
      </c>
      <c r="C42" s="12"/>
      <c r="D42" s="12"/>
      <c r="E42" s="12">
        <v>1</v>
      </c>
      <c r="F42" s="12">
        <v>3</v>
      </c>
      <c r="G42" s="12"/>
      <c r="H42" s="12">
        <v>2</v>
      </c>
      <c r="I42" s="12">
        <v>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">
        <v>1</v>
      </c>
      <c r="Z42" s="14">
        <v>42117</v>
      </c>
      <c r="AA42" s="17" t="str">
        <f>IF(COUNTA(VERDURAS!C42:AA42),"VER","")</f>
        <v>VER</v>
      </c>
      <c r="AB42" s="18" t="str">
        <f>IF(COUNTA(DIETETICA!C42:U42),"VER","")</f>
        <v/>
      </c>
    </row>
    <row r="43" spans="1:28" ht="15.75" customHeight="1">
      <c r="A43" s="23">
        <v>2</v>
      </c>
      <c r="B43" s="11" t="s">
        <v>86</v>
      </c>
      <c r="C43" s="32"/>
      <c r="D43" s="32"/>
      <c r="E43" s="32"/>
      <c r="F43" s="33"/>
      <c r="G43" s="32"/>
      <c r="H43" s="32">
        <v>10</v>
      </c>
      <c r="I43" s="32"/>
      <c r="J43" s="34"/>
      <c r="K43" s="32"/>
      <c r="L43" s="35"/>
      <c r="M43" s="32"/>
      <c r="N43" s="32"/>
      <c r="O43" s="34"/>
      <c r="P43" s="32"/>
      <c r="Q43" s="35"/>
      <c r="R43" s="35"/>
      <c r="S43" s="35"/>
      <c r="T43" s="35"/>
      <c r="U43" s="35"/>
      <c r="V43" s="35"/>
      <c r="W43" s="35"/>
      <c r="X43" s="35"/>
      <c r="Y43" s="36">
        <v>1</v>
      </c>
      <c r="Z43" s="37">
        <v>26906</v>
      </c>
      <c r="AA43" s="17" t="str">
        <f>IF(COUNTA(VERDURAS!C43:AA43),"VER","")</f>
        <v/>
      </c>
      <c r="AB43" s="18" t="str">
        <f>IF(COUNTA(DIETETICA!C43:U43),"VER","")</f>
        <v/>
      </c>
    </row>
    <row r="44" spans="1:28" ht="15.75" customHeight="1">
      <c r="A44" s="23">
        <v>8</v>
      </c>
      <c r="B44" s="38" t="s">
        <v>87</v>
      </c>
      <c r="C44" s="39"/>
      <c r="D44" s="39"/>
      <c r="E44" s="39"/>
      <c r="F44" s="40"/>
      <c r="G44" s="39"/>
      <c r="H44" s="39"/>
      <c r="I44" s="41"/>
      <c r="J44" s="32"/>
      <c r="K44" s="42"/>
      <c r="L44" s="43"/>
      <c r="M44" s="39"/>
      <c r="N44" s="39"/>
      <c r="O44" s="32"/>
      <c r="P44" s="42"/>
      <c r="Q44" s="43"/>
      <c r="R44" s="44">
        <v>30</v>
      </c>
      <c r="S44" s="43"/>
      <c r="T44" s="44">
        <v>320</v>
      </c>
      <c r="U44" s="43"/>
      <c r="V44" s="43"/>
      <c r="W44" s="43"/>
      <c r="X44" s="43"/>
      <c r="Y44" s="45">
        <v>1</v>
      </c>
      <c r="Z44" s="46">
        <v>26908</v>
      </c>
      <c r="AA44" s="17" t="str">
        <f>IF(COUNTA(VERDURAS!C44:AA44),"VER","")</f>
        <v/>
      </c>
      <c r="AB44" s="18" t="str">
        <f>IF(COUNTA(DIETETICA!C44:U44),"VER","")</f>
        <v/>
      </c>
    </row>
    <row r="45" spans="1:28" ht="15.75" customHeight="1">
      <c r="A45" s="23">
        <v>8</v>
      </c>
      <c r="B45" s="24" t="s">
        <v>87</v>
      </c>
      <c r="C45" s="39"/>
      <c r="D45" s="39"/>
      <c r="E45" s="39"/>
      <c r="F45" s="40"/>
      <c r="G45" s="47">
        <v>30</v>
      </c>
      <c r="H45" s="39"/>
      <c r="I45" s="41"/>
      <c r="J45" s="48"/>
      <c r="K45" s="42"/>
      <c r="L45" s="43"/>
      <c r="M45" s="39"/>
      <c r="N45" s="39"/>
      <c r="O45" s="48"/>
      <c r="P45" s="42"/>
      <c r="Q45" s="43"/>
      <c r="R45" s="43"/>
      <c r="S45" s="43"/>
      <c r="T45" s="43"/>
      <c r="U45" s="43"/>
      <c r="V45" s="43"/>
      <c r="W45" s="43"/>
      <c r="X45" s="43"/>
      <c r="Y45" s="45">
        <v>2.5</v>
      </c>
      <c r="Z45" s="46">
        <v>26908</v>
      </c>
      <c r="AA45" s="17" t="str">
        <f>IF(COUNTA(VERDURAS!C45:AA45),"VER","")</f>
        <v/>
      </c>
      <c r="AB45" s="18" t="str">
        <f>IF(COUNTA(DIETETICA!C45:U45),"VER","")</f>
        <v/>
      </c>
    </row>
    <row r="46" spans="1:28" ht="15.75" customHeight="1">
      <c r="A46" s="23">
        <v>1</v>
      </c>
      <c r="B46" s="49" t="s">
        <v>88</v>
      </c>
      <c r="C46" s="39"/>
      <c r="D46" s="39"/>
      <c r="E46" s="39"/>
      <c r="F46" s="50">
        <v>10</v>
      </c>
      <c r="G46" s="39"/>
      <c r="H46" s="39"/>
      <c r="I46" s="41"/>
      <c r="J46" s="32"/>
      <c r="K46" s="42"/>
      <c r="L46" s="43"/>
      <c r="M46" s="39"/>
      <c r="N46" s="39"/>
      <c r="O46" s="32"/>
      <c r="P46" s="42"/>
      <c r="Q46" s="44">
        <v>5</v>
      </c>
      <c r="R46" s="43"/>
      <c r="S46" s="43"/>
      <c r="T46" s="43"/>
      <c r="U46" s="43"/>
      <c r="V46" s="43"/>
      <c r="W46" s="43"/>
      <c r="X46" s="43"/>
      <c r="Y46" s="45">
        <v>2.5</v>
      </c>
      <c r="Z46" s="46">
        <v>42118</v>
      </c>
      <c r="AA46" s="17"/>
      <c r="AB46" s="18"/>
    </row>
    <row r="47" spans="1:28" ht="15.75" customHeight="1">
      <c r="A47" s="23" t="s">
        <v>89</v>
      </c>
      <c r="B47" s="49" t="s">
        <v>90</v>
      </c>
      <c r="C47" s="39"/>
      <c r="D47" s="39"/>
      <c r="E47" s="39"/>
      <c r="F47" s="40"/>
      <c r="G47" s="39"/>
      <c r="H47" s="39"/>
      <c r="I47" s="41"/>
      <c r="J47" s="32"/>
      <c r="K47" s="42"/>
      <c r="L47" s="43"/>
      <c r="M47" s="39"/>
      <c r="N47" s="39"/>
      <c r="O47" s="32"/>
      <c r="P47" s="42"/>
      <c r="Q47" s="43"/>
      <c r="R47" s="43"/>
      <c r="S47" s="43"/>
      <c r="T47" s="43"/>
      <c r="U47" s="43"/>
      <c r="V47" s="43"/>
      <c r="W47" s="43"/>
      <c r="X47" s="43"/>
      <c r="Y47" s="45">
        <v>1</v>
      </c>
      <c r="Z47" s="41"/>
      <c r="AA47" s="17" t="str">
        <f>IF(COUNTA(VERDURAS!C47:AA47),"VER","")</f>
        <v/>
      </c>
      <c r="AB47" s="18" t="str">
        <f>IF(COUNTA(DIETETICA!C47:U47),"VER","")</f>
        <v>VER</v>
      </c>
    </row>
    <row r="48" spans="1:28" ht="16.5" customHeight="1">
      <c r="A48" s="51" t="s">
        <v>89</v>
      </c>
      <c r="B48" s="52" t="s">
        <v>91</v>
      </c>
      <c r="C48" s="53"/>
      <c r="D48" s="53"/>
      <c r="E48" s="53"/>
      <c r="F48" s="54"/>
      <c r="G48" s="55">
        <v>4</v>
      </c>
      <c r="H48" s="53"/>
      <c r="I48" s="56"/>
      <c r="J48" s="57"/>
      <c r="K48" s="58">
        <v>4</v>
      </c>
      <c r="L48" s="59"/>
      <c r="M48" s="53"/>
      <c r="N48" s="53"/>
      <c r="O48" s="57"/>
      <c r="P48" s="60"/>
      <c r="Q48" s="59"/>
      <c r="R48" s="59"/>
      <c r="S48" s="59"/>
      <c r="T48" s="59"/>
      <c r="U48" s="59"/>
      <c r="V48" s="59"/>
      <c r="W48" s="59"/>
      <c r="X48" s="59"/>
      <c r="Y48" s="61">
        <v>1</v>
      </c>
      <c r="Z48" s="56"/>
      <c r="AA48" s="62" t="str">
        <f>IF(COUNTA(VERDURAS!C48:AA48),"VER","")</f>
        <v>VER</v>
      </c>
      <c r="AB48" s="63" t="str">
        <f>IF(COUNTA(DIETETICA!C48:U48),"VER","")</f>
        <v/>
      </c>
    </row>
    <row r="49" spans="1:25" ht="21" customHeight="1">
      <c r="A49" s="64" t="s">
        <v>92</v>
      </c>
      <c r="B49" s="65"/>
      <c r="C49" s="66" t="str">
        <f t="shared" ref="C49:X49" si="1">IF(SUMIF($A$8:$A$48,"ret",C8:C48)=0,"",SUMIF($A$8:$A$48,"ret",C8:C48))</f>
        <v/>
      </c>
      <c r="D49" s="66" t="str">
        <f t="shared" si="1"/>
        <v/>
      </c>
      <c r="E49" s="66" t="str">
        <f t="shared" si="1"/>
        <v/>
      </c>
      <c r="F49" s="66" t="str">
        <f t="shared" si="1"/>
        <v/>
      </c>
      <c r="G49" s="66">
        <f t="shared" si="1"/>
        <v>4</v>
      </c>
      <c r="H49" s="66" t="str">
        <f t="shared" si="1"/>
        <v/>
      </c>
      <c r="I49" s="66" t="str">
        <f t="shared" si="1"/>
        <v/>
      </c>
      <c r="J49" s="66" t="str">
        <f t="shared" si="1"/>
        <v/>
      </c>
      <c r="K49" s="66">
        <f t="shared" si="1"/>
        <v>4</v>
      </c>
      <c r="L49" s="66" t="str">
        <f t="shared" si="1"/>
        <v/>
      </c>
      <c r="M49" s="66" t="str">
        <f t="shared" si="1"/>
        <v/>
      </c>
      <c r="N49" s="66" t="str">
        <f t="shared" si="1"/>
        <v/>
      </c>
      <c r="O49" s="66" t="str">
        <f t="shared" si="1"/>
        <v/>
      </c>
      <c r="P49" s="66" t="str">
        <f t="shared" si="1"/>
        <v/>
      </c>
      <c r="Q49" s="66" t="str">
        <f t="shared" si="1"/>
        <v/>
      </c>
      <c r="R49" s="66" t="str">
        <f t="shared" si="1"/>
        <v/>
      </c>
      <c r="S49" s="66" t="str">
        <f t="shared" si="1"/>
        <v/>
      </c>
      <c r="T49" s="66" t="str">
        <f t="shared" si="1"/>
        <v/>
      </c>
      <c r="U49" s="66" t="str">
        <f t="shared" si="1"/>
        <v/>
      </c>
      <c r="V49" s="66" t="str">
        <f t="shared" si="1"/>
        <v/>
      </c>
      <c r="W49" s="66" t="str">
        <f t="shared" si="1"/>
        <v/>
      </c>
      <c r="X49" s="67" t="str">
        <f t="shared" si="1"/>
        <v/>
      </c>
    </row>
    <row r="50" spans="1:25" ht="21" customHeight="1">
      <c r="A50" s="64" t="s">
        <v>93</v>
      </c>
      <c r="B50" s="65"/>
      <c r="C50" s="66" t="str">
        <f t="shared" ref="C50:X50" si="2">IF(SUMIF($A$8:$A$48,"&lt;&gt;ret",C8:C48)=0,"",SUMIF($A$8:$A$48,"&lt;&gt;ret",C8:C48))</f>
        <v/>
      </c>
      <c r="D50" s="66" t="str">
        <f t="shared" si="2"/>
        <v/>
      </c>
      <c r="E50" s="66">
        <f t="shared" si="2"/>
        <v>139.39999999999998</v>
      </c>
      <c r="F50" s="66">
        <f t="shared" si="2"/>
        <v>295.5</v>
      </c>
      <c r="G50" s="66">
        <f t="shared" si="2"/>
        <v>170</v>
      </c>
      <c r="H50" s="66">
        <f t="shared" si="2"/>
        <v>111</v>
      </c>
      <c r="I50" s="66">
        <f t="shared" si="2"/>
        <v>70</v>
      </c>
      <c r="J50" s="66">
        <f t="shared" si="2"/>
        <v>2</v>
      </c>
      <c r="K50" s="66">
        <f t="shared" si="2"/>
        <v>180</v>
      </c>
      <c r="L50" s="66">
        <f t="shared" si="2"/>
        <v>1</v>
      </c>
      <c r="M50" s="66" t="str">
        <f t="shared" si="2"/>
        <v/>
      </c>
      <c r="N50" s="66" t="str">
        <f t="shared" si="2"/>
        <v/>
      </c>
      <c r="O50" s="66">
        <f t="shared" si="2"/>
        <v>18.5</v>
      </c>
      <c r="P50" s="66" t="str">
        <f t="shared" si="2"/>
        <v/>
      </c>
      <c r="Q50" s="66">
        <f t="shared" si="2"/>
        <v>5</v>
      </c>
      <c r="R50" s="66">
        <f t="shared" si="2"/>
        <v>31</v>
      </c>
      <c r="S50" s="66" t="str">
        <f t="shared" si="2"/>
        <v/>
      </c>
      <c r="T50" s="66">
        <f t="shared" si="2"/>
        <v>320</v>
      </c>
      <c r="U50" s="66">
        <f t="shared" si="2"/>
        <v>6</v>
      </c>
      <c r="V50" s="66" t="str">
        <f t="shared" si="2"/>
        <v/>
      </c>
      <c r="W50" s="66" t="str">
        <f t="shared" si="2"/>
        <v/>
      </c>
      <c r="X50" s="67" t="str">
        <f t="shared" si="2"/>
        <v/>
      </c>
    </row>
    <row r="51" spans="1:25" ht="15.75" customHeight="1"/>
    <row r="52" spans="1:25" ht="21" customHeight="1">
      <c r="A52" s="226" t="s">
        <v>94</v>
      </c>
      <c r="B52" s="227"/>
      <c r="C52" s="68" t="str">
        <f t="shared" ref="C52:X52" si="3">IF(SUM(C49:C50)=0,"",SUM(C49:C50))</f>
        <v/>
      </c>
      <c r="D52" s="69" t="str">
        <f t="shared" si="3"/>
        <v/>
      </c>
      <c r="E52" s="69">
        <f t="shared" si="3"/>
        <v>139.39999999999998</v>
      </c>
      <c r="F52" s="69">
        <f t="shared" si="3"/>
        <v>295.5</v>
      </c>
      <c r="G52" s="69">
        <f t="shared" si="3"/>
        <v>174</v>
      </c>
      <c r="H52" s="69">
        <f t="shared" si="3"/>
        <v>111</v>
      </c>
      <c r="I52" s="69">
        <f t="shared" si="3"/>
        <v>70</v>
      </c>
      <c r="J52" s="69">
        <f t="shared" si="3"/>
        <v>2</v>
      </c>
      <c r="K52" s="69">
        <f t="shared" si="3"/>
        <v>184</v>
      </c>
      <c r="L52" s="69">
        <f t="shared" si="3"/>
        <v>1</v>
      </c>
      <c r="M52" s="69" t="str">
        <f t="shared" si="3"/>
        <v/>
      </c>
      <c r="N52" s="69" t="str">
        <f t="shared" si="3"/>
        <v/>
      </c>
      <c r="O52" s="69">
        <f t="shared" si="3"/>
        <v>18.5</v>
      </c>
      <c r="P52" s="69" t="str">
        <f t="shared" si="3"/>
        <v/>
      </c>
      <c r="Q52" s="69">
        <f t="shared" si="3"/>
        <v>5</v>
      </c>
      <c r="R52" s="69">
        <f t="shared" si="3"/>
        <v>31</v>
      </c>
      <c r="S52" s="69" t="str">
        <f t="shared" si="3"/>
        <v/>
      </c>
      <c r="T52" s="69">
        <f t="shared" si="3"/>
        <v>320</v>
      </c>
      <c r="U52" s="69">
        <f t="shared" si="3"/>
        <v>6</v>
      </c>
      <c r="V52" s="69" t="str">
        <f t="shared" si="3"/>
        <v/>
      </c>
      <c r="W52" s="69" t="str">
        <f t="shared" si="3"/>
        <v/>
      </c>
      <c r="X52" s="70" t="str">
        <f t="shared" si="3"/>
        <v/>
      </c>
    </row>
    <row r="53" spans="1:25" ht="15.75" customHeight="1"/>
    <row r="54" spans="1:25" ht="15.75" customHeight="1"/>
    <row r="55" spans="1:25" ht="15.75" customHeight="1"/>
    <row r="56" spans="1:25" ht="15.75" customHeight="1"/>
    <row r="57" spans="1:25" ht="15.75" hidden="1" customHeight="1">
      <c r="A57" s="71" t="s">
        <v>12</v>
      </c>
      <c r="Y57" s="71" t="s">
        <v>94</v>
      </c>
    </row>
    <row r="58" spans="1:25" ht="15.75" hidden="1" customHeight="1">
      <c r="A58" s="71">
        <v>1</v>
      </c>
      <c r="B58" s="72"/>
      <c r="C58" s="72" t="str">
        <f t="shared" ref="C58:X58" si="4">IF(SUMIF($A$8:$A$48,$A$58,C8:C48)=0,"",SUMIF($A$8:$A$48,$A$58,C8:C48))</f>
        <v/>
      </c>
      <c r="D58" s="72" t="str">
        <f t="shared" si="4"/>
        <v/>
      </c>
      <c r="E58" s="72">
        <f t="shared" si="4"/>
        <v>61.4</v>
      </c>
      <c r="F58" s="72">
        <f t="shared" si="4"/>
        <v>20.5</v>
      </c>
      <c r="G58" s="72">
        <f t="shared" si="4"/>
        <v>30</v>
      </c>
      <c r="H58" s="72">
        <f t="shared" si="4"/>
        <v>5.5</v>
      </c>
      <c r="I58" s="72">
        <f t="shared" si="4"/>
        <v>70</v>
      </c>
      <c r="J58" s="72" t="str">
        <f t="shared" si="4"/>
        <v/>
      </c>
      <c r="K58" s="72">
        <f t="shared" si="4"/>
        <v>20</v>
      </c>
      <c r="L58" s="72">
        <f t="shared" si="4"/>
        <v>1</v>
      </c>
      <c r="M58" s="72" t="str">
        <f t="shared" si="4"/>
        <v/>
      </c>
      <c r="N58" s="72" t="str">
        <f t="shared" si="4"/>
        <v/>
      </c>
      <c r="O58" s="72">
        <f t="shared" si="4"/>
        <v>18.5</v>
      </c>
      <c r="P58" s="72" t="str">
        <f t="shared" si="4"/>
        <v/>
      </c>
      <c r="Q58" s="72">
        <f t="shared" si="4"/>
        <v>5</v>
      </c>
      <c r="R58" s="72">
        <f t="shared" si="4"/>
        <v>1</v>
      </c>
      <c r="S58" s="72" t="str">
        <f t="shared" si="4"/>
        <v/>
      </c>
      <c r="T58" s="72" t="str">
        <f t="shared" si="4"/>
        <v/>
      </c>
      <c r="U58" s="72" t="str">
        <f t="shared" si="4"/>
        <v/>
      </c>
      <c r="V58" s="72" t="str">
        <f t="shared" si="4"/>
        <v/>
      </c>
      <c r="W58" s="72" t="str">
        <f t="shared" si="4"/>
        <v/>
      </c>
      <c r="X58" s="73" t="str">
        <f t="shared" si="4"/>
        <v/>
      </c>
      <c r="Y58" s="74">
        <f t="shared" ref="Y58:Y72" si="5">SUM(C58:X58)</f>
        <v>232.9</v>
      </c>
    </row>
    <row r="59" spans="1:25" ht="15.75" hidden="1" customHeight="1">
      <c r="A59" s="71">
        <v>2</v>
      </c>
      <c r="B59" s="72"/>
      <c r="C59" s="72" t="str">
        <f t="shared" ref="C59:X59" si="6">IF(SUMIF($A$8:$A$48,$A$59,C8:C48)=0,"",SUMIF($A$8:$A$48,$A$59,C8:C48))</f>
        <v/>
      </c>
      <c r="D59" s="72" t="str">
        <f t="shared" si="6"/>
        <v/>
      </c>
      <c r="E59" s="72" t="str">
        <f t="shared" si="6"/>
        <v/>
      </c>
      <c r="F59" s="72">
        <f t="shared" si="6"/>
        <v>7</v>
      </c>
      <c r="G59" s="72">
        <f t="shared" si="6"/>
        <v>100</v>
      </c>
      <c r="H59" s="72">
        <f t="shared" si="6"/>
        <v>105.5</v>
      </c>
      <c r="I59" s="72" t="str">
        <f t="shared" si="6"/>
        <v/>
      </c>
      <c r="J59" s="72">
        <f t="shared" si="6"/>
        <v>2</v>
      </c>
      <c r="K59" s="72" t="str">
        <f t="shared" si="6"/>
        <v/>
      </c>
      <c r="L59" s="72" t="str">
        <f t="shared" si="6"/>
        <v/>
      </c>
      <c r="M59" s="72" t="str">
        <f t="shared" si="6"/>
        <v/>
      </c>
      <c r="N59" s="72" t="str">
        <f t="shared" si="6"/>
        <v/>
      </c>
      <c r="O59" s="72" t="str">
        <f t="shared" si="6"/>
        <v/>
      </c>
      <c r="P59" s="72" t="str">
        <f t="shared" si="6"/>
        <v/>
      </c>
      <c r="Q59" s="72" t="str">
        <f t="shared" si="6"/>
        <v/>
      </c>
      <c r="R59" s="72" t="str">
        <f t="shared" si="6"/>
        <v/>
      </c>
      <c r="S59" s="72" t="str">
        <f t="shared" si="6"/>
        <v/>
      </c>
      <c r="T59" s="72" t="str">
        <f t="shared" si="6"/>
        <v/>
      </c>
      <c r="U59" s="72">
        <f t="shared" si="6"/>
        <v>6</v>
      </c>
      <c r="V59" s="72" t="str">
        <f t="shared" si="6"/>
        <v/>
      </c>
      <c r="W59" s="72" t="str">
        <f t="shared" si="6"/>
        <v/>
      </c>
      <c r="X59" s="73" t="str">
        <f t="shared" si="6"/>
        <v/>
      </c>
      <c r="Y59" s="74">
        <f t="shared" si="5"/>
        <v>220.5</v>
      </c>
    </row>
    <row r="60" spans="1:25" ht="15.75" hidden="1" customHeight="1">
      <c r="A60" s="71">
        <v>3</v>
      </c>
      <c r="B60" s="72"/>
      <c r="C60" s="72" t="str">
        <f t="shared" ref="C60:X60" si="7">IF(SUMIF($A$8:$A$48,$A$60,C8:C48)=0,"",SUMIF($A$8:$A$48,$A$60,C8:C48))</f>
        <v/>
      </c>
      <c r="D60" s="72" t="str">
        <f t="shared" si="7"/>
        <v/>
      </c>
      <c r="E60" s="72" t="str">
        <f t="shared" si="7"/>
        <v/>
      </c>
      <c r="F60" s="72" t="str">
        <f t="shared" si="7"/>
        <v/>
      </c>
      <c r="G60" s="72" t="str">
        <f t="shared" si="7"/>
        <v/>
      </c>
      <c r="H60" s="72" t="str">
        <f t="shared" si="7"/>
        <v/>
      </c>
      <c r="I60" s="72" t="str">
        <f t="shared" si="7"/>
        <v/>
      </c>
      <c r="J60" s="72" t="str">
        <f t="shared" si="7"/>
        <v/>
      </c>
      <c r="K60" s="72" t="str">
        <f t="shared" si="7"/>
        <v/>
      </c>
      <c r="L60" s="72" t="str">
        <f t="shared" si="7"/>
        <v/>
      </c>
      <c r="M60" s="72" t="str">
        <f t="shared" si="7"/>
        <v/>
      </c>
      <c r="N60" s="72" t="str">
        <f t="shared" si="7"/>
        <v/>
      </c>
      <c r="O60" s="72" t="str">
        <f t="shared" si="7"/>
        <v/>
      </c>
      <c r="P60" s="72" t="str">
        <f t="shared" si="7"/>
        <v/>
      </c>
      <c r="Q60" s="72" t="str">
        <f t="shared" si="7"/>
        <v/>
      </c>
      <c r="R60" s="72" t="str">
        <f t="shared" si="7"/>
        <v/>
      </c>
      <c r="S60" s="72" t="str">
        <f t="shared" si="7"/>
        <v/>
      </c>
      <c r="T60" s="72" t="str">
        <f t="shared" si="7"/>
        <v/>
      </c>
      <c r="U60" s="72" t="str">
        <f t="shared" si="7"/>
        <v/>
      </c>
      <c r="V60" s="72" t="str">
        <f t="shared" si="7"/>
        <v/>
      </c>
      <c r="W60" s="72" t="str">
        <f t="shared" si="7"/>
        <v/>
      </c>
      <c r="X60" s="73" t="str">
        <f t="shared" si="7"/>
        <v/>
      </c>
      <c r="Y60" s="74">
        <f t="shared" si="5"/>
        <v>0</v>
      </c>
    </row>
    <row r="61" spans="1:25" ht="15.75" hidden="1" customHeight="1">
      <c r="A61" s="71">
        <v>4</v>
      </c>
      <c r="B61" s="72"/>
      <c r="C61" s="72" t="str">
        <f t="shared" ref="C61:X61" si="8">IF(SUMIF($A$8:$A$48,$A$61,C8:C48)=0,"",SUMIF($A$8:$A$48,$A$61,C8:C48))</f>
        <v/>
      </c>
      <c r="D61" s="72" t="str">
        <f t="shared" si="8"/>
        <v/>
      </c>
      <c r="E61" s="72" t="str">
        <f t="shared" si="8"/>
        <v/>
      </c>
      <c r="F61" s="72" t="str">
        <f t="shared" si="8"/>
        <v/>
      </c>
      <c r="G61" s="72" t="str">
        <f t="shared" si="8"/>
        <v/>
      </c>
      <c r="H61" s="72" t="str">
        <f t="shared" si="8"/>
        <v/>
      </c>
      <c r="I61" s="72" t="str">
        <f t="shared" si="8"/>
        <v/>
      </c>
      <c r="J61" s="72" t="str">
        <f t="shared" si="8"/>
        <v/>
      </c>
      <c r="K61" s="72" t="str">
        <f t="shared" si="8"/>
        <v/>
      </c>
      <c r="L61" s="72" t="str">
        <f t="shared" si="8"/>
        <v/>
      </c>
      <c r="M61" s="72" t="str">
        <f t="shared" si="8"/>
        <v/>
      </c>
      <c r="N61" s="72" t="str">
        <f t="shared" si="8"/>
        <v/>
      </c>
      <c r="O61" s="72" t="str">
        <f t="shared" si="8"/>
        <v/>
      </c>
      <c r="P61" s="72" t="str">
        <f t="shared" si="8"/>
        <v/>
      </c>
      <c r="Q61" s="72" t="str">
        <f t="shared" si="8"/>
        <v/>
      </c>
      <c r="R61" s="72" t="str">
        <f t="shared" si="8"/>
        <v/>
      </c>
      <c r="S61" s="72" t="str">
        <f t="shared" si="8"/>
        <v/>
      </c>
      <c r="T61" s="72" t="str">
        <f t="shared" si="8"/>
        <v/>
      </c>
      <c r="U61" s="72" t="str">
        <f t="shared" si="8"/>
        <v/>
      </c>
      <c r="V61" s="72" t="str">
        <f t="shared" si="8"/>
        <v/>
      </c>
      <c r="W61" s="72" t="str">
        <f t="shared" si="8"/>
        <v/>
      </c>
      <c r="X61" s="73" t="str">
        <f t="shared" si="8"/>
        <v/>
      </c>
      <c r="Y61" s="74">
        <f t="shared" si="5"/>
        <v>0</v>
      </c>
    </row>
    <row r="62" spans="1:25" ht="15.75" hidden="1" customHeight="1">
      <c r="A62" s="71">
        <v>5</v>
      </c>
      <c r="B62" s="72"/>
      <c r="C62" s="72" t="str">
        <f t="shared" ref="C62:X62" si="9">IF(SUMIF($A$8:$A$48,$A$62,C8:C48)=0,"",SUMIF($A$8:$A$48,$A$62,C8:C48))</f>
        <v/>
      </c>
      <c r="D62" s="72" t="str">
        <f t="shared" si="9"/>
        <v/>
      </c>
      <c r="E62" s="72" t="str">
        <f t="shared" si="9"/>
        <v/>
      </c>
      <c r="F62" s="72" t="str">
        <f t="shared" si="9"/>
        <v/>
      </c>
      <c r="G62" s="72" t="str">
        <f t="shared" si="9"/>
        <v/>
      </c>
      <c r="H62" s="72" t="str">
        <f t="shared" si="9"/>
        <v/>
      </c>
      <c r="I62" s="72" t="str">
        <f t="shared" si="9"/>
        <v/>
      </c>
      <c r="J62" s="72" t="str">
        <f t="shared" si="9"/>
        <v/>
      </c>
      <c r="K62" s="72" t="str">
        <f t="shared" si="9"/>
        <v/>
      </c>
      <c r="L62" s="72" t="str">
        <f t="shared" si="9"/>
        <v/>
      </c>
      <c r="M62" s="72" t="str">
        <f t="shared" si="9"/>
        <v/>
      </c>
      <c r="N62" s="72" t="str">
        <f t="shared" si="9"/>
        <v/>
      </c>
      <c r="O62" s="72" t="str">
        <f t="shared" si="9"/>
        <v/>
      </c>
      <c r="P62" s="72" t="str">
        <f t="shared" si="9"/>
        <v/>
      </c>
      <c r="Q62" s="72" t="str">
        <f t="shared" si="9"/>
        <v/>
      </c>
      <c r="R62" s="72" t="str">
        <f t="shared" si="9"/>
        <v/>
      </c>
      <c r="S62" s="72" t="str">
        <f t="shared" si="9"/>
        <v/>
      </c>
      <c r="T62" s="72" t="str">
        <f t="shared" si="9"/>
        <v/>
      </c>
      <c r="U62" s="72" t="str">
        <f t="shared" si="9"/>
        <v/>
      </c>
      <c r="V62" s="72" t="str">
        <f t="shared" si="9"/>
        <v/>
      </c>
      <c r="W62" s="72" t="str">
        <f t="shared" si="9"/>
        <v/>
      </c>
      <c r="X62" s="73" t="str">
        <f t="shared" si="9"/>
        <v/>
      </c>
      <c r="Y62" s="74">
        <f t="shared" si="5"/>
        <v>0</v>
      </c>
    </row>
    <row r="63" spans="1:25" ht="15.75" hidden="1" customHeight="1">
      <c r="A63" s="71">
        <v>6</v>
      </c>
      <c r="B63" s="72"/>
      <c r="C63" s="72" t="str">
        <f t="shared" ref="C63:X63" si="10">IF(SUMIF($A$8:$A$48,$A$63,C8:C48)=0,"",SUMIF($A$8:$A$48,$A$63,C8:C48))</f>
        <v/>
      </c>
      <c r="D63" s="72" t="str">
        <f t="shared" si="10"/>
        <v/>
      </c>
      <c r="E63" s="72" t="str">
        <f t="shared" si="10"/>
        <v/>
      </c>
      <c r="F63" s="72" t="str">
        <f t="shared" si="10"/>
        <v/>
      </c>
      <c r="G63" s="72" t="str">
        <f t="shared" si="10"/>
        <v/>
      </c>
      <c r="H63" s="72" t="str">
        <f t="shared" si="10"/>
        <v/>
      </c>
      <c r="I63" s="72" t="str">
        <f t="shared" si="10"/>
        <v/>
      </c>
      <c r="J63" s="72" t="str">
        <f t="shared" si="10"/>
        <v/>
      </c>
      <c r="K63" s="72" t="str">
        <f t="shared" si="10"/>
        <v/>
      </c>
      <c r="L63" s="72" t="str">
        <f t="shared" si="10"/>
        <v/>
      </c>
      <c r="M63" s="72" t="str">
        <f t="shared" si="10"/>
        <v/>
      </c>
      <c r="N63" s="72" t="str">
        <f t="shared" si="10"/>
        <v/>
      </c>
      <c r="O63" s="72" t="str">
        <f t="shared" si="10"/>
        <v/>
      </c>
      <c r="P63" s="72" t="str">
        <f t="shared" si="10"/>
        <v/>
      </c>
      <c r="Q63" s="72" t="str">
        <f t="shared" si="10"/>
        <v/>
      </c>
      <c r="R63" s="72" t="str">
        <f t="shared" si="10"/>
        <v/>
      </c>
      <c r="S63" s="72" t="str">
        <f t="shared" si="10"/>
        <v/>
      </c>
      <c r="T63" s="72" t="str">
        <f t="shared" si="10"/>
        <v/>
      </c>
      <c r="U63" s="72" t="str">
        <f t="shared" si="10"/>
        <v/>
      </c>
      <c r="V63" s="72" t="str">
        <f t="shared" si="10"/>
        <v/>
      </c>
      <c r="W63" s="72" t="str">
        <f t="shared" si="10"/>
        <v/>
      </c>
      <c r="X63" s="73" t="str">
        <f t="shared" si="10"/>
        <v/>
      </c>
      <c r="Y63" s="74">
        <f t="shared" si="5"/>
        <v>0</v>
      </c>
    </row>
    <row r="64" spans="1:25" ht="15.75" hidden="1" customHeight="1">
      <c r="A64" s="71">
        <v>7</v>
      </c>
      <c r="B64" s="72"/>
      <c r="C64" s="72" t="str">
        <f t="shared" ref="C64:X64" si="11">IF(SUMIF($A$8:$A$48,$A$64,C8:C48)=0,"",SUMIF($A$8:$A$48,$A$64,C8:C48))</f>
        <v/>
      </c>
      <c r="D64" s="72" t="str">
        <f t="shared" si="11"/>
        <v/>
      </c>
      <c r="E64" s="72">
        <f t="shared" si="11"/>
        <v>10</v>
      </c>
      <c r="F64" s="72">
        <f t="shared" si="11"/>
        <v>200</v>
      </c>
      <c r="G64" s="72">
        <f t="shared" si="11"/>
        <v>10</v>
      </c>
      <c r="H64" s="72" t="str">
        <f t="shared" si="11"/>
        <v/>
      </c>
      <c r="I64" s="72" t="str">
        <f t="shared" si="11"/>
        <v/>
      </c>
      <c r="J64" s="72" t="str">
        <f t="shared" si="11"/>
        <v/>
      </c>
      <c r="K64" s="72">
        <f t="shared" si="11"/>
        <v>160</v>
      </c>
      <c r="L64" s="72" t="str">
        <f t="shared" si="11"/>
        <v/>
      </c>
      <c r="M64" s="72" t="str">
        <f t="shared" si="11"/>
        <v/>
      </c>
      <c r="N64" s="72" t="str">
        <f t="shared" si="11"/>
        <v/>
      </c>
      <c r="O64" s="72" t="str">
        <f t="shared" si="11"/>
        <v/>
      </c>
      <c r="P64" s="72" t="str">
        <f t="shared" si="11"/>
        <v/>
      </c>
      <c r="Q64" s="72" t="str">
        <f t="shared" si="11"/>
        <v/>
      </c>
      <c r="R64" s="72" t="str">
        <f t="shared" si="11"/>
        <v/>
      </c>
      <c r="S64" s="72" t="str">
        <f t="shared" si="11"/>
        <v/>
      </c>
      <c r="T64" s="72" t="str">
        <f t="shared" si="11"/>
        <v/>
      </c>
      <c r="U64" s="72" t="str">
        <f t="shared" si="11"/>
        <v/>
      </c>
      <c r="V64" s="72" t="str">
        <f t="shared" si="11"/>
        <v/>
      </c>
      <c r="W64" s="72" t="str">
        <f t="shared" si="11"/>
        <v/>
      </c>
      <c r="X64" s="73" t="str">
        <f t="shared" si="11"/>
        <v/>
      </c>
      <c r="Y64" s="74">
        <f t="shared" si="5"/>
        <v>380</v>
      </c>
    </row>
    <row r="65" spans="1:25" ht="15.75" hidden="1" customHeight="1">
      <c r="A65" s="71">
        <v>8</v>
      </c>
      <c r="B65" s="72"/>
      <c r="C65" s="72" t="str">
        <f t="shared" ref="C65:X65" si="12">IF(SUMIF($A$8:$A$48,$A$65,C8:C48)=0,"",SUMIF($A$8:$A$48,$A$65,C8:C48))</f>
        <v/>
      </c>
      <c r="D65" s="72" t="str">
        <f t="shared" si="12"/>
        <v/>
      </c>
      <c r="E65" s="72" t="str">
        <f t="shared" si="12"/>
        <v/>
      </c>
      <c r="F65" s="72" t="str">
        <f t="shared" si="12"/>
        <v/>
      </c>
      <c r="G65" s="72">
        <f t="shared" si="12"/>
        <v>30</v>
      </c>
      <c r="H65" s="72" t="str">
        <f t="shared" si="12"/>
        <v/>
      </c>
      <c r="I65" s="72" t="str">
        <f t="shared" si="12"/>
        <v/>
      </c>
      <c r="J65" s="72" t="str">
        <f t="shared" si="12"/>
        <v/>
      </c>
      <c r="K65" s="72" t="str">
        <f t="shared" si="12"/>
        <v/>
      </c>
      <c r="L65" s="72" t="str">
        <f t="shared" si="12"/>
        <v/>
      </c>
      <c r="M65" s="72" t="str">
        <f t="shared" si="12"/>
        <v/>
      </c>
      <c r="N65" s="72" t="str">
        <f t="shared" si="12"/>
        <v/>
      </c>
      <c r="O65" s="72" t="str">
        <f t="shared" si="12"/>
        <v/>
      </c>
      <c r="P65" s="72" t="str">
        <f t="shared" si="12"/>
        <v/>
      </c>
      <c r="Q65" s="72" t="str">
        <f t="shared" si="12"/>
        <v/>
      </c>
      <c r="R65" s="72">
        <f t="shared" si="12"/>
        <v>30</v>
      </c>
      <c r="S65" s="72" t="str">
        <f t="shared" si="12"/>
        <v/>
      </c>
      <c r="T65" s="72">
        <f t="shared" si="12"/>
        <v>320</v>
      </c>
      <c r="U65" s="72" t="str">
        <f t="shared" si="12"/>
        <v/>
      </c>
      <c r="V65" s="72" t="str">
        <f t="shared" si="12"/>
        <v/>
      </c>
      <c r="W65" s="72" t="str">
        <f t="shared" si="12"/>
        <v/>
      </c>
      <c r="X65" s="73" t="str">
        <f t="shared" si="12"/>
        <v/>
      </c>
      <c r="Y65" s="74">
        <f t="shared" si="5"/>
        <v>380</v>
      </c>
    </row>
    <row r="66" spans="1:25" ht="15.75" hidden="1" customHeight="1">
      <c r="A66" s="71">
        <v>9</v>
      </c>
      <c r="B66" s="72"/>
      <c r="C66" s="72" t="str">
        <f t="shared" ref="C66:X66" si="13">IF(SUMIF($A$8:$A$48,$A$66,C8:C48)=0,"",SUMIF($A$8:$A$48,$A$66,C8:C48))</f>
        <v/>
      </c>
      <c r="D66" s="72" t="str">
        <f t="shared" si="13"/>
        <v/>
      </c>
      <c r="E66" s="72" t="str">
        <f t="shared" si="13"/>
        <v/>
      </c>
      <c r="F66" s="72" t="str">
        <f t="shared" si="13"/>
        <v/>
      </c>
      <c r="G66" s="72" t="str">
        <f t="shared" si="13"/>
        <v/>
      </c>
      <c r="H66" s="72" t="str">
        <f t="shared" si="13"/>
        <v/>
      </c>
      <c r="I66" s="72" t="str">
        <f t="shared" si="13"/>
        <v/>
      </c>
      <c r="J66" s="72" t="str">
        <f t="shared" si="13"/>
        <v/>
      </c>
      <c r="K66" s="72" t="str">
        <f t="shared" si="13"/>
        <v/>
      </c>
      <c r="L66" s="72" t="str">
        <f t="shared" si="13"/>
        <v/>
      </c>
      <c r="M66" s="72" t="str">
        <f t="shared" si="13"/>
        <v/>
      </c>
      <c r="N66" s="72" t="str">
        <f t="shared" si="13"/>
        <v/>
      </c>
      <c r="O66" s="72" t="str">
        <f t="shared" si="13"/>
        <v/>
      </c>
      <c r="P66" s="72" t="str">
        <f t="shared" si="13"/>
        <v/>
      </c>
      <c r="Q66" s="72" t="str">
        <f t="shared" si="13"/>
        <v/>
      </c>
      <c r="R66" s="72" t="str">
        <f t="shared" si="13"/>
        <v/>
      </c>
      <c r="S66" s="72" t="str">
        <f t="shared" si="13"/>
        <v/>
      </c>
      <c r="T66" s="72" t="str">
        <f t="shared" si="13"/>
        <v/>
      </c>
      <c r="U66" s="72" t="str">
        <f t="shared" si="13"/>
        <v/>
      </c>
      <c r="V66" s="72" t="str">
        <f t="shared" si="13"/>
        <v/>
      </c>
      <c r="W66" s="72" t="str">
        <f t="shared" si="13"/>
        <v/>
      </c>
      <c r="X66" s="73" t="str">
        <f t="shared" si="13"/>
        <v/>
      </c>
      <c r="Y66" s="74">
        <f t="shared" si="5"/>
        <v>0</v>
      </c>
    </row>
    <row r="67" spans="1:25" ht="15.75" hidden="1" customHeight="1">
      <c r="A67" s="71">
        <v>10</v>
      </c>
      <c r="B67" s="72"/>
      <c r="C67" s="72" t="str">
        <f t="shared" ref="C67:X67" si="14">IF(SUMIF($A$8:$A$48,$A$67,C8:C48)=0,"",SUMIF($A$8:$A$48,$A$67,C8:C48))</f>
        <v/>
      </c>
      <c r="D67" s="72" t="str">
        <f t="shared" si="14"/>
        <v/>
      </c>
      <c r="E67" s="72" t="str">
        <f t="shared" si="14"/>
        <v/>
      </c>
      <c r="F67" s="72" t="str">
        <f t="shared" si="14"/>
        <v/>
      </c>
      <c r="G67" s="72" t="str">
        <f t="shared" si="14"/>
        <v/>
      </c>
      <c r="H67" s="72" t="str">
        <f t="shared" si="14"/>
        <v/>
      </c>
      <c r="I67" s="72" t="str">
        <f t="shared" si="14"/>
        <v/>
      </c>
      <c r="J67" s="72" t="str">
        <f t="shared" si="14"/>
        <v/>
      </c>
      <c r="K67" s="72" t="str">
        <f t="shared" si="14"/>
        <v/>
      </c>
      <c r="L67" s="72" t="str">
        <f t="shared" si="14"/>
        <v/>
      </c>
      <c r="M67" s="72" t="str">
        <f t="shared" si="14"/>
        <v/>
      </c>
      <c r="N67" s="72" t="str">
        <f t="shared" si="14"/>
        <v/>
      </c>
      <c r="O67" s="72" t="str">
        <f t="shared" si="14"/>
        <v/>
      </c>
      <c r="P67" s="72" t="str">
        <f t="shared" si="14"/>
        <v/>
      </c>
      <c r="Q67" s="72" t="str">
        <f t="shared" si="14"/>
        <v/>
      </c>
      <c r="R67" s="72" t="str">
        <f t="shared" si="14"/>
        <v/>
      </c>
      <c r="S67" s="72" t="str">
        <f t="shared" si="14"/>
        <v/>
      </c>
      <c r="T67" s="72" t="str">
        <f t="shared" si="14"/>
        <v/>
      </c>
      <c r="U67" s="72" t="str">
        <f t="shared" si="14"/>
        <v/>
      </c>
      <c r="V67" s="72" t="str">
        <f t="shared" si="14"/>
        <v/>
      </c>
      <c r="W67" s="72" t="str">
        <f t="shared" si="14"/>
        <v/>
      </c>
      <c r="X67" s="73" t="str">
        <f t="shared" si="14"/>
        <v/>
      </c>
      <c r="Y67" s="74">
        <f t="shared" si="5"/>
        <v>0</v>
      </c>
    </row>
    <row r="68" spans="1:25" ht="15.75" hidden="1" customHeight="1">
      <c r="A68" s="71">
        <v>11</v>
      </c>
      <c r="B68" s="72"/>
      <c r="C68" s="72" t="str">
        <f t="shared" ref="C68:X68" si="15">IF(SUMIF($A$8:$A$48,$A$68,C8:C48)=0,"",SUMIF($A$8:$A$48,$A$68,C8:C48))</f>
        <v/>
      </c>
      <c r="D68" s="72" t="str">
        <f t="shared" si="15"/>
        <v/>
      </c>
      <c r="E68" s="72" t="str">
        <f t="shared" si="15"/>
        <v/>
      </c>
      <c r="F68" s="72" t="str">
        <f t="shared" si="15"/>
        <v/>
      </c>
      <c r="G68" s="72" t="str">
        <f t="shared" si="15"/>
        <v/>
      </c>
      <c r="H68" s="72" t="str">
        <f t="shared" si="15"/>
        <v/>
      </c>
      <c r="I68" s="72" t="str">
        <f t="shared" si="15"/>
        <v/>
      </c>
      <c r="J68" s="72" t="str">
        <f t="shared" si="15"/>
        <v/>
      </c>
      <c r="K68" s="72" t="str">
        <f t="shared" si="15"/>
        <v/>
      </c>
      <c r="L68" s="72" t="str">
        <f t="shared" si="15"/>
        <v/>
      </c>
      <c r="M68" s="72" t="str">
        <f t="shared" si="15"/>
        <v/>
      </c>
      <c r="N68" s="72" t="str">
        <f t="shared" si="15"/>
        <v/>
      </c>
      <c r="O68" s="72" t="str">
        <f t="shared" si="15"/>
        <v/>
      </c>
      <c r="P68" s="72" t="str">
        <f t="shared" si="15"/>
        <v/>
      </c>
      <c r="Q68" s="72" t="str">
        <f t="shared" si="15"/>
        <v/>
      </c>
      <c r="R68" s="72" t="str">
        <f t="shared" si="15"/>
        <v/>
      </c>
      <c r="S68" s="72" t="str">
        <f t="shared" si="15"/>
        <v/>
      </c>
      <c r="T68" s="72" t="str">
        <f t="shared" si="15"/>
        <v/>
      </c>
      <c r="U68" s="72" t="str">
        <f t="shared" si="15"/>
        <v/>
      </c>
      <c r="V68" s="72" t="str">
        <f t="shared" si="15"/>
        <v/>
      </c>
      <c r="W68" s="72" t="str">
        <f t="shared" si="15"/>
        <v/>
      </c>
      <c r="X68" s="73" t="str">
        <f t="shared" si="15"/>
        <v/>
      </c>
      <c r="Y68" s="74">
        <f t="shared" si="5"/>
        <v>0</v>
      </c>
    </row>
    <row r="69" spans="1:25" ht="15.75" hidden="1" customHeight="1">
      <c r="A69" s="71">
        <v>12</v>
      </c>
      <c r="B69" s="72"/>
      <c r="C69" s="72" t="str">
        <f t="shared" ref="C69:X69" si="16">IF(SUMIF($A$8:$A$48,$A$69,C8:C48)=0,"",SUMIF($A$8:$A$48,$A$69,C8:C48))</f>
        <v/>
      </c>
      <c r="D69" s="72" t="str">
        <f t="shared" si="16"/>
        <v/>
      </c>
      <c r="E69" s="72" t="str">
        <f t="shared" si="16"/>
        <v/>
      </c>
      <c r="F69" s="72" t="str">
        <f t="shared" si="16"/>
        <v/>
      </c>
      <c r="G69" s="72" t="str">
        <f t="shared" si="16"/>
        <v/>
      </c>
      <c r="H69" s="72" t="str">
        <f t="shared" si="16"/>
        <v/>
      </c>
      <c r="I69" s="72" t="str">
        <f t="shared" si="16"/>
        <v/>
      </c>
      <c r="J69" s="72" t="str">
        <f t="shared" si="16"/>
        <v/>
      </c>
      <c r="K69" s="72" t="str">
        <f t="shared" si="16"/>
        <v/>
      </c>
      <c r="L69" s="72" t="str">
        <f t="shared" si="16"/>
        <v/>
      </c>
      <c r="M69" s="72" t="str">
        <f t="shared" si="16"/>
        <v/>
      </c>
      <c r="N69" s="72" t="str">
        <f t="shared" si="16"/>
        <v/>
      </c>
      <c r="O69" s="72" t="str">
        <f t="shared" si="16"/>
        <v/>
      </c>
      <c r="P69" s="72" t="str">
        <f t="shared" si="16"/>
        <v/>
      </c>
      <c r="Q69" s="72" t="str">
        <f t="shared" si="16"/>
        <v/>
      </c>
      <c r="R69" s="72" t="str">
        <f t="shared" si="16"/>
        <v/>
      </c>
      <c r="S69" s="72" t="str">
        <f t="shared" si="16"/>
        <v/>
      </c>
      <c r="T69" s="72" t="str">
        <f t="shared" si="16"/>
        <v/>
      </c>
      <c r="U69" s="72" t="str">
        <f t="shared" si="16"/>
        <v/>
      </c>
      <c r="V69" s="72" t="str">
        <f t="shared" si="16"/>
        <v/>
      </c>
      <c r="W69" s="72" t="str">
        <f t="shared" si="16"/>
        <v/>
      </c>
      <c r="X69" s="73" t="str">
        <f t="shared" si="16"/>
        <v/>
      </c>
      <c r="Y69" s="74">
        <f t="shared" si="5"/>
        <v>0</v>
      </c>
    </row>
    <row r="70" spans="1:25" ht="15.75" hidden="1" customHeight="1">
      <c r="A70" s="71">
        <v>13</v>
      </c>
      <c r="B70" s="72"/>
      <c r="C70" s="72" t="str">
        <f t="shared" ref="C70:X70" si="17">IF(SUMIF($A$8:$A$48,$A$70,C8:C48)=0,"",SUMIF($A$8:$A$48,$A$70,C8:C48))</f>
        <v/>
      </c>
      <c r="D70" s="72" t="str">
        <f t="shared" si="17"/>
        <v/>
      </c>
      <c r="E70" s="72" t="str">
        <f t="shared" si="17"/>
        <v/>
      </c>
      <c r="F70" s="72" t="str">
        <f t="shared" si="17"/>
        <v/>
      </c>
      <c r="G70" s="72" t="str">
        <f t="shared" si="17"/>
        <v/>
      </c>
      <c r="H70" s="72" t="str">
        <f t="shared" si="17"/>
        <v/>
      </c>
      <c r="I70" s="72" t="str">
        <f t="shared" si="17"/>
        <v/>
      </c>
      <c r="J70" s="72" t="str">
        <f t="shared" si="17"/>
        <v/>
      </c>
      <c r="K70" s="72" t="str">
        <f t="shared" si="17"/>
        <v/>
      </c>
      <c r="L70" s="72" t="str">
        <f t="shared" si="17"/>
        <v/>
      </c>
      <c r="M70" s="72" t="str">
        <f t="shared" si="17"/>
        <v/>
      </c>
      <c r="N70" s="72" t="str">
        <f t="shared" si="17"/>
        <v/>
      </c>
      <c r="O70" s="72" t="str">
        <f t="shared" si="17"/>
        <v/>
      </c>
      <c r="P70" s="72" t="str">
        <f t="shared" si="17"/>
        <v/>
      </c>
      <c r="Q70" s="72" t="str">
        <f t="shared" si="17"/>
        <v/>
      </c>
      <c r="R70" s="72" t="str">
        <f t="shared" si="17"/>
        <v/>
      </c>
      <c r="S70" s="72" t="str">
        <f t="shared" si="17"/>
        <v/>
      </c>
      <c r="T70" s="72" t="str">
        <f t="shared" si="17"/>
        <v/>
      </c>
      <c r="U70" s="72" t="str">
        <f t="shared" si="17"/>
        <v/>
      </c>
      <c r="V70" s="72" t="str">
        <f t="shared" si="17"/>
        <v/>
      </c>
      <c r="W70" s="72" t="str">
        <f t="shared" si="17"/>
        <v/>
      </c>
      <c r="X70" s="73" t="str">
        <f t="shared" si="17"/>
        <v/>
      </c>
      <c r="Y70" s="74">
        <f t="shared" si="5"/>
        <v>0</v>
      </c>
    </row>
    <row r="71" spans="1:25" ht="15.75" hidden="1" customHeight="1">
      <c r="A71" s="71">
        <v>14</v>
      </c>
      <c r="B71" s="72"/>
      <c r="C71" s="72" t="str">
        <f t="shared" ref="C71:X71" si="18">IF(SUMIF($A$8:$A$48,$A$71,C8:C48)=0,"",SUMIF($A$8:$A$48,$A$71,C8:C48))</f>
        <v/>
      </c>
      <c r="D71" s="72" t="str">
        <f t="shared" si="18"/>
        <v/>
      </c>
      <c r="E71" s="72" t="str">
        <f t="shared" si="18"/>
        <v/>
      </c>
      <c r="F71" s="72" t="str">
        <f t="shared" si="18"/>
        <v/>
      </c>
      <c r="G71" s="72" t="str">
        <f t="shared" si="18"/>
        <v/>
      </c>
      <c r="H71" s="72" t="str">
        <f t="shared" si="18"/>
        <v/>
      </c>
      <c r="I71" s="72" t="str">
        <f t="shared" si="18"/>
        <v/>
      </c>
      <c r="J71" s="72" t="str">
        <f t="shared" si="18"/>
        <v/>
      </c>
      <c r="K71" s="72" t="str">
        <f t="shared" si="18"/>
        <v/>
      </c>
      <c r="L71" s="72" t="str">
        <f t="shared" si="18"/>
        <v/>
      </c>
      <c r="M71" s="72" t="str">
        <f t="shared" si="18"/>
        <v/>
      </c>
      <c r="N71" s="72" t="str">
        <f t="shared" si="18"/>
        <v/>
      </c>
      <c r="O71" s="72" t="str">
        <f t="shared" si="18"/>
        <v/>
      </c>
      <c r="P71" s="72" t="str">
        <f t="shared" si="18"/>
        <v/>
      </c>
      <c r="Q71" s="72" t="str">
        <f t="shared" si="18"/>
        <v/>
      </c>
      <c r="R71" s="72" t="str">
        <f t="shared" si="18"/>
        <v/>
      </c>
      <c r="S71" s="72" t="str">
        <f t="shared" si="18"/>
        <v/>
      </c>
      <c r="T71" s="72" t="str">
        <f t="shared" si="18"/>
        <v/>
      </c>
      <c r="U71" s="72" t="str">
        <f t="shared" si="18"/>
        <v/>
      </c>
      <c r="V71" s="72" t="str">
        <f t="shared" si="18"/>
        <v/>
      </c>
      <c r="W71" s="72" t="str">
        <f t="shared" si="18"/>
        <v/>
      </c>
      <c r="X71" s="73" t="str">
        <f t="shared" si="18"/>
        <v/>
      </c>
      <c r="Y71" s="74">
        <f t="shared" si="5"/>
        <v>0</v>
      </c>
    </row>
    <row r="72" spans="1:25" ht="15.75" hidden="1" customHeight="1">
      <c r="A72" s="71">
        <v>15</v>
      </c>
      <c r="B72" s="72"/>
      <c r="C72" s="72" t="str">
        <f t="shared" ref="C72:X72" si="19">IF(SUMIF($A$8:$A$48,$A$72,C8:C48)=0,"",SUMIF($A$8:$A$48,$A$72,C8:C48))</f>
        <v/>
      </c>
      <c r="D72" s="72" t="str">
        <f t="shared" si="19"/>
        <v/>
      </c>
      <c r="E72" s="72" t="str">
        <f t="shared" si="19"/>
        <v/>
      </c>
      <c r="F72" s="72" t="str">
        <f t="shared" si="19"/>
        <v/>
      </c>
      <c r="G72" s="72" t="str">
        <f t="shared" si="19"/>
        <v/>
      </c>
      <c r="H72" s="72" t="str">
        <f t="shared" si="19"/>
        <v/>
      </c>
      <c r="I72" s="72" t="str">
        <f t="shared" si="19"/>
        <v/>
      </c>
      <c r="J72" s="72" t="str">
        <f t="shared" si="19"/>
        <v/>
      </c>
      <c r="K72" s="72" t="str">
        <f t="shared" si="19"/>
        <v/>
      </c>
      <c r="L72" s="72" t="str">
        <f t="shared" si="19"/>
        <v/>
      </c>
      <c r="M72" s="72" t="str">
        <f t="shared" si="19"/>
        <v/>
      </c>
      <c r="N72" s="72" t="str">
        <f t="shared" si="19"/>
        <v/>
      </c>
      <c r="O72" s="72" t="str">
        <f t="shared" si="19"/>
        <v/>
      </c>
      <c r="P72" s="72" t="str">
        <f t="shared" si="19"/>
        <v/>
      </c>
      <c r="Q72" s="72" t="str">
        <f t="shared" si="19"/>
        <v/>
      </c>
      <c r="R72" s="72" t="str">
        <f t="shared" si="19"/>
        <v/>
      </c>
      <c r="S72" s="72" t="str">
        <f t="shared" si="19"/>
        <v/>
      </c>
      <c r="T72" s="72" t="str">
        <f t="shared" si="19"/>
        <v/>
      </c>
      <c r="U72" s="72" t="str">
        <f t="shared" si="19"/>
        <v/>
      </c>
      <c r="V72" s="72" t="str">
        <f t="shared" si="19"/>
        <v/>
      </c>
      <c r="W72" s="72" t="str">
        <f t="shared" si="19"/>
        <v/>
      </c>
      <c r="X72" s="73" t="str">
        <f t="shared" si="19"/>
        <v/>
      </c>
      <c r="Y72" s="74">
        <f t="shared" si="5"/>
        <v>0</v>
      </c>
    </row>
    <row r="73" spans="1:25" ht="15.75" customHeight="1"/>
    <row r="74" spans="1:25" ht="15.75" customHeight="1"/>
    <row r="75" spans="1:25" ht="15.75" customHeight="1"/>
    <row r="76" spans="1:25" ht="15.75" customHeight="1"/>
    <row r="77" spans="1:25" ht="15.75" customHeight="1"/>
    <row r="78" spans="1:25" ht="15.75" customHeight="1"/>
    <row r="79" spans="1:25" ht="15.75" customHeight="1"/>
    <row r="80" spans="1:2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7:A50"/>
  <mergeCells count="15">
    <mergeCell ref="A6:Z6"/>
    <mergeCell ref="A52:B52"/>
    <mergeCell ref="A1:C2"/>
    <mergeCell ref="D1:L2"/>
    <mergeCell ref="M1:O1"/>
    <mergeCell ref="P1:Z1"/>
    <mergeCell ref="M2:O2"/>
    <mergeCell ref="P2:Z2"/>
    <mergeCell ref="A3:L4"/>
    <mergeCell ref="M3:O3"/>
    <mergeCell ref="P3:Z3"/>
    <mergeCell ref="M4:O4"/>
    <mergeCell ref="P4:Z4"/>
    <mergeCell ref="A5:B5"/>
    <mergeCell ref="C5:Z5"/>
  </mergeCells>
  <pageMargins left="0.23622047244094491" right="0.23622047244094491" top="0.74803149606299213" bottom="0.74803149606299213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01"/>
  <sheetViews>
    <sheetView tabSelected="1" workbookViewId="0">
      <pane ySplit="7" topLeftCell="A32" activePane="bottomLeft" state="frozen"/>
      <selection pane="bottomLeft" activeCell="B9" sqref="B9"/>
    </sheetView>
  </sheetViews>
  <sheetFormatPr baseColWidth="10" defaultColWidth="14.42578125" defaultRowHeight="15" customHeight="1"/>
  <cols>
    <col min="1" max="1" width="4.42578125" customWidth="1"/>
    <col min="2" max="2" width="18.28515625" customWidth="1"/>
    <col min="3" max="3" width="7.28515625" customWidth="1"/>
    <col min="4" max="4" width="6.140625" customWidth="1"/>
    <col min="5" max="5" width="4.85546875" customWidth="1"/>
    <col min="6" max="7" width="5.140625" customWidth="1"/>
    <col min="8" max="8" width="5.28515625" customWidth="1"/>
    <col min="9" max="9" width="5.7109375" customWidth="1"/>
    <col min="10" max="10" width="6" customWidth="1"/>
    <col min="11" max="11" width="6.140625" customWidth="1"/>
    <col min="12" max="12" width="5.42578125" customWidth="1"/>
    <col min="13" max="13" width="3.7109375" customWidth="1"/>
    <col min="14" max="14" width="5.42578125" customWidth="1"/>
    <col min="15" max="15" width="5" customWidth="1"/>
    <col min="16" max="16" width="9.7109375" customWidth="1"/>
    <col min="17" max="17" width="9" customWidth="1"/>
    <col min="18" max="18" width="8.7109375" customWidth="1"/>
    <col min="19" max="19" width="4.85546875" customWidth="1"/>
    <col min="20" max="20" width="6.5703125" customWidth="1"/>
    <col min="21" max="21" width="10.42578125" customWidth="1"/>
    <col min="22" max="22" width="9.5703125" customWidth="1"/>
    <col min="23" max="26" width="5.28515625" customWidth="1"/>
    <col min="27" max="27" width="5.5703125" customWidth="1"/>
    <col min="28" max="28" width="12.85546875" customWidth="1"/>
    <col min="29" max="29" width="8.140625" customWidth="1"/>
  </cols>
  <sheetData>
    <row r="1" spans="1:29" ht="15.75" customHeight="1">
      <c r="A1" s="243"/>
      <c r="B1" s="229"/>
      <c r="C1" s="235"/>
      <c r="D1" s="234" t="s">
        <v>0</v>
      </c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30"/>
      <c r="Q1" s="239" t="s">
        <v>1</v>
      </c>
      <c r="R1" s="216"/>
      <c r="S1" s="217"/>
      <c r="T1" s="240" t="s">
        <v>2</v>
      </c>
      <c r="U1" s="216"/>
      <c r="V1" s="216"/>
      <c r="W1" s="216"/>
      <c r="X1" s="216"/>
      <c r="Y1" s="216"/>
      <c r="Z1" s="216"/>
      <c r="AA1" s="216"/>
      <c r="AB1" s="216"/>
      <c r="AC1" s="217"/>
    </row>
    <row r="2" spans="1:29" ht="15.75" customHeight="1">
      <c r="A2" s="236"/>
      <c r="B2" s="237"/>
      <c r="C2" s="238"/>
      <c r="D2" s="236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44"/>
      <c r="Q2" s="215" t="s">
        <v>3</v>
      </c>
      <c r="R2" s="216"/>
      <c r="S2" s="217"/>
      <c r="T2" s="241">
        <v>44455</v>
      </c>
      <c r="U2" s="216"/>
      <c r="V2" s="216"/>
      <c r="W2" s="216"/>
      <c r="X2" s="216"/>
      <c r="Y2" s="216"/>
      <c r="Z2" s="216"/>
      <c r="AA2" s="216"/>
      <c r="AB2" s="216"/>
      <c r="AC2" s="217"/>
    </row>
    <row r="3" spans="1:29" ht="15.75" customHeight="1">
      <c r="A3" s="234" t="s">
        <v>4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30"/>
      <c r="Q3" s="215" t="s">
        <v>5</v>
      </c>
      <c r="R3" s="216"/>
      <c r="S3" s="217"/>
      <c r="T3" s="218" t="s">
        <v>6</v>
      </c>
      <c r="U3" s="216"/>
      <c r="V3" s="216"/>
      <c r="W3" s="216"/>
      <c r="X3" s="216"/>
      <c r="Y3" s="216"/>
      <c r="Z3" s="216"/>
      <c r="AA3" s="216"/>
      <c r="AB3" s="216"/>
      <c r="AC3" s="217"/>
    </row>
    <row r="4" spans="1:29" ht="15.75" customHeight="1">
      <c r="A4" s="236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44"/>
      <c r="Q4" s="219" t="s">
        <v>7</v>
      </c>
      <c r="R4" s="220"/>
      <c r="S4" s="221"/>
      <c r="T4" s="222" t="s">
        <v>8</v>
      </c>
      <c r="U4" s="220"/>
      <c r="V4" s="220"/>
      <c r="W4" s="220"/>
      <c r="X4" s="220"/>
      <c r="Y4" s="220"/>
      <c r="Z4" s="220"/>
      <c r="AA4" s="220"/>
      <c r="AB4" s="220"/>
      <c r="AC4" s="221"/>
    </row>
    <row r="5" spans="1:29" ht="15.75" customHeight="1">
      <c r="A5" s="223" t="s">
        <v>9</v>
      </c>
      <c r="B5" s="217"/>
      <c r="C5" s="224">
        <v>45230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7"/>
    </row>
    <row r="6" spans="1:29" ht="15.75" customHeight="1">
      <c r="A6" s="242" t="s">
        <v>35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7"/>
    </row>
    <row r="7" spans="1:29">
      <c r="A7" s="1" t="s">
        <v>12</v>
      </c>
      <c r="B7" s="1" t="s">
        <v>13</v>
      </c>
      <c r="C7" s="75" t="s">
        <v>95</v>
      </c>
      <c r="D7" s="76" t="s">
        <v>96</v>
      </c>
      <c r="E7" s="77" t="s">
        <v>97</v>
      </c>
      <c r="F7" s="77" t="s">
        <v>98</v>
      </c>
      <c r="G7" s="77" t="s">
        <v>99</v>
      </c>
      <c r="H7" s="78" t="s">
        <v>100</v>
      </c>
      <c r="I7" s="7" t="s">
        <v>101</v>
      </c>
      <c r="J7" s="7" t="s">
        <v>102</v>
      </c>
      <c r="K7" s="7" t="s">
        <v>103</v>
      </c>
      <c r="L7" s="7" t="s">
        <v>104</v>
      </c>
      <c r="M7" s="7" t="s">
        <v>105</v>
      </c>
      <c r="N7" s="7" t="s">
        <v>106</v>
      </c>
      <c r="O7" s="7" t="s">
        <v>107</v>
      </c>
      <c r="P7" s="7" t="s">
        <v>108</v>
      </c>
      <c r="Q7" s="7" t="s">
        <v>109</v>
      </c>
      <c r="R7" s="7" t="s">
        <v>110</v>
      </c>
      <c r="S7" s="7" t="s">
        <v>111</v>
      </c>
      <c r="T7" s="7" t="s">
        <v>112</v>
      </c>
      <c r="U7" s="7" t="s">
        <v>113</v>
      </c>
      <c r="V7" s="7" t="s">
        <v>114</v>
      </c>
      <c r="W7" s="7" t="s">
        <v>115</v>
      </c>
      <c r="X7" s="7"/>
      <c r="Y7" s="7"/>
      <c r="Z7" s="7"/>
      <c r="AA7" s="7"/>
      <c r="AB7" s="7" t="s">
        <v>33</v>
      </c>
      <c r="AC7" s="7" t="s">
        <v>34</v>
      </c>
    </row>
    <row r="8" spans="1:29">
      <c r="A8" s="23">
        <v>2</v>
      </c>
      <c r="B8" s="11" t="str">
        <f>IF(FRUTAS!B8=0,"",FRUTAS!B8)</f>
        <v>monica oblak</v>
      </c>
      <c r="C8" s="32">
        <v>2</v>
      </c>
      <c r="D8" s="32"/>
      <c r="E8" s="32"/>
      <c r="F8" s="32"/>
      <c r="G8" s="32"/>
      <c r="H8" s="32"/>
      <c r="I8" s="32">
        <v>2</v>
      </c>
      <c r="J8" s="32">
        <v>1</v>
      </c>
      <c r="K8" s="32">
        <v>1</v>
      </c>
      <c r="L8" s="32"/>
      <c r="M8" s="79"/>
      <c r="N8" s="48"/>
      <c r="O8" s="48"/>
      <c r="P8" s="48">
        <v>2</v>
      </c>
      <c r="Q8" s="48"/>
      <c r="R8" s="48"/>
      <c r="S8" s="48"/>
      <c r="T8" s="48"/>
      <c r="U8" s="48"/>
      <c r="V8" s="48"/>
      <c r="W8" s="80"/>
      <c r="X8" s="80"/>
      <c r="Y8" s="80"/>
      <c r="Z8" s="80"/>
      <c r="AA8" s="80"/>
      <c r="AB8" s="81">
        <f>IF(FRUTAS!Y8=0,"",FRUTAS!Y8)</f>
        <v>1</v>
      </c>
      <c r="AC8" s="82">
        <f>IF(FRUTAS!Z8=0,"",FRUTAS!Z8)</f>
        <v>25044</v>
      </c>
    </row>
    <row r="9" spans="1:29">
      <c r="A9" s="10">
        <f>IF(FRUTAS!A9=0,"",FRUTAS!A9)</f>
        <v>1</v>
      </c>
      <c r="B9" s="11" t="str">
        <f>IF(FRUTAS!B9=0,"",FRUTAS!B9)</f>
        <v>roxana montel</v>
      </c>
      <c r="C9" s="32">
        <v>1</v>
      </c>
      <c r="D9" s="32">
        <v>1</v>
      </c>
      <c r="E9" s="32">
        <v>1</v>
      </c>
      <c r="F9" s="32"/>
      <c r="G9" s="32"/>
      <c r="H9" s="32"/>
      <c r="I9" s="32">
        <v>1</v>
      </c>
      <c r="J9" s="32">
        <v>2</v>
      </c>
      <c r="K9" s="32"/>
      <c r="L9" s="32"/>
      <c r="M9" s="79"/>
      <c r="N9" s="48"/>
      <c r="O9" s="48"/>
      <c r="P9" s="48"/>
      <c r="Q9" s="48"/>
      <c r="R9" s="48"/>
      <c r="S9" s="48"/>
      <c r="T9" s="48"/>
      <c r="U9" s="48"/>
      <c r="V9" s="48"/>
      <c r="W9" s="80"/>
      <c r="X9" s="80"/>
      <c r="Y9" s="80"/>
      <c r="Z9" s="80"/>
      <c r="AA9" s="80"/>
      <c r="AB9" s="81">
        <f>IF(FRUTAS!Y9=0,"",FRUTAS!Y9)</f>
        <v>1</v>
      </c>
      <c r="AC9" s="82">
        <f>IF(FRUTAS!Z9=0,"",FRUTAS!Z9)</f>
        <v>25042</v>
      </c>
    </row>
    <row r="10" spans="1:29">
      <c r="A10" s="10" t="str">
        <f>IF(FRUTAS!A10=0,"",FRUTAS!A10)</f>
        <v>1</v>
      </c>
      <c r="B10" s="11" t="str">
        <f>IF(FRUTAS!B10=0,"",FRUTAS!B10)</f>
        <v xml:space="preserve">                         ercilia maria hojman gandolfo</v>
      </c>
      <c r="C10" s="32">
        <v>1</v>
      </c>
      <c r="D10" s="32"/>
      <c r="E10" s="32"/>
      <c r="F10" s="32"/>
      <c r="G10" s="32"/>
      <c r="H10" s="32"/>
      <c r="I10" s="32">
        <v>2</v>
      </c>
      <c r="J10" s="32">
        <v>1</v>
      </c>
      <c r="K10" s="32"/>
      <c r="L10" s="32"/>
      <c r="M10" s="79"/>
      <c r="N10" s="48"/>
      <c r="O10" s="48"/>
      <c r="P10" s="48"/>
      <c r="Q10" s="48"/>
      <c r="R10" s="48"/>
      <c r="S10" s="48"/>
      <c r="T10" s="48"/>
      <c r="U10" s="48"/>
      <c r="V10" s="48"/>
      <c r="W10" s="80"/>
      <c r="X10" s="80"/>
      <c r="Y10" s="80"/>
      <c r="Z10" s="80"/>
      <c r="AA10" s="80"/>
      <c r="AB10" s="81">
        <f>IF(FRUTAS!Y10=0,"",FRUTAS!Y10)</f>
        <v>1</v>
      </c>
      <c r="AC10" s="82">
        <f>IF(FRUTAS!Z10=0,"",FRUTAS!Z10)</f>
        <v>25043</v>
      </c>
    </row>
    <row r="11" spans="1:29">
      <c r="A11" s="10" t="str">
        <f>IF(FRUTAS!A11=0,"",FRUTAS!A11)</f>
        <v>2</v>
      </c>
      <c r="B11" s="11" t="str">
        <f>IF(FRUTAS!B11=0,"",FRUTAS!B11)</f>
        <v>ingrid améndola</v>
      </c>
      <c r="C11" s="32"/>
      <c r="D11" s="32"/>
      <c r="E11" s="32"/>
      <c r="F11" s="32"/>
      <c r="G11" s="32">
        <v>5</v>
      </c>
      <c r="H11" s="32"/>
      <c r="I11" s="32"/>
      <c r="J11" s="32"/>
      <c r="K11" s="32"/>
      <c r="L11" s="32"/>
      <c r="M11" s="79"/>
      <c r="N11" s="48"/>
      <c r="O11" s="48"/>
      <c r="P11" s="48"/>
      <c r="Q11" s="48"/>
      <c r="R11" s="48"/>
      <c r="S11" s="48"/>
      <c r="T11" s="48"/>
      <c r="U11" s="48"/>
      <c r="V11" s="48">
        <v>2</v>
      </c>
      <c r="W11" s="80"/>
      <c r="X11" s="80"/>
      <c r="Y11" s="80"/>
      <c r="Z11" s="80"/>
      <c r="AA11" s="80"/>
      <c r="AB11" s="81">
        <f>IF(FRUTAS!Y11=0,"",FRUTAS!Y11)</f>
        <v>1</v>
      </c>
      <c r="AC11" s="82">
        <f>IF(FRUTAS!Z11=0,"",FRUTAS!Z11)</f>
        <v>25045</v>
      </c>
    </row>
    <row r="12" spans="1:29">
      <c r="A12" s="10">
        <f>IF(FRUTAS!A12=0,"",FRUTAS!A12)</f>
        <v>1</v>
      </c>
      <c r="B12" s="83" t="str">
        <f>IF(FRUTAS!B12=0,"",FRUTAS!B12)</f>
        <v>Tea Sinclair</v>
      </c>
      <c r="C12" s="11"/>
      <c r="D12" s="11"/>
      <c r="E12" s="11"/>
      <c r="F12" s="11"/>
      <c r="G12" s="11"/>
      <c r="H12" s="11"/>
      <c r="I12" s="11">
        <v>2.5</v>
      </c>
      <c r="J12" s="11" t="s">
        <v>45</v>
      </c>
      <c r="K12" s="11" t="s">
        <v>45</v>
      </c>
      <c r="L12" s="11">
        <v>2.5</v>
      </c>
      <c r="M12" s="84"/>
      <c r="N12" s="11" t="s">
        <v>45</v>
      </c>
      <c r="O12" s="48"/>
      <c r="P12" s="48"/>
      <c r="Q12" s="48"/>
      <c r="R12" s="48"/>
      <c r="S12" s="48"/>
      <c r="T12" s="48"/>
      <c r="U12" s="48"/>
      <c r="V12" s="48"/>
      <c r="W12" s="80"/>
      <c r="X12" s="80"/>
      <c r="Y12" s="80"/>
      <c r="Z12" s="80"/>
      <c r="AA12" s="80"/>
      <c r="AB12" s="81">
        <f>IF(FRUTAS!Y12=0,"",FRUTAS!Y12)</f>
        <v>2.5</v>
      </c>
      <c r="AC12" s="82">
        <f>IF(FRUTAS!Z12=0,"",FRUTAS!Z12)</f>
        <v>50260</v>
      </c>
    </row>
    <row r="13" spans="1:29">
      <c r="A13" s="10">
        <f>IF(FRUTAS!A13=0,"",FRUTAS!A13)</f>
        <v>2</v>
      </c>
      <c r="B13" s="11" t="str">
        <f>IF(FRUTAS!B13=0,"",FRUTAS!B13)</f>
        <v>La intendencia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79"/>
      <c r="N13" s="48"/>
      <c r="O13" s="48"/>
      <c r="P13" s="48"/>
      <c r="Q13" s="48"/>
      <c r="R13" s="48"/>
      <c r="S13" s="48"/>
      <c r="T13" s="48"/>
      <c r="U13" s="48"/>
      <c r="V13" s="48"/>
      <c r="W13" s="80"/>
      <c r="X13" s="80"/>
      <c r="Y13" s="80"/>
      <c r="Z13" s="80"/>
      <c r="AA13" s="80"/>
      <c r="AB13" s="81">
        <f>IF(FRUTAS!Y13=0,"",FRUTAS!Y13)</f>
        <v>2.5</v>
      </c>
      <c r="AC13" s="82">
        <f>IF(FRUTAS!Z13=0,"",FRUTAS!Z13)</f>
        <v>42120</v>
      </c>
    </row>
    <row r="14" spans="1:29">
      <c r="A14" s="10">
        <f>IF(FRUTAS!A14=0,"",FRUTAS!A14)</f>
        <v>2</v>
      </c>
      <c r="B14" s="11" t="str">
        <f>IF(FRUTAS!B14=0,"",FRUTAS!B14)</f>
        <v>Piers Ituzaingo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79"/>
      <c r="N14" s="48"/>
      <c r="O14" s="48"/>
      <c r="P14" s="48"/>
      <c r="Q14" s="48"/>
      <c r="R14" s="48"/>
      <c r="S14" s="48"/>
      <c r="T14" s="48"/>
      <c r="U14" s="48"/>
      <c r="V14" s="48"/>
      <c r="W14" s="80"/>
      <c r="X14" s="80"/>
      <c r="Y14" s="80"/>
      <c r="Z14" s="80"/>
      <c r="AA14" s="80"/>
      <c r="AB14" s="81">
        <f>IF(FRUTAS!Y14=0,"",FRUTAS!Y14)</f>
        <v>2.5</v>
      </c>
      <c r="AC14" s="82">
        <f>IF(FRUTAS!Z14=0,"",FRUTAS!Z14)</f>
        <v>50268</v>
      </c>
    </row>
    <row r="15" spans="1:29">
      <c r="A15" s="10">
        <f>IF(FRUTAS!A15=0,"",FRUTAS!A15)</f>
        <v>7</v>
      </c>
      <c r="B15" s="11" t="str">
        <f>IF(FRUTAS!B15=0,"",FRUTAS!B15)</f>
        <v>Tropamen</v>
      </c>
      <c r="C15" s="32"/>
      <c r="D15" s="32"/>
      <c r="E15" s="32"/>
      <c r="F15" s="32"/>
      <c r="G15" s="32"/>
      <c r="H15" s="32"/>
      <c r="I15" s="32"/>
      <c r="J15" s="32"/>
      <c r="K15" s="32">
        <v>50</v>
      </c>
      <c r="L15" s="32">
        <v>50</v>
      </c>
      <c r="M15" s="79"/>
      <c r="N15" s="48"/>
      <c r="O15" s="48"/>
      <c r="P15" s="48"/>
      <c r="Q15" s="48"/>
      <c r="R15" s="48"/>
      <c r="S15" s="48"/>
      <c r="T15" s="48"/>
      <c r="U15" s="48"/>
      <c r="V15" s="48"/>
      <c r="W15" s="80"/>
      <c r="X15" s="80"/>
      <c r="Y15" s="80"/>
      <c r="Z15" s="80"/>
      <c r="AA15" s="80"/>
      <c r="AB15" s="81">
        <f>IF(FRUTAS!Y15=0,"",FRUTAS!Y15)</f>
        <v>2.5</v>
      </c>
      <c r="AC15" s="82">
        <f>IF(FRUTAS!Z15=0,"",FRUTAS!Z15)</f>
        <v>29220</v>
      </c>
    </row>
    <row r="16" spans="1:29">
      <c r="A16" s="10">
        <f>IF(FRUTAS!A16=0,"",FRUTAS!A16)</f>
        <v>2</v>
      </c>
      <c r="B16" s="11" t="str">
        <f>IF(FRUTAS!B16=0,"",FRUTAS!B16)</f>
        <v>Piers Moron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79"/>
      <c r="N16" s="48"/>
      <c r="O16" s="48"/>
      <c r="P16" s="48"/>
      <c r="Q16" s="48"/>
      <c r="R16" s="48"/>
      <c r="S16" s="48"/>
      <c r="T16" s="48"/>
      <c r="U16" s="48"/>
      <c r="V16" s="48"/>
      <c r="W16" s="80"/>
      <c r="X16" s="80"/>
      <c r="Y16" s="80"/>
      <c r="Z16" s="80"/>
      <c r="AA16" s="80"/>
      <c r="AB16" s="81">
        <f>IF(FRUTAS!Y16=0,"",FRUTAS!Y16)</f>
        <v>2.5</v>
      </c>
      <c r="AC16" s="82">
        <f>IF(FRUTAS!Z16=0,"",FRUTAS!Z16)</f>
        <v>50270</v>
      </c>
    </row>
    <row r="17" spans="1:29">
      <c r="A17" s="10">
        <f>IF(FRUTAS!A17=0,"",FRUTAS!A17)</f>
        <v>1</v>
      </c>
      <c r="B17" s="11" t="str">
        <f>IF(FRUTAS!B17=0,"",FRUTAS!B17)</f>
        <v>Walden café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79"/>
      <c r="N17" s="48"/>
      <c r="O17" s="48"/>
      <c r="P17" s="48"/>
      <c r="Q17" s="48"/>
      <c r="R17" s="48"/>
      <c r="S17" s="48"/>
      <c r="T17" s="48"/>
      <c r="U17" s="48"/>
      <c r="V17" s="48"/>
      <c r="W17" s="80"/>
      <c r="X17" s="80"/>
      <c r="Y17" s="80"/>
      <c r="Z17" s="80"/>
      <c r="AA17" s="80"/>
      <c r="AB17" s="85" t="str">
        <f>IF(FRUTAS!Y17=0,"",FRUTAS!Y17)</f>
        <v/>
      </c>
      <c r="AC17" s="82">
        <f>IF(FRUTAS!Z17=0,"",FRUTAS!Z17)</f>
        <v>50261</v>
      </c>
    </row>
    <row r="18" spans="1:29">
      <c r="A18" s="10">
        <f>IF(FRUTAS!A18=0,"",FRUTAS!A18)</f>
        <v>1</v>
      </c>
      <c r="B18" s="11" t="str">
        <f>IF(FRUTAS!B18=0,"",FRUTAS!B18)</f>
        <v>Open 25 local 250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79"/>
      <c r="N18" s="48"/>
      <c r="O18" s="48"/>
      <c r="P18" s="48"/>
      <c r="Q18" s="48"/>
      <c r="R18" s="48"/>
      <c r="S18" s="48"/>
      <c r="T18" s="48"/>
      <c r="U18" s="48"/>
      <c r="V18" s="48"/>
      <c r="W18" s="80"/>
      <c r="X18" s="80"/>
      <c r="Y18" s="80"/>
      <c r="Z18" s="80"/>
      <c r="AA18" s="80"/>
      <c r="AB18" s="85" t="str">
        <f>IF(FRUTAS!Y18=0,"",FRUTAS!Y18)</f>
        <v/>
      </c>
      <c r="AC18" s="82">
        <f>IF(FRUTAS!Z18=0,"",FRUTAS!Z18)</f>
        <v>26896</v>
      </c>
    </row>
    <row r="19" spans="1:29">
      <c r="A19" s="10">
        <f>IF(FRUTAS!A19=0,"",FRUTAS!A19)</f>
        <v>1</v>
      </c>
      <c r="B19" s="11" t="str">
        <f>IF(FRUTAS!B19=0,"",FRUTAS!B19)</f>
        <v>Ricardo Shih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79"/>
      <c r="N19" s="48"/>
      <c r="O19" s="48"/>
      <c r="P19" s="48"/>
      <c r="Q19" s="48"/>
      <c r="R19" s="48"/>
      <c r="S19" s="48"/>
      <c r="T19" s="48"/>
      <c r="U19" s="48"/>
      <c r="V19" s="48"/>
      <c r="W19" s="80"/>
      <c r="X19" s="80"/>
      <c r="Y19" s="80"/>
      <c r="Z19" s="80"/>
      <c r="AA19" s="80"/>
      <c r="AB19" s="85" t="str">
        <f>IF(FRUTAS!Y19=0,"",FRUTAS!Y19)</f>
        <v/>
      </c>
      <c r="AC19" s="82">
        <f>IF(FRUTAS!Z19=0,"",FRUTAS!Z19)</f>
        <v>26893</v>
      </c>
    </row>
    <row r="20" spans="1:29">
      <c r="A20" s="10" t="str">
        <f>IF(FRUTAS!A20=0,"",FRUTAS!A20)</f>
        <v>ret</v>
      </c>
      <c r="B20" s="11" t="str">
        <f>IF(FRUTAS!B20=0,"",FRUTAS!B20)</f>
        <v>Biomac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79"/>
      <c r="N20" s="48"/>
      <c r="O20" s="48"/>
      <c r="P20" s="48"/>
      <c r="Q20" s="48"/>
      <c r="R20" s="48"/>
      <c r="S20" s="48"/>
      <c r="T20" s="48"/>
      <c r="U20" s="48"/>
      <c r="V20" s="48"/>
      <c r="W20" s="80"/>
      <c r="X20" s="80"/>
      <c r="Y20" s="80"/>
      <c r="Z20" s="80"/>
      <c r="AA20" s="80"/>
      <c r="AB20" s="85" t="str">
        <f>IF(FRUTAS!Y20=0,"",FRUTAS!Y20)</f>
        <v/>
      </c>
      <c r="AC20" s="82" t="str">
        <f>IF(FRUTAS!Z20=0,"",FRUTAS!Z20)</f>
        <v/>
      </c>
    </row>
    <row r="21" spans="1:29" ht="15.75" customHeight="1">
      <c r="A21" s="10">
        <f>IF(FRUTAS!A21=0,"",FRUTAS!A21)</f>
        <v>1</v>
      </c>
      <c r="B21" s="11" t="str">
        <f>IF(FRUTAS!B21=0,"",FRUTAS!B21)</f>
        <v>Tostado callao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79"/>
      <c r="N21" s="48"/>
      <c r="O21" s="48"/>
      <c r="P21" s="48"/>
      <c r="Q21" s="48"/>
      <c r="R21" s="48"/>
      <c r="S21" s="48"/>
      <c r="T21" s="48"/>
      <c r="U21" s="48"/>
      <c r="V21" s="48"/>
      <c r="W21" s="80"/>
      <c r="X21" s="80"/>
      <c r="Y21" s="80"/>
      <c r="Z21" s="80"/>
      <c r="AA21" s="80"/>
      <c r="AB21" s="81">
        <f>IF(FRUTAS!Y21=0,"",FRUTAS!Y21)</f>
        <v>2.5</v>
      </c>
      <c r="AC21" s="82">
        <f>IF(FRUTAS!Z21=0,"",FRUTAS!Z21)</f>
        <v>26901</v>
      </c>
    </row>
    <row r="22" spans="1:29" ht="15.75" customHeight="1">
      <c r="A22" s="10">
        <f>IF(FRUTAS!A22=0,"",FRUTAS!A22)</f>
        <v>1</v>
      </c>
      <c r="B22" s="11" t="str">
        <f>IF(FRUTAS!B22=0,"",FRUTAS!B22)</f>
        <v>Gelato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79"/>
      <c r="N22" s="48"/>
      <c r="O22" s="48"/>
      <c r="P22" s="48"/>
      <c r="Q22" s="48"/>
      <c r="R22" s="48"/>
      <c r="S22" s="48"/>
      <c r="T22" s="48"/>
      <c r="U22" s="48"/>
      <c r="V22" s="48"/>
      <c r="W22" s="80"/>
      <c r="X22" s="80"/>
      <c r="Y22" s="80"/>
      <c r="Z22" s="80"/>
      <c r="AA22" s="80"/>
      <c r="AB22" s="81" t="str">
        <f>IF(FRUTAS!Y22=0,"",FRUTAS!Y22)</f>
        <v>granel</v>
      </c>
      <c r="AC22" s="82">
        <f>IF(FRUTAS!Z22=0,"",FRUTAS!Z22)</f>
        <v>50262</v>
      </c>
    </row>
    <row r="23" spans="1:29" ht="15.75" customHeight="1">
      <c r="A23" s="10">
        <f>IF(FRUTAS!A23=0,"",FRUTAS!A23)</f>
        <v>2</v>
      </c>
      <c r="B23" s="11" t="str">
        <f>IF(FRUTAS!B23=0,"",FRUTAS!B23)</f>
        <v>Distrib Carlitos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79"/>
      <c r="N23" s="48"/>
      <c r="O23" s="48"/>
      <c r="P23" s="48"/>
      <c r="Q23" s="48"/>
      <c r="R23" s="48"/>
      <c r="S23" s="48"/>
      <c r="T23" s="48"/>
      <c r="U23" s="48"/>
      <c r="V23" s="48"/>
      <c r="W23" s="80"/>
      <c r="X23" s="80"/>
      <c r="Y23" s="80"/>
      <c r="Z23" s="80"/>
      <c r="AA23" s="80"/>
      <c r="AB23" s="81">
        <f>IF(FRUTAS!Y23=0,"",FRUTAS!Y23)</f>
        <v>1</v>
      </c>
      <c r="AC23" s="82">
        <f>IF(FRUTAS!Z23=0,"",FRUTAS!Z23)</f>
        <v>50271</v>
      </c>
    </row>
    <row r="24" spans="1:29" ht="15.75" customHeight="1">
      <c r="A24" s="10" t="str">
        <f>IF(FRUTAS!A24=0,"",FRUTAS!A24)</f>
        <v xml:space="preserve">ret </v>
      </c>
      <c r="B24" s="11" t="str">
        <f>IF(FRUTAS!B24=0,"",FRUTAS!B24)</f>
        <v>Geli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79"/>
      <c r="N24" s="48"/>
      <c r="O24" s="48"/>
      <c r="P24" s="48"/>
      <c r="Q24" s="48"/>
      <c r="R24" s="48"/>
      <c r="S24" s="48"/>
      <c r="T24" s="48"/>
      <c r="U24" s="48"/>
      <c r="V24" s="48"/>
      <c r="W24" s="80"/>
      <c r="X24" s="80"/>
      <c r="Y24" s="80"/>
      <c r="Z24" s="80"/>
      <c r="AA24" s="80"/>
      <c r="AB24" s="81" t="str">
        <f>IF(FRUTAS!Y24=0,"",FRUTAS!Y24)</f>
        <v>granel</v>
      </c>
      <c r="AC24" s="82" t="str">
        <f>IF(FRUTAS!Z24=0,"",FRUTAS!Z24)</f>
        <v/>
      </c>
    </row>
    <row r="25" spans="1:29" ht="15.75" customHeight="1">
      <c r="A25" s="10">
        <f>IF(FRUTAS!A25=0,"",FRUTAS!A25)</f>
        <v>1</v>
      </c>
      <c r="B25" s="11" t="str">
        <f>IF(FRUTAS!B25=0,"",FRUTAS!B25)</f>
        <v xml:space="preserve">Fernando Barenbaum 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79"/>
      <c r="N25" s="48"/>
      <c r="O25" s="48"/>
      <c r="P25" s="48"/>
      <c r="Q25" s="48"/>
      <c r="R25" s="48"/>
      <c r="S25" s="48"/>
      <c r="T25" s="48"/>
      <c r="U25" s="48"/>
      <c r="V25" s="48"/>
      <c r="W25" s="80"/>
      <c r="X25" s="80"/>
      <c r="Y25" s="80"/>
      <c r="Z25" s="80"/>
      <c r="AA25" s="80"/>
      <c r="AB25" s="85" t="str">
        <f>IF(FRUTAS!Y25=0,"",FRUTAS!Y25)</f>
        <v/>
      </c>
      <c r="AC25" s="82">
        <f>IF(FRUTAS!Z25=0,"",FRUTAS!Z25)</f>
        <v>42114</v>
      </c>
    </row>
    <row r="26" spans="1:29" ht="15.75" customHeight="1">
      <c r="A26" s="10">
        <f>IF(FRUTAS!A26=0,"",FRUTAS!A26)</f>
        <v>1</v>
      </c>
      <c r="B26" s="11" t="str">
        <f>IF(FRUTAS!B26=0,"",FRUTAS!B26)</f>
        <v>Josefina Hunter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79"/>
      <c r="N26" s="48"/>
      <c r="O26" s="48"/>
      <c r="P26" s="48"/>
      <c r="Q26" s="48"/>
      <c r="R26" s="48"/>
      <c r="S26" s="48"/>
      <c r="T26" s="48"/>
      <c r="U26" s="48"/>
      <c r="V26" s="48"/>
      <c r="W26" s="80"/>
      <c r="X26" s="80"/>
      <c r="Y26" s="80"/>
      <c r="Z26" s="80"/>
      <c r="AA26" s="80"/>
      <c r="AB26" s="81">
        <f>IF(FRUTAS!Y26=0,"",FRUTAS!Y26)</f>
        <v>2.5</v>
      </c>
      <c r="AC26" s="82">
        <f>IF(FRUTAS!Z26=0,"",FRUTAS!Z26)</f>
        <v>42115</v>
      </c>
    </row>
    <row r="27" spans="1:29" ht="15.75" customHeight="1">
      <c r="A27" s="10">
        <f>IF(FRUTAS!A27=0,"",FRUTAS!A27)</f>
        <v>1</v>
      </c>
      <c r="B27" s="11" t="str">
        <f>IF(FRUTAS!B27=0,"",FRUTAS!B27)</f>
        <v>Tea montevideo</v>
      </c>
      <c r="C27" s="32"/>
      <c r="D27" s="32"/>
      <c r="E27" s="32"/>
      <c r="F27" s="32"/>
      <c r="G27" s="32"/>
      <c r="H27" s="32"/>
      <c r="I27" s="32">
        <v>2.5</v>
      </c>
      <c r="J27" s="32"/>
      <c r="K27" s="32"/>
      <c r="L27" s="32"/>
      <c r="M27" s="79"/>
      <c r="N27" s="48"/>
      <c r="O27" s="48"/>
      <c r="P27" s="48"/>
      <c r="Q27" s="48"/>
      <c r="R27" s="48"/>
      <c r="S27" s="48"/>
      <c r="T27" s="48"/>
      <c r="U27" s="48"/>
      <c r="V27" s="48"/>
      <c r="W27" s="80"/>
      <c r="X27" s="80"/>
      <c r="Y27" s="80"/>
      <c r="Z27" s="80"/>
      <c r="AA27" s="80"/>
      <c r="AB27" s="81">
        <f>IF(FRUTAS!Y27=0,"",FRUTAS!Y27)</f>
        <v>2.5</v>
      </c>
      <c r="AC27" s="82">
        <f>IF(FRUTAS!Z27=0,"",FRUTAS!Z27)</f>
        <v>50263</v>
      </c>
    </row>
    <row r="28" spans="1:29" ht="15.75" customHeight="1">
      <c r="A28" s="10" t="str">
        <f>IF(FRUTAS!A28=0,"",FRUTAS!A28)</f>
        <v xml:space="preserve">ret </v>
      </c>
      <c r="B28" s="11" t="str">
        <f>IF(FRUTAS!B28=0,"",FRUTAS!B28)</f>
        <v>Regojo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79"/>
      <c r="N28" s="48"/>
      <c r="O28" s="48"/>
      <c r="P28" s="48"/>
      <c r="Q28" s="48"/>
      <c r="R28" s="48"/>
      <c r="S28" s="48"/>
      <c r="T28" s="48"/>
      <c r="U28" s="48"/>
      <c r="V28" s="48"/>
      <c r="W28" s="80"/>
      <c r="X28" s="80"/>
      <c r="Y28" s="80"/>
      <c r="Z28" s="80"/>
      <c r="AA28" s="80"/>
      <c r="AB28" s="85" t="str">
        <f>IF(FRUTAS!Y28=0,"",FRUTAS!Y28)</f>
        <v/>
      </c>
      <c r="AC28" s="82" t="str">
        <f>IF(FRUTAS!Z28=0,"",FRUTAS!Z28)</f>
        <v/>
      </c>
    </row>
    <row r="29" spans="1:29" ht="15.75" customHeight="1">
      <c r="A29" s="10">
        <f>IF(FRUTAS!A29=0,"",FRUTAS!A29)</f>
        <v>1</v>
      </c>
      <c r="B29" s="11" t="str">
        <f>IF(FRUTAS!B29=0,"",FRUTAS!B29)</f>
        <v>Tea avalos</v>
      </c>
      <c r="C29" s="11"/>
      <c r="D29" s="11"/>
      <c r="E29" s="11"/>
      <c r="F29" s="11"/>
      <c r="G29" s="11"/>
      <c r="H29" s="11"/>
      <c r="I29" s="11">
        <v>5</v>
      </c>
      <c r="J29" s="11" t="s">
        <v>45</v>
      </c>
      <c r="K29" s="32"/>
      <c r="L29" s="32"/>
      <c r="M29" s="79"/>
      <c r="N29" s="48"/>
      <c r="O29" s="48"/>
      <c r="P29" s="48"/>
      <c r="Q29" s="48"/>
      <c r="R29" s="48"/>
      <c r="S29" s="48"/>
      <c r="T29" s="48"/>
      <c r="U29" s="48"/>
      <c r="V29" s="48"/>
      <c r="W29" s="80"/>
      <c r="X29" s="80"/>
      <c r="Y29" s="80"/>
      <c r="Z29" s="80"/>
      <c r="AA29" s="80"/>
      <c r="AB29" s="81">
        <f>IF(FRUTAS!Y29=0,"",FRUTAS!Y29)</f>
        <v>2.5</v>
      </c>
      <c r="AC29" s="82">
        <f>IF(FRUTAS!Z29=0,"",FRUTAS!Z29)</f>
        <v>50264</v>
      </c>
    </row>
    <row r="30" spans="1:29" ht="15.75" customHeight="1">
      <c r="A30" s="10">
        <f>IF(FRUTAS!A30=0,"",FRUTAS!A30)</f>
        <v>7</v>
      </c>
      <c r="B30" s="11" t="str">
        <f>IF(FRUTAS!B30=0,"",FRUTAS!B30)</f>
        <v>Janelac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79"/>
      <c r="N30" s="48"/>
      <c r="O30" s="48"/>
      <c r="P30" s="48"/>
      <c r="Q30" s="48"/>
      <c r="R30" s="48"/>
      <c r="S30" s="48"/>
      <c r="T30" s="48"/>
      <c r="U30" s="48"/>
      <c r="V30" s="48"/>
      <c r="W30" s="80"/>
      <c r="X30" s="80"/>
      <c r="Y30" s="80"/>
      <c r="Z30" s="80"/>
      <c r="AA30" s="80"/>
      <c r="AB30" s="81">
        <f>IF(FRUTAS!Y30=0,"",FRUTAS!Y30)</f>
        <v>1</v>
      </c>
      <c r="AC30" s="82">
        <f>IF(FRUTAS!Z30=0,"",FRUTAS!Z30)</f>
        <v>26907</v>
      </c>
    </row>
    <row r="31" spans="1:29" ht="15.75" customHeight="1">
      <c r="A31" s="10" t="str">
        <f>IF(FRUTAS!A31=0,"",FRUTAS!A31)</f>
        <v xml:space="preserve">ret </v>
      </c>
      <c r="B31" s="11" t="str">
        <f>IF(FRUTAS!B31=0,"",FRUTAS!B31)</f>
        <v>Pacifico Andrés</v>
      </c>
      <c r="C31" s="32"/>
      <c r="D31" s="32"/>
      <c r="E31" s="32"/>
      <c r="F31" s="32"/>
      <c r="G31" s="32"/>
      <c r="H31" s="32">
        <v>2.5</v>
      </c>
      <c r="I31" s="32"/>
      <c r="J31" s="32"/>
      <c r="K31" s="32"/>
      <c r="L31" s="32">
        <v>5</v>
      </c>
      <c r="M31" s="79"/>
      <c r="N31" s="48"/>
      <c r="O31" s="48"/>
      <c r="P31" s="48"/>
      <c r="Q31" s="48"/>
      <c r="R31" s="48"/>
      <c r="S31" s="48"/>
      <c r="T31" s="48"/>
      <c r="U31" s="48"/>
      <c r="V31" s="48"/>
      <c r="W31" s="80"/>
      <c r="X31" s="80"/>
      <c r="Y31" s="80"/>
      <c r="Z31" s="80"/>
      <c r="AA31" s="80"/>
      <c r="AB31" s="81">
        <f>IF(FRUTAS!Y31=0,"",FRUTAS!Y31)</f>
        <v>2.5</v>
      </c>
      <c r="AC31" s="82" t="str">
        <f>IF(FRUTAS!Z31=0,"",FRUTAS!Z31)</f>
        <v/>
      </c>
    </row>
    <row r="32" spans="1:29" ht="15.75" customHeight="1">
      <c r="A32" s="10">
        <f>IF(FRUTAS!A32=0,"",FRUTAS!A32)</f>
        <v>7</v>
      </c>
      <c r="B32" s="11" t="str">
        <f>IF(FRUTAS!B32=0,"",FRUTAS!B32)</f>
        <v>Janelac</v>
      </c>
      <c r="C32" s="32"/>
      <c r="D32" s="32">
        <v>50</v>
      </c>
      <c r="E32" s="32"/>
      <c r="F32" s="32"/>
      <c r="G32" s="32"/>
      <c r="H32" s="32"/>
      <c r="I32" s="32"/>
      <c r="J32" s="32">
        <f>70*7.5</f>
        <v>525</v>
      </c>
      <c r="K32" s="32">
        <v>100</v>
      </c>
      <c r="L32" s="32">
        <v>25</v>
      </c>
      <c r="M32" s="79"/>
      <c r="N32" s="48">
        <v>20</v>
      </c>
      <c r="O32" s="48"/>
      <c r="P32" s="48"/>
      <c r="Q32" s="48"/>
      <c r="R32" s="48"/>
      <c r="S32" s="48"/>
      <c r="T32" s="48"/>
      <c r="U32" s="48"/>
      <c r="V32" s="48"/>
      <c r="W32" s="80"/>
      <c r="X32" s="80"/>
      <c r="Y32" s="80"/>
      <c r="Z32" s="80"/>
      <c r="AA32" s="80"/>
      <c r="AB32" s="81">
        <f>IF(FRUTAS!Y32=0,"",FRUTAS!Y32)</f>
        <v>2.5</v>
      </c>
      <c r="AC32" s="82">
        <f>IF(FRUTAS!Z32=0,"",FRUTAS!Z32)</f>
        <v>26907</v>
      </c>
    </row>
    <row r="33" spans="1:29" ht="15.75" customHeight="1">
      <c r="A33" s="10">
        <f>IF(FRUTAS!A33=0,"",FRUTAS!A33)</f>
        <v>2</v>
      </c>
      <c r="B33" s="11" t="str">
        <f>IF(FRUTAS!B33=0,"",FRUTAS!B33)</f>
        <v>Laura Dominguez</v>
      </c>
      <c r="C33" s="32">
        <v>1</v>
      </c>
      <c r="D33" s="32">
        <v>4</v>
      </c>
      <c r="E33" s="32"/>
      <c r="F33" s="32">
        <v>1</v>
      </c>
      <c r="G33" s="32">
        <v>1</v>
      </c>
      <c r="H33" s="32">
        <v>2</v>
      </c>
      <c r="I33" s="32">
        <v>4</v>
      </c>
      <c r="J33" s="32">
        <v>5</v>
      </c>
      <c r="K33" s="32">
        <v>1</v>
      </c>
      <c r="L33" s="32"/>
      <c r="M33" s="79"/>
      <c r="N33" s="48"/>
      <c r="O33" s="48">
        <v>5</v>
      </c>
      <c r="P33" s="48">
        <v>3</v>
      </c>
      <c r="Q33" s="48"/>
      <c r="R33" s="48"/>
      <c r="S33" s="48"/>
      <c r="T33" s="48">
        <v>2</v>
      </c>
      <c r="U33" s="48"/>
      <c r="V33" s="48">
        <v>2</v>
      </c>
      <c r="W33" s="80"/>
      <c r="X33" s="80"/>
      <c r="Y33" s="80"/>
      <c r="Z33" s="80"/>
      <c r="AA33" s="80"/>
      <c r="AB33" s="81">
        <f>IF(FRUTAS!Y33=0,"",FRUTAS!Y33)</f>
        <v>1</v>
      </c>
      <c r="AC33" s="86" t="s">
        <v>75</v>
      </c>
    </row>
    <row r="34" spans="1:29" ht="15.75" customHeight="1">
      <c r="A34" s="10">
        <f>IF(FRUTAS!A34=0,"",FRUTAS!A34)</f>
        <v>1</v>
      </c>
      <c r="B34" s="11" t="str">
        <f>IF(FRUTAS!B34=0,"",FRUTAS!B34)</f>
        <v>Green florida</v>
      </c>
      <c r="C34" s="11"/>
      <c r="D34" s="11"/>
      <c r="E34" s="11"/>
      <c r="F34" s="11"/>
      <c r="G34" s="11"/>
      <c r="H34" s="11"/>
      <c r="I34" s="11">
        <v>5</v>
      </c>
      <c r="J34" s="11">
        <v>10</v>
      </c>
      <c r="K34" s="11" t="s">
        <v>45</v>
      </c>
      <c r="L34" s="11">
        <v>5</v>
      </c>
      <c r="M34" s="84"/>
      <c r="N34" s="11">
        <v>7.5</v>
      </c>
      <c r="O34" s="11"/>
      <c r="P34" s="11"/>
      <c r="Q34" s="11"/>
      <c r="R34" s="48"/>
      <c r="S34" s="48"/>
      <c r="T34" s="48"/>
      <c r="U34" s="48"/>
      <c r="V34" s="48"/>
      <c r="W34" s="80"/>
      <c r="X34" s="80"/>
      <c r="Y34" s="80"/>
      <c r="Z34" s="80"/>
      <c r="AA34" s="80"/>
      <c r="AB34" s="81">
        <f>IF(FRUTAS!Y34=0,"",FRUTAS!Y34)</f>
        <v>2.5</v>
      </c>
      <c r="AC34" s="82">
        <f>IF(FRUTAS!Z34=0,"",FRUTAS!Z34)</f>
        <v>26902</v>
      </c>
    </row>
    <row r="35" spans="1:29" ht="15.75" customHeight="1">
      <c r="A35" s="10">
        <v>1</v>
      </c>
      <c r="B35" s="11" t="s">
        <v>77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79"/>
      <c r="N35" s="48"/>
      <c r="O35" s="48"/>
      <c r="P35" s="48"/>
      <c r="Q35" s="48"/>
      <c r="R35" s="48"/>
      <c r="S35" s="48"/>
      <c r="T35" s="48"/>
      <c r="U35" s="48"/>
      <c r="V35" s="48"/>
      <c r="W35" s="80"/>
      <c r="X35" s="80"/>
      <c r="Y35" s="80"/>
      <c r="Z35" s="80"/>
      <c r="AA35" s="80"/>
      <c r="AB35" s="81">
        <f>IF(FRUTAS!Y35=0,"",FRUTAS!Y35)</f>
        <v>2.5</v>
      </c>
      <c r="AC35" s="82">
        <f>IF(FRUTAS!Z35=0,"",FRUTAS!Z35)</f>
        <v>42116</v>
      </c>
    </row>
    <row r="36" spans="1:29" ht="15.75" customHeight="1">
      <c r="A36" s="10">
        <f>IF(FRUTAS!A36=0,"",FRUTAS!A36)</f>
        <v>2</v>
      </c>
      <c r="B36" s="11" t="str">
        <f>IF(FRUTAS!B36=0,"",FRUTAS!B36)</f>
        <v>Tostado Ramos M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79"/>
      <c r="N36" s="48"/>
      <c r="O36" s="48"/>
      <c r="P36" s="48"/>
      <c r="Q36" s="48"/>
      <c r="R36" s="48"/>
      <c r="S36" s="48"/>
      <c r="T36" s="48"/>
      <c r="U36" s="48"/>
      <c r="V36" s="48"/>
      <c r="W36" s="80"/>
      <c r="X36" s="80"/>
      <c r="Y36" s="80"/>
      <c r="Z36" s="80"/>
      <c r="AA36" s="80"/>
      <c r="AB36" s="81">
        <f>IF(FRUTAS!Y36=0,"",FRUTAS!Y36)</f>
        <v>2.5</v>
      </c>
      <c r="AC36" s="82">
        <f>IF(FRUTAS!Z36=0,"",FRUTAS!Z36)</f>
        <v>26905</v>
      </c>
    </row>
    <row r="37" spans="1:29" ht="15.75" customHeight="1">
      <c r="A37" s="10">
        <f>IF(FRUTAS!A37=0,"",FRUTAS!A37)</f>
        <v>7</v>
      </c>
      <c r="B37" s="11" t="str">
        <f>IF(FRUTAS!B37=0,"",FRUTAS!B37)</f>
        <v>Ria deseado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79"/>
      <c r="N37" s="48"/>
      <c r="O37" s="48"/>
      <c r="P37" s="48"/>
      <c r="Q37" s="48"/>
      <c r="R37" s="48"/>
      <c r="S37" s="48"/>
      <c r="T37" s="48"/>
      <c r="U37" s="48"/>
      <c r="V37" s="48"/>
      <c r="W37" s="80"/>
      <c r="X37" s="80"/>
      <c r="Y37" s="80"/>
      <c r="Z37" s="80"/>
      <c r="AA37" s="80"/>
      <c r="AB37" s="81">
        <f>IF(FRUTAS!Y37=0,"",FRUTAS!Y37)</f>
        <v>2.5</v>
      </c>
      <c r="AC37" s="82">
        <f>IF(FRUTAS!Z37=0,"",FRUTAS!Z37)</f>
        <v>29221</v>
      </c>
    </row>
    <row r="38" spans="1:29" ht="15.75" customHeight="1">
      <c r="A38" s="10">
        <f>IF(FRUTAS!A38=0,"",FRUTAS!A38)</f>
        <v>1</v>
      </c>
      <c r="B38" s="11" t="str">
        <f>IF(FRUTAS!B38=0,"",FRUTAS!B38)</f>
        <v>Veronica Bermudez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79"/>
      <c r="N38" s="48"/>
      <c r="O38" s="48"/>
      <c r="P38" s="48"/>
      <c r="Q38" s="48"/>
      <c r="R38" s="48"/>
      <c r="S38" s="48"/>
      <c r="T38" s="48"/>
      <c r="U38" s="48"/>
      <c r="V38" s="48"/>
      <c r="W38" s="80"/>
      <c r="X38" s="80"/>
      <c r="Y38" s="80"/>
      <c r="Z38" s="80"/>
      <c r="AA38" s="80"/>
      <c r="AB38" s="81">
        <f>IF(FRUTAS!Y38=0,"",FRUTAS!Y38)</f>
        <v>2.5</v>
      </c>
      <c r="AC38" s="82">
        <f>IF(FRUTAS!Z38=0,"",FRUTAS!Z38)</f>
        <v>50265</v>
      </c>
    </row>
    <row r="39" spans="1:29" ht="15.75" customHeight="1">
      <c r="A39" s="10">
        <f>IF(FRUTAS!A39=0,"",FRUTAS!A39)</f>
        <v>1</v>
      </c>
      <c r="B39" s="11" t="str">
        <f>IF(FRUTAS!B39=0,"",FRUTAS!B39)</f>
        <v>Mendez Elizalde</v>
      </c>
      <c r="C39" s="32"/>
      <c r="D39" s="32"/>
      <c r="E39" s="32"/>
      <c r="F39" s="32"/>
      <c r="G39" s="32"/>
      <c r="H39" s="32"/>
      <c r="I39" s="32">
        <v>10</v>
      </c>
      <c r="J39" s="32"/>
      <c r="K39" s="32"/>
      <c r="L39" s="32"/>
      <c r="M39" s="79"/>
      <c r="N39" s="48"/>
      <c r="O39" s="48"/>
      <c r="P39" s="48"/>
      <c r="Q39" s="48"/>
      <c r="R39" s="48"/>
      <c r="S39" s="48"/>
      <c r="T39" s="48"/>
      <c r="U39" s="48"/>
      <c r="V39" s="48"/>
      <c r="W39" s="80"/>
      <c r="X39" s="80"/>
      <c r="Y39" s="80"/>
      <c r="Z39" s="80"/>
      <c r="AA39" s="80"/>
      <c r="AB39" s="81">
        <f>IF(FRUTAS!Y39=0,"",FRUTAS!Y39)</f>
        <v>2.5</v>
      </c>
      <c r="AC39" s="86">
        <v>50266</v>
      </c>
    </row>
    <row r="40" spans="1:29" ht="15.75" customHeight="1">
      <c r="A40" s="10">
        <v>1</v>
      </c>
      <c r="B40" s="11" t="s">
        <v>83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79"/>
      <c r="N40" s="48"/>
      <c r="O40" s="48"/>
      <c r="P40" s="48"/>
      <c r="Q40" s="48"/>
      <c r="R40" s="48"/>
      <c r="S40" s="48"/>
      <c r="T40" s="48"/>
      <c r="U40" s="48"/>
      <c r="V40" s="48"/>
      <c r="W40" s="80"/>
      <c r="X40" s="80"/>
      <c r="Y40" s="80"/>
      <c r="Z40" s="80"/>
      <c r="AA40" s="80"/>
      <c r="AB40" s="81">
        <f>IF(FRUTAS!Y40=0,"",FRUTAS!Y40)</f>
        <v>2.5</v>
      </c>
      <c r="AC40" s="82">
        <f>IF(FRUTAS!Z40=0,"",FRUTAS!Z40)</f>
        <v>50267</v>
      </c>
    </row>
    <row r="41" spans="1:29" ht="15.75" customHeight="1">
      <c r="A41" s="10">
        <f>IF(FRUTAS!A41=0,"",FRUTAS!A41)</f>
        <v>1</v>
      </c>
      <c r="B41" s="11" t="str">
        <f>IF(FRUTAS!B41=0,"",FRUTAS!B41)</f>
        <v>Nasif</v>
      </c>
      <c r="C41" s="32"/>
      <c r="D41" s="32"/>
      <c r="E41" s="32"/>
      <c r="F41" s="32"/>
      <c r="G41" s="32"/>
      <c r="H41" s="32"/>
      <c r="I41" s="32"/>
      <c r="J41" s="32"/>
      <c r="K41" s="32">
        <v>10</v>
      </c>
      <c r="L41" s="32">
        <v>2.5</v>
      </c>
      <c r="M41" s="79"/>
      <c r="N41" s="48"/>
      <c r="O41" s="48"/>
      <c r="P41" s="48"/>
      <c r="Q41" s="48"/>
      <c r="R41" s="48"/>
      <c r="S41" s="48"/>
      <c r="T41" s="48"/>
      <c r="U41" s="48"/>
      <c r="V41" s="48"/>
      <c r="W41" s="80"/>
      <c r="X41" s="80"/>
      <c r="Y41" s="80"/>
      <c r="Z41" s="80"/>
      <c r="AA41" s="80"/>
      <c r="AB41" s="81">
        <f>IF(FRUTAS!Y41=0,"",FRUTAS!Y41)</f>
        <v>2.5</v>
      </c>
      <c r="AC41" s="82">
        <f>IF(FRUTAS!Z41=0,"",FRUTAS!Z41)</f>
        <v>26903</v>
      </c>
    </row>
    <row r="42" spans="1:29" ht="15.75" customHeight="1">
      <c r="A42" s="10">
        <f>IF(FRUTAS!A42=0,"",FRUTAS!A42)</f>
        <v>1</v>
      </c>
      <c r="B42" s="11" t="str">
        <f>IF(FRUTAS!B42=0,"",FRUTAS!B42)</f>
        <v>SOFI FERRARO</v>
      </c>
      <c r="C42" s="32">
        <v>1</v>
      </c>
      <c r="D42" s="32"/>
      <c r="E42" s="32">
        <v>1</v>
      </c>
      <c r="F42" s="32"/>
      <c r="G42" s="32"/>
      <c r="H42" s="32"/>
      <c r="I42" s="32">
        <v>3</v>
      </c>
      <c r="J42" s="32">
        <v>1</v>
      </c>
      <c r="K42" s="32"/>
      <c r="L42" s="32">
        <v>2</v>
      </c>
      <c r="M42" s="79"/>
      <c r="N42" s="48"/>
      <c r="O42" s="48">
        <v>4</v>
      </c>
      <c r="P42" s="48"/>
      <c r="Q42" s="48"/>
      <c r="R42" s="48"/>
      <c r="S42" s="48"/>
      <c r="T42" s="48"/>
      <c r="U42" s="48"/>
      <c r="V42" s="48"/>
      <c r="W42" s="80">
        <v>1</v>
      </c>
      <c r="X42" s="80"/>
      <c r="Y42" s="80"/>
      <c r="Z42" s="80"/>
      <c r="AA42" s="80"/>
      <c r="AB42" s="81">
        <f>IF(FRUTAS!Y42=0,"",FRUTAS!Y42)</f>
        <v>1</v>
      </c>
      <c r="AC42" s="82">
        <f>IF(FRUTAS!Z42=0,"",FRUTAS!Z42)</f>
        <v>42117</v>
      </c>
    </row>
    <row r="43" spans="1:29" ht="15.75" customHeight="1">
      <c r="A43" s="10">
        <f>IF(FRUTAS!A43=0,"",FRUTAS!A43)</f>
        <v>2</v>
      </c>
      <c r="B43" s="11" t="str">
        <f>IF(FRUTAS!B43=0,"",FRUTAS!B43)</f>
        <v>jose olmedo</v>
      </c>
      <c r="C43" s="39"/>
      <c r="D43" s="39"/>
      <c r="E43" s="39"/>
      <c r="F43" s="40"/>
      <c r="G43" s="39"/>
      <c r="H43" s="39"/>
      <c r="I43" s="41"/>
      <c r="J43" s="48"/>
      <c r="K43" s="42"/>
      <c r="L43" s="43"/>
      <c r="M43" s="41"/>
      <c r="N43" s="48"/>
      <c r="O43" s="48"/>
      <c r="P43" s="48"/>
      <c r="Q43" s="48"/>
      <c r="R43" s="48"/>
      <c r="S43" s="48"/>
      <c r="T43" s="48"/>
      <c r="U43" s="48"/>
      <c r="V43" s="48"/>
      <c r="W43" s="80"/>
      <c r="X43" s="80"/>
      <c r="Y43" s="80"/>
      <c r="Z43" s="80"/>
      <c r="AA43" s="80"/>
      <c r="AB43" s="81">
        <f>IF(FRUTAS!Y43=0,"",FRUTAS!Y43)</f>
        <v>1</v>
      </c>
      <c r="AC43" s="87">
        <f>IF(FRUTAS!Z43=0,"",FRUTAS!Z43)</f>
        <v>26906</v>
      </c>
    </row>
    <row r="44" spans="1:29" ht="15.75" customHeight="1">
      <c r="A44" s="10">
        <f>IF(FRUTAS!A44=0,"",FRUTAS!A44)</f>
        <v>8</v>
      </c>
      <c r="B44" s="11" t="str">
        <f>IF(FRUTAS!B44=0,"",FRUTAS!B44)</f>
        <v>Gabriel Dario</v>
      </c>
      <c r="C44" s="39"/>
      <c r="D44" s="39"/>
      <c r="E44" s="39"/>
      <c r="F44" s="40"/>
      <c r="G44" s="39"/>
      <c r="H44" s="39"/>
      <c r="I44" s="41"/>
      <c r="J44" s="32"/>
      <c r="K44" s="42"/>
      <c r="L44" s="43"/>
      <c r="M44" s="41"/>
      <c r="N44" s="48"/>
      <c r="O44" s="48"/>
      <c r="P44" s="48"/>
      <c r="Q44" s="48"/>
      <c r="R44" s="48"/>
      <c r="S44" s="48"/>
      <c r="T44" s="48"/>
      <c r="U44" s="48"/>
      <c r="V44" s="48"/>
      <c r="W44" s="80"/>
      <c r="X44" s="80"/>
      <c r="Y44" s="80"/>
      <c r="Z44" s="80"/>
      <c r="AA44" s="80"/>
      <c r="AB44" s="81">
        <f>IF(FRUTAS!Y44=0,"",FRUTAS!Y44)</f>
        <v>1</v>
      </c>
      <c r="AC44" s="87">
        <f>IF(FRUTAS!Z44=0,"",FRUTAS!Z44)</f>
        <v>26908</v>
      </c>
    </row>
    <row r="45" spans="1:29" ht="15.75" customHeight="1">
      <c r="A45" s="10">
        <f>IF(FRUTAS!A45=0,"",FRUTAS!A45)</f>
        <v>8</v>
      </c>
      <c r="B45" s="11" t="str">
        <f>IF(FRUTAS!B45=0,"",FRUTAS!B45)</f>
        <v>Gabriel Dario</v>
      </c>
      <c r="C45" s="39"/>
      <c r="D45" s="39"/>
      <c r="E45" s="39"/>
      <c r="F45" s="40"/>
      <c r="G45" s="39"/>
      <c r="H45" s="39"/>
      <c r="I45" s="41"/>
      <c r="J45" s="48"/>
      <c r="K45" s="42"/>
      <c r="L45" s="43"/>
      <c r="M45" s="41"/>
      <c r="N45" s="48"/>
      <c r="O45" s="48"/>
      <c r="P45" s="48"/>
      <c r="Q45" s="48"/>
      <c r="R45" s="48"/>
      <c r="S45" s="48"/>
      <c r="T45" s="48"/>
      <c r="U45" s="48"/>
      <c r="V45" s="48"/>
      <c r="W45" s="80"/>
      <c r="X45" s="80"/>
      <c r="Y45" s="80"/>
      <c r="Z45" s="80"/>
      <c r="AA45" s="80"/>
      <c r="AB45" s="81">
        <f>IF(FRUTAS!Y45=0,"",FRUTAS!Y45)</f>
        <v>2.5</v>
      </c>
      <c r="AC45" s="87">
        <f>IF(FRUTAS!Z45=0,"",FRUTAS!Z45)</f>
        <v>26908</v>
      </c>
    </row>
    <row r="46" spans="1:29" ht="15.75" customHeight="1">
      <c r="A46" s="23">
        <v>1</v>
      </c>
      <c r="B46" s="24" t="s">
        <v>88</v>
      </c>
      <c r="C46" s="48"/>
      <c r="D46" s="39"/>
      <c r="E46" s="39"/>
      <c r="F46" s="40"/>
      <c r="G46" s="39"/>
      <c r="H46" s="39"/>
      <c r="I46" s="41"/>
      <c r="J46" s="32"/>
      <c r="K46" s="42"/>
      <c r="L46" s="43"/>
      <c r="M46" s="41"/>
      <c r="N46" s="48"/>
      <c r="O46" s="48"/>
      <c r="P46" s="48"/>
      <c r="Q46" s="48"/>
      <c r="R46" s="48"/>
      <c r="S46" s="48"/>
      <c r="T46" s="48"/>
      <c r="U46" s="48"/>
      <c r="V46" s="48"/>
      <c r="W46" s="80"/>
      <c r="X46" s="80"/>
      <c r="Y46" s="80"/>
      <c r="Z46" s="80"/>
      <c r="AA46" s="80"/>
      <c r="AB46" s="81"/>
      <c r="AC46" s="82"/>
    </row>
    <row r="47" spans="1:29" ht="15.75" customHeight="1">
      <c r="A47" s="10" t="str">
        <f>IF(FRUTAS!A47=0,"",FRUTAS!A47)</f>
        <v>RET</v>
      </c>
      <c r="B47" s="11" t="str">
        <f>IF(FRUTAS!B47=0,"",FRUTAS!B47)</f>
        <v>Eze Cuevas</v>
      </c>
      <c r="C47" s="48"/>
      <c r="D47" s="39"/>
      <c r="E47" s="39"/>
      <c r="F47" s="40"/>
      <c r="G47" s="39"/>
      <c r="H47" s="39"/>
      <c r="I47" s="41"/>
      <c r="J47" s="32"/>
      <c r="K47" s="42"/>
      <c r="L47" s="43"/>
      <c r="M47" s="41"/>
      <c r="N47" s="48"/>
      <c r="O47" s="48"/>
      <c r="P47" s="48"/>
      <c r="Q47" s="48"/>
      <c r="R47" s="48"/>
      <c r="S47" s="48"/>
      <c r="T47" s="48"/>
      <c r="U47" s="48"/>
      <c r="V47" s="48"/>
      <c r="W47" s="80"/>
      <c r="X47" s="80"/>
      <c r="Y47" s="80"/>
      <c r="Z47" s="80"/>
      <c r="AA47" s="80"/>
      <c r="AB47" s="81">
        <f>IF(FRUTAS!Y47=0,"",FRUTAS!Y47)</f>
        <v>1</v>
      </c>
      <c r="AC47" s="82" t="str">
        <f>IF(FRUTAS!Z47=0,"",FRUTAS!Z47)</f>
        <v/>
      </c>
    </row>
    <row r="48" spans="1:29" ht="16.5" customHeight="1">
      <c r="A48" s="88" t="str">
        <f>IF(FRUTAS!A48=0,"",FRUTAS!A48)</f>
        <v>RET</v>
      </c>
      <c r="B48" s="89" t="str">
        <f>IF(FRUTAS!B48=0,"",FRUTAS!B48)</f>
        <v>Malala</v>
      </c>
      <c r="C48" s="57"/>
      <c r="D48" s="57"/>
      <c r="E48" s="53"/>
      <c r="F48" s="57"/>
      <c r="G48" s="57"/>
      <c r="H48" s="57"/>
      <c r="I48" s="90">
        <v>1</v>
      </c>
      <c r="J48" s="90">
        <v>2</v>
      </c>
      <c r="K48" s="90">
        <v>1</v>
      </c>
      <c r="L48" s="57"/>
      <c r="M48" s="91"/>
      <c r="N48" s="57"/>
      <c r="O48" s="57"/>
      <c r="P48" s="57"/>
      <c r="Q48" s="57"/>
      <c r="R48" s="57"/>
      <c r="S48" s="57"/>
      <c r="T48" s="57"/>
      <c r="U48" s="57"/>
      <c r="V48" s="57"/>
      <c r="W48" s="91"/>
      <c r="X48" s="91"/>
      <c r="Y48" s="91"/>
      <c r="Z48" s="91"/>
      <c r="AA48" s="91"/>
      <c r="AB48" s="92">
        <f>IF(FRUTAS!Y48=0,"",FRUTAS!Y48)</f>
        <v>1</v>
      </c>
      <c r="AC48" s="93" t="str">
        <f>IF(FRUTAS!Z48=0,"",FRUTAS!Z48)</f>
        <v/>
      </c>
    </row>
    <row r="49" spans="1:27" ht="21" customHeight="1">
      <c r="A49" s="64" t="s">
        <v>92</v>
      </c>
      <c r="B49" s="65"/>
      <c r="C49" s="66" t="str">
        <f t="shared" ref="C49:AA49" si="0">IF(SUMIF($A$8:$A$48,"ret",C8:C48)=0,"",SUMIF($A$8:$A$48,"ret",C8:C48))</f>
        <v/>
      </c>
      <c r="D49" s="66" t="str">
        <f t="shared" si="0"/>
        <v/>
      </c>
      <c r="E49" s="66" t="str">
        <f t="shared" si="0"/>
        <v/>
      </c>
      <c r="F49" s="66" t="str">
        <f t="shared" si="0"/>
        <v/>
      </c>
      <c r="G49" s="66" t="str">
        <f t="shared" si="0"/>
        <v/>
      </c>
      <c r="H49" s="66" t="str">
        <f t="shared" si="0"/>
        <v/>
      </c>
      <c r="I49" s="66">
        <f t="shared" si="0"/>
        <v>1</v>
      </c>
      <c r="J49" s="66">
        <f t="shared" si="0"/>
        <v>2</v>
      </c>
      <c r="K49" s="66">
        <f t="shared" si="0"/>
        <v>1</v>
      </c>
      <c r="L49" s="66" t="str">
        <f t="shared" si="0"/>
        <v/>
      </c>
      <c r="M49" s="66" t="str">
        <f t="shared" si="0"/>
        <v/>
      </c>
      <c r="N49" s="66" t="str">
        <f t="shared" si="0"/>
        <v/>
      </c>
      <c r="O49" s="66" t="str">
        <f t="shared" si="0"/>
        <v/>
      </c>
      <c r="P49" s="66" t="str">
        <f t="shared" si="0"/>
        <v/>
      </c>
      <c r="Q49" s="66" t="str">
        <f t="shared" si="0"/>
        <v/>
      </c>
      <c r="R49" s="66" t="str">
        <f t="shared" si="0"/>
        <v/>
      </c>
      <c r="S49" s="66" t="str">
        <f t="shared" si="0"/>
        <v/>
      </c>
      <c r="T49" s="66" t="str">
        <f t="shared" si="0"/>
        <v/>
      </c>
      <c r="U49" s="66" t="str">
        <f t="shared" si="0"/>
        <v/>
      </c>
      <c r="V49" s="66" t="str">
        <f t="shared" si="0"/>
        <v/>
      </c>
      <c r="W49" s="66" t="str">
        <f t="shared" si="0"/>
        <v/>
      </c>
      <c r="X49" s="66" t="str">
        <f t="shared" si="0"/>
        <v/>
      </c>
      <c r="Y49" s="66" t="str">
        <f t="shared" si="0"/>
        <v/>
      </c>
      <c r="Z49" s="66" t="str">
        <f t="shared" si="0"/>
        <v/>
      </c>
      <c r="AA49" s="67" t="str">
        <f t="shared" si="0"/>
        <v/>
      </c>
    </row>
    <row r="50" spans="1:27" ht="21" customHeight="1">
      <c r="A50" s="64" t="s">
        <v>93</v>
      </c>
      <c r="B50" s="65"/>
      <c r="C50" s="66">
        <f t="shared" ref="C50:AA50" si="1">IF(SUMIF($A$8:$A$48,"&lt;&gt;ret",C8:C48)=0,"",SUMIF($A$8:$A$48,"&lt;&gt;ret",C8:C48))</f>
        <v>6</v>
      </c>
      <c r="D50" s="66">
        <f t="shared" si="1"/>
        <v>55</v>
      </c>
      <c r="E50" s="66">
        <f t="shared" si="1"/>
        <v>2</v>
      </c>
      <c r="F50" s="66">
        <f t="shared" si="1"/>
        <v>1</v>
      </c>
      <c r="G50" s="66">
        <f t="shared" si="1"/>
        <v>6</v>
      </c>
      <c r="H50" s="66">
        <f t="shared" si="1"/>
        <v>4.5</v>
      </c>
      <c r="I50" s="66">
        <f t="shared" si="1"/>
        <v>37</v>
      </c>
      <c r="J50" s="66">
        <f t="shared" si="1"/>
        <v>545</v>
      </c>
      <c r="K50" s="66">
        <f t="shared" si="1"/>
        <v>162</v>
      </c>
      <c r="L50" s="66">
        <f t="shared" si="1"/>
        <v>92</v>
      </c>
      <c r="M50" s="66" t="str">
        <f t="shared" si="1"/>
        <v/>
      </c>
      <c r="N50" s="66">
        <f t="shared" si="1"/>
        <v>27.5</v>
      </c>
      <c r="O50" s="66">
        <f t="shared" si="1"/>
        <v>9</v>
      </c>
      <c r="P50" s="66">
        <f t="shared" si="1"/>
        <v>5</v>
      </c>
      <c r="Q50" s="66" t="str">
        <f t="shared" si="1"/>
        <v/>
      </c>
      <c r="R50" s="66" t="str">
        <f t="shared" si="1"/>
        <v/>
      </c>
      <c r="S50" s="66" t="str">
        <f t="shared" si="1"/>
        <v/>
      </c>
      <c r="T50" s="66">
        <f t="shared" si="1"/>
        <v>2</v>
      </c>
      <c r="U50" s="66" t="str">
        <f t="shared" si="1"/>
        <v/>
      </c>
      <c r="V50" s="66">
        <f t="shared" si="1"/>
        <v>4</v>
      </c>
      <c r="W50" s="66">
        <f t="shared" si="1"/>
        <v>1</v>
      </c>
      <c r="X50" s="66" t="str">
        <f t="shared" si="1"/>
        <v/>
      </c>
      <c r="Y50" s="66" t="str">
        <f t="shared" si="1"/>
        <v/>
      </c>
      <c r="Z50" s="66" t="str">
        <f t="shared" si="1"/>
        <v/>
      </c>
      <c r="AA50" s="67" t="str">
        <f t="shared" si="1"/>
        <v/>
      </c>
    </row>
    <row r="51" spans="1:27" ht="15.75" customHeight="1"/>
    <row r="52" spans="1:27" ht="21" customHeight="1">
      <c r="A52" s="226" t="s">
        <v>94</v>
      </c>
      <c r="B52" s="227"/>
      <c r="C52" s="68">
        <f t="shared" ref="C52:AA52" si="2">IF(SUM(C49:C50)=0,"",SUM(C49:C50))</f>
        <v>6</v>
      </c>
      <c r="D52" s="69">
        <f t="shared" si="2"/>
        <v>55</v>
      </c>
      <c r="E52" s="69">
        <f t="shared" si="2"/>
        <v>2</v>
      </c>
      <c r="F52" s="69">
        <f t="shared" si="2"/>
        <v>1</v>
      </c>
      <c r="G52" s="69">
        <f t="shared" si="2"/>
        <v>6</v>
      </c>
      <c r="H52" s="69">
        <f t="shared" si="2"/>
        <v>4.5</v>
      </c>
      <c r="I52" s="69">
        <f t="shared" si="2"/>
        <v>38</v>
      </c>
      <c r="J52" s="69">
        <f t="shared" si="2"/>
        <v>547</v>
      </c>
      <c r="K52" s="69">
        <f t="shared" si="2"/>
        <v>163</v>
      </c>
      <c r="L52" s="69">
        <f t="shared" si="2"/>
        <v>92</v>
      </c>
      <c r="M52" s="69" t="str">
        <f t="shared" si="2"/>
        <v/>
      </c>
      <c r="N52" s="69">
        <f t="shared" si="2"/>
        <v>27.5</v>
      </c>
      <c r="O52" s="69">
        <f t="shared" si="2"/>
        <v>9</v>
      </c>
      <c r="P52" s="69">
        <f t="shared" si="2"/>
        <v>5</v>
      </c>
      <c r="Q52" s="69" t="str">
        <f t="shared" si="2"/>
        <v/>
      </c>
      <c r="R52" s="69" t="str">
        <f t="shared" si="2"/>
        <v/>
      </c>
      <c r="S52" s="69" t="str">
        <f t="shared" si="2"/>
        <v/>
      </c>
      <c r="T52" s="69">
        <f t="shared" si="2"/>
        <v>2</v>
      </c>
      <c r="U52" s="69" t="str">
        <f t="shared" si="2"/>
        <v/>
      </c>
      <c r="V52" s="69">
        <f t="shared" si="2"/>
        <v>4</v>
      </c>
      <c r="W52" s="69">
        <f t="shared" si="2"/>
        <v>1</v>
      </c>
      <c r="X52" s="69" t="str">
        <f t="shared" si="2"/>
        <v/>
      </c>
      <c r="Y52" s="69" t="str">
        <f t="shared" si="2"/>
        <v/>
      </c>
      <c r="Z52" s="69" t="str">
        <f t="shared" si="2"/>
        <v/>
      </c>
      <c r="AA52" s="70" t="str">
        <f t="shared" si="2"/>
        <v/>
      </c>
    </row>
    <row r="53" spans="1:27" ht="15.75" customHeight="1"/>
    <row r="54" spans="1:27" ht="15.75" customHeight="1"/>
    <row r="55" spans="1:27" ht="15.75" customHeight="1"/>
    <row r="56" spans="1:27" ht="15.75" customHeight="1"/>
    <row r="57" spans="1:27" ht="15.75" hidden="1" customHeight="1">
      <c r="A57" s="71" t="s">
        <v>12</v>
      </c>
      <c r="Y57" s="71" t="s">
        <v>94</v>
      </c>
    </row>
    <row r="58" spans="1:27" ht="15.75" hidden="1" customHeight="1">
      <c r="A58" s="71">
        <v>1</v>
      </c>
      <c r="B58" s="72"/>
      <c r="C58" s="72">
        <f t="shared" ref="C58:X58" si="3">IF(SUMIF($A$8:$A$48,$A$58,C8:C48)=0,"",SUMIF($A$8:$A$48,$A$58,C8:C48))</f>
        <v>3</v>
      </c>
      <c r="D58" s="72">
        <f t="shared" si="3"/>
        <v>1</v>
      </c>
      <c r="E58" s="72">
        <f t="shared" si="3"/>
        <v>2</v>
      </c>
      <c r="F58" s="72" t="str">
        <f t="shared" si="3"/>
        <v/>
      </c>
      <c r="G58" s="72" t="str">
        <f t="shared" si="3"/>
        <v/>
      </c>
      <c r="H58" s="72" t="str">
        <f t="shared" si="3"/>
        <v/>
      </c>
      <c r="I58" s="72">
        <f t="shared" si="3"/>
        <v>31</v>
      </c>
      <c r="J58" s="72">
        <f t="shared" si="3"/>
        <v>14</v>
      </c>
      <c r="K58" s="72">
        <f t="shared" si="3"/>
        <v>10</v>
      </c>
      <c r="L58" s="72">
        <f t="shared" si="3"/>
        <v>12</v>
      </c>
      <c r="M58" s="72" t="str">
        <f t="shared" si="3"/>
        <v/>
      </c>
      <c r="N58" s="72">
        <f t="shared" si="3"/>
        <v>7.5</v>
      </c>
      <c r="O58" s="72">
        <f t="shared" si="3"/>
        <v>4</v>
      </c>
      <c r="P58" s="72" t="str">
        <f t="shared" si="3"/>
        <v/>
      </c>
      <c r="Q58" s="72" t="str">
        <f t="shared" si="3"/>
        <v/>
      </c>
      <c r="R58" s="72" t="str">
        <f t="shared" si="3"/>
        <v/>
      </c>
      <c r="S58" s="72" t="str">
        <f t="shared" si="3"/>
        <v/>
      </c>
      <c r="T58" s="72" t="str">
        <f t="shared" si="3"/>
        <v/>
      </c>
      <c r="U58" s="72" t="str">
        <f t="shared" si="3"/>
        <v/>
      </c>
      <c r="V58" s="72" t="str">
        <f t="shared" si="3"/>
        <v/>
      </c>
      <c r="W58" s="72">
        <f t="shared" si="3"/>
        <v>1</v>
      </c>
      <c r="X58" s="73" t="str">
        <f t="shared" si="3"/>
        <v/>
      </c>
      <c r="Y58" s="74">
        <f t="shared" ref="Y58:Y72" si="4">SUM(C58:X58)</f>
        <v>85.5</v>
      </c>
    </row>
    <row r="59" spans="1:27" ht="15.75" hidden="1" customHeight="1">
      <c r="A59" s="71">
        <v>2</v>
      </c>
      <c r="B59" s="72"/>
      <c r="C59" s="72">
        <f t="shared" ref="C59:X59" si="5">IF(SUMIF($A$8:$A$48,$A$59,C8:C48)=0,"",SUMIF($A$8:$A$48,$A$59,C8:C48))</f>
        <v>3</v>
      </c>
      <c r="D59" s="72">
        <f t="shared" si="5"/>
        <v>4</v>
      </c>
      <c r="E59" s="72" t="str">
        <f t="shared" si="5"/>
        <v/>
      </c>
      <c r="F59" s="72">
        <f t="shared" si="5"/>
        <v>1</v>
      </c>
      <c r="G59" s="72">
        <f t="shared" si="5"/>
        <v>6</v>
      </c>
      <c r="H59" s="72">
        <f t="shared" si="5"/>
        <v>2</v>
      </c>
      <c r="I59" s="72">
        <f t="shared" si="5"/>
        <v>6</v>
      </c>
      <c r="J59" s="72">
        <f t="shared" si="5"/>
        <v>6</v>
      </c>
      <c r="K59" s="72">
        <f t="shared" si="5"/>
        <v>2</v>
      </c>
      <c r="L59" s="72" t="str">
        <f t="shared" si="5"/>
        <v/>
      </c>
      <c r="M59" s="72" t="str">
        <f t="shared" si="5"/>
        <v/>
      </c>
      <c r="N59" s="72" t="str">
        <f t="shared" si="5"/>
        <v/>
      </c>
      <c r="O59" s="72">
        <f t="shared" si="5"/>
        <v>5</v>
      </c>
      <c r="P59" s="72">
        <f t="shared" si="5"/>
        <v>5</v>
      </c>
      <c r="Q59" s="72" t="str">
        <f t="shared" si="5"/>
        <v/>
      </c>
      <c r="R59" s="72" t="str">
        <f t="shared" si="5"/>
        <v/>
      </c>
      <c r="S59" s="72" t="str">
        <f t="shared" si="5"/>
        <v/>
      </c>
      <c r="T59" s="72">
        <f t="shared" si="5"/>
        <v>2</v>
      </c>
      <c r="U59" s="72" t="str">
        <f t="shared" si="5"/>
        <v/>
      </c>
      <c r="V59" s="72">
        <f t="shared" si="5"/>
        <v>4</v>
      </c>
      <c r="W59" s="72" t="str">
        <f t="shared" si="5"/>
        <v/>
      </c>
      <c r="X59" s="73" t="str">
        <f t="shared" si="5"/>
        <v/>
      </c>
      <c r="Y59" s="74">
        <f t="shared" si="4"/>
        <v>46</v>
      </c>
    </row>
    <row r="60" spans="1:27" ht="15.75" hidden="1" customHeight="1">
      <c r="A60" s="71">
        <v>3</v>
      </c>
      <c r="B60" s="72"/>
      <c r="C60" s="72" t="str">
        <f t="shared" ref="C60:X60" si="6">IF(SUMIF($A$8:$A$48,$A$60,C8:C48)=0,"",SUMIF($A$8:$A$48,$A$60,C8:C48))</f>
        <v/>
      </c>
      <c r="D60" s="72" t="str">
        <f t="shared" si="6"/>
        <v/>
      </c>
      <c r="E60" s="72" t="str">
        <f t="shared" si="6"/>
        <v/>
      </c>
      <c r="F60" s="72" t="str">
        <f t="shared" si="6"/>
        <v/>
      </c>
      <c r="G60" s="72" t="str">
        <f t="shared" si="6"/>
        <v/>
      </c>
      <c r="H60" s="72" t="str">
        <f t="shared" si="6"/>
        <v/>
      </c>
      <c r="I60" s="72" t="str">
        <f t="shared" si="6"/>
        <v/>
      </c>
      <c r="J60" s="72" t="str">
        <f t="shared" si="6"/>
        <v/>
      </c>
      <c r="K60" s="72" t="str">
        <f t="shared" si="6"/>
        <v/>
      </c>
      <c r="L60" s="72" t="str">
        <f t="shared" si="6"/>
        <v/>
      </c>
      <c r="M60" s="72" t="str">
        <f t="shared" si="6"/>
        <v/>
      </c>
      <c r="N60" s="72" t="str">
        <f t="shared" si="6"/>
        <v/>
      </c>
      <c r="O60" s="72" t="str">
        <f t="shared" si="6"/>
        <v/>
      </c>
      <c r="P60" s="72" t="str">
        <f t="shared" si="6"/>
        <v/>
      </c>
      <c r="Q60" s="72" t="str">
        <f t="shared" si="6"/>
        <v/>
      </c>
      <c r="R60" s="72" t="str">
        <f t="shared" si="6"/>
        <v/>
      </c>
      <c r="S60" s="72" t="str">
        <f t="shared" si="6"/>
        <v/>
      </c>
      <c r="T60" s="72" t="str">
        <f t="shared" si="6"/>
        <v/>
      </c>
      <c r="U60" s="72" t="str">
        <f t="shared" si="6"/>
        <v/>
      </c>
      <c r="V60" s="72" t="str">
        <f t="shared" si="6"/>
        <v/>
      </c>
      <c r="W60" s="72" t="str">
        <f t="shared" si="6"/>
        <v/>
      </c>
      <c r="X60" s="73" t="str">
        <f t="shared" si="6"/>
        <v/>
      </c>
      <c r="Y60" s="74">
        <f t="shared" si="4"/>
        <v>0</v>
      </c>
    </row>
    <row r="61" spans="1:27" ht="15.75" hidden="1" customHeight="1">
      <c r="A61" s="71">
        <v>4</v>
      </c>
      <c r="B61" s="72"/>
      <c r="C61" s="72" t="str">
        <f t="shared" ref="C61:X61" si="7">IF(SUMIF($A$8:$A$48,$A$61,C8:C48)=0,"",SUMIF($A$8:$A$48,$A$61,C8:C48))</f>
        <v/>
      </c>
      <c r="D61" s="72" t="str">
        <f t="shared" si="7"/>
        <v/>
      </c>
      <c r="E61" s="72" t="str">
        <f t="shared" si="7"/>
        <v/>
      </c>
      <c r="F61" s="72" t="str">
        <f t="shared" si="7"/>
        <v/>
      </c>
      <c r="G61" s="72" t="str">
        <f t="shared" si="7"/>
        <v/>
      </c>
      <c r="H61" s="72" t="str">
        <f t="shared" si="7"/>
        <v/>
      </c>
      <c r="I61" s="72" t="str">
        <f t="shared" si="7"/>
        <v/>
      </c>
      <c r="J61" s="72" t="str">
        <f t="shared" si="7"/>
        <v/>
      </c>
      <c r="K61" s="72" t="str">
        <f t="shared" si="7"/>
        <v/>
      </c>
      <c r="L61" s="72" t="str">
        <f t="shared" si="7"/>
        <v/>
      </c>
      <c r="M61" s="72" t="str">
        <f t="shared" si="7"/>
        <v/>
      </c>
      <c r="N61" s="72" t="str">
        <f t="shared" si="7"/>
        <v/>
      </c>
      <c r="O61" s="72" t="str">
        <f t="shared" si="7"/>
        <v/>
      </c>
      <c r="P61" s="72" t="str">
        <f t="shared" si="7"/>
        <v/>
      </c>
      <c r="Q61" s="72" t="str">
        <f t="shared" si="7"/>
        <v/>
      </c>
      <c r="R61" s="72" t="str">
        <f t="shared" si="7"/>
        <v/>
      </c>
      <c r="S61" s="72" t="str">
        <f t="shared" si="7"/>
        <v/>
      </c>
      <c r="T61" s="72" t="str">
        <f t="shared" si="7"/>
        <v/>
      </c>
      <c r="U61" s="72" t="str">
        <f t="shared" si="7"/>
        <v/>
      </c>
      <c r="V61" s="72" t="str">
        <f t="shared" si="7"/>
        <v/>
      </c>
      <c r="W61" s="72" t="str">
        <f t="shared" si="7"/>
        <v/>
      </c>
      <c r="X61" s="73" t="str">
        <f t="shared" si="7"/>
        <v/>
      </c>
      <c r="Y61" s="74">
        <f t="shared" si="4"/>
        <v>0</v>
      </c>
    </row>
    <row r="62" spans="1:27" ht="15.75" hidden="1" customHeight="1">
      <c r="A62" s="71">
        <v>5</v>
      </c>
      <c r="B62" s="72"/>
      <c r="C62" s="72" t="str">
        <f t="shared" ref="C62:X62" si="8">IF(SUMIF($A$8:$A$48,$A$62,C8:C48)=0,"",SUMIF($A$8:$A$48,$A$62,C8:C48))</f>
        <v/>
      </c>
      <c r="D62" s="72" t="str">
        <f t="shared" si="8"/>
        <v/>
      </c>
      <c r="E62" s="72" t="str">
        <f t="shared" si="8"/>
        <v/>
      </c>
      <c r="F62" s="72" t="str">
        <f t="shared" si="8"/>
        <v/>
      </c>
      <c r="G62" s="72" t="str">
        <f t="shared" si="8"/>
        <v/>
      </c>
      <c r="H62" s="72" t="str">
        <f t="shared" si="8"/>
        <v/>
      </c>
      <c r="I62" s="72" t="str">
        <f t="shared" si="8"/>
        <v/>
      </c>
      <c r="J62" s="72" t="str">
        <f t="shared" si="8"/>
        <v/>
      </c>
      <c r="K62" s="72" t="str">
        <f t="shared" si="8"/>
        <v/>
      </c>
      <c r="L62" s="72" t="str">
        <f t="shared" si="8"/>
        <v/>
      </c>
      <c r="M62" s="72" t="str">
        <f t="shared" si="8"/>
        <v/>
      </c>
      <c r="N62" s="72" t="str">
        <f t="shared" si="8"/>
        <v/>
      </c>
      <c r="O62" s="72" t="str">
        <f t="shared" si="8"/>
        <v/>
      </c>
      <c r="P62" s="72" t="str">
        <f t="shared" si="8"/>
        <v/>
      </c>
      <c r="Q62" s="72" t="str">
        <f t="shared" si="8"/>
        <v/>
      </c>
      <c r="R62" s="72" t="str">
        <f t="shared" si="8"/>
        <v/>
      </c>
      <c r="S62" s="72" t="str">
        <f t="shared" si="8"/>
        <v/>
      </c>
      <c r="T62" s="72" t="str">
        <f t="shared" si="8"/>
        <v/>
      </c>
      <c r="U62" s="72" t="str">
        <f t="shared" si="8"/>
        <v/>
      </c>
      <c r="V62" s="72" t="str">
        <f t="shared" si="8"/>
        <v/>
      </c>
      <c r="W62" s="72" t="str">
        <f t="shared" si="8"/>
        <v/>
      </c>
      <c r="X62" s="73" t="str">
        <f t="shared" si="8"/>
        <v/>
      </c>
      <c r="Y62" s="74">
        <f t="shared" si="4"/>
        <v>0</v>
      </c>
    </row>
    <row r="63" spans="1:27" ht="15.75" hidden="1" customHeight="1">
      <c r="A63" s="71">
        <v>6</v>
      </c>
      <c r="B63" s="72"/>
      <c r="C63" s="72" t="str">
        <f t="shared" ref="C63:X63" si="9">IF(SUMIF($A$8:$A$48,$A$63,C8:C48)=0,"",SUMIF($A$8:$A$48,$A$63,C8:C48))</f>
        <v/>
      </c>
      <c r="D63" s="72" t="str">
        <f t="shared" si="9"/>
        <v/>
      </c>
      <c r="E63" s="72" t="str">
        <f t="shared" si="9"/>
        <v/>
      </c>
      <c r="F63" s="72" t="str">
        <f t="shared" si="9"/>
        <v/>
      </c>
      <c r="G63" s="72" t="str">
        <f t="shared" si="9"/>
        <v/>
      </c>
      <c r="H63" s="72" t="str">
        <f t="shared" si="9"/>
        <v/>
      </c>
      <c r="I63" s="72" t="str">
        <f t="shared" si="9"/>
        <v/>
      </c>
      <c r="J63" s="72" t="str">
        <f t="shared" si="9"/>
        <v/>
      </c>
      <c r="K63" s="72" t="str">
        <f t="shared" si="9"/>
        <v/>
      </c>
      <c r="L63" s="72" t="str">
        <f t="shared" si="9"/>
        <v/>
      </c>
      <c r="M63" s="72" t="str">
        <f t="shared" si="9"/>
        <v/>
      </c>
      <c r="N63" s="72" t="str">
        <f t="shared" si="9"/>
        <v/>
      </c>
      <c r="O63" s="72" t="str">
        <f t="shared" si="9"/>
        <v/>
      </c>
      <c r="P63" s="72" t="str">
        <f t="shared" si="9"/>
        <v/>
      </c>
      <c r="Q63" s="72" t="str">
        <f t="shared" si="9"/>
        <v/>
      </c>
      <c r="R63" s="72" t="str">
        <f t="shared" si="9"/>
        <v/>
      </c>
      <c r="S63" s="72" t="str">
        <f t="shared" si="9"/>
        <v/>
      </c>
      <c r="T63" s="72" t="str">
        <f t="shared" si="9"/>
        <v/>
      </c>
      <c r="U63" s="72" t="str">
        <f t="shared" si="9"/>
        <v/>
      </c>
      <c r="V63" s="72" t="str">
        <f t="shared" si="9"/>
        <v/>
      </c>
      <c r="W63" s="72" t="str">
        <f t="shared" si="9"/>
        <v/>
      </c>
      <c r="X63" s="73" t="str">
        <f t="shared" si="9"/>
        <v/>
      </c>
      <c r="Y63" s="74">
        <f t="shared" si="4"/>
        <v>0</v>
      </c>
    </row>
    <row r="64" spans="1:27" ht="15.75" hidden="1" customHeight="1">
      <c r="A64" s="71">
        <v>7</v>
      </c>
      <c r="B64" s="72"/>
      <c r="C64" s="72" t="str">
        <f t="shared" ref="C64:X64" si="10">IF(SUMIF($A$8:$A$48,$A$64,C8:C48)=0,"",SUMIF($A$8:$A$48,$A$64,C8:C48))</f>
        <v/>
      </c>
      <c r="D64" s="72">
        <f t="shared" si="10"/>
        <v>50</v>
      </c>
      <c r="E64" s="72" t="str">
        <f t="shared" si="10"/>
        <v/>
      </c>
      <c r="F64" s="72" t="str">
        <f t="shared" si="10"/>
        <v/>
      </c>
      <c r="G64" s="72" t="str">
        <f t="shared" si="10"/>
        <v/>
      </c>
      <c r="H64" s="72" t="str">
        <f t="shared" si="10"/>
        <v/>
      </c>
      <c r="I64" s="72" t="str">
        <f t="shared" si="10"/>
        <v/>
      </c>
      <c r="J64" s="72">
        <f t="shared" si="10"/>
        <v>525</v>
      </c>
      <c r="K64" s="72">
        <f t="shared" si="10"/>
        <v>150</v>
      </c>
      <c r="L64" s="72">
        <f t="shared" si="10"/>
        <v>75</v>
      </c>
      <c r="M64" s="72" t="str">
        <f t="shared" si="10"/>
        <v/>
      </c>
      <c r="N64" s="72">
        <f t="shared" si="10"/>
        <v>20</v>
      </c>
      <c r="O64" s="72" t="str">
        <f t="shared" si="10"/>
        <v/>
      </c>
      <c r="P64" s="72" t="str">
        <f t="shared" si="10"/>
        <v/>
      </c>
      <c r="Q64" s="72" t="str">
        <f t="shared" si="10"/>
        <v/>
      </c>
      <c r="R64" s="72" t="str">
        <f t="shared" si="10"/>
        <v/>
      </c>
      <c r="S64" s="72" t="str">
        <f t="shared" si="10"/>
        <v/>
      </c>
      <c r="T64" s="72" t="str">
        <f t="shared" si="10"/>
        <v/>
      </c>
      <c r="U64" s="72" t="str">
        <f t="shared" si="10"/>
        <v/>
      </c>
      <c r="V64" s="72" t="str">
        <f t="shared" si="10"/>
        <v/>
      </c>
      <c r="W64" s="72" t="str">
        <f t="shared" si="10"/>
        <v/>
      </c>
      <c r="X64" s="73" t="str">
        <f t="shared" si="10"/>
        <v/>
      </c>
      <c r="Y64" s="74">
        <f t="shared" si="4"/>
        <v>820</v>
      </c>
    </row>
    <row r="65" spans="1:25" ht="15.75" hidden="1" customHeight="1">
      <c r="A65" s="71">
        <v>8</v>
      </c>
      <c r="B65" s="72"/>
      <c r="C65" s="72" t="str">
        <f t="shared" ref="C65:X65" si="11">IF(SUMIF($A$8:$A$48,$A$65,C8:C48)=0,"",SUMIF($A$8:$A$48,$A$65,C8:C48))</f>
        <v/>
      </c>
      <c r="D65" s="72" t="str">
        <f t="shared" si="11"/>
        <v/>
      </c>
      <c r="E65" s="72" t="str">
        <f t="shared" si="11"/>
        <v/>
      </c>
      <c r="F65" s="72" t="str">
        <f t="shared" si="11"/>
        <v/>
      </c>
      <c r="G65" s="72" t="str">
        <f t="shared" si="11"/>
        <v/>
      </c>
      <c r="H65" s="72" t="str">
        <f t="shared" si="11"/>
        <v/>
      </c>
      <c r="I65" s="72" t="str">
        <f t="shared" si="11"/>
        <v/>
      </c>
      <c r="J65" s="72" t="str">
        <f t="shared" si="11"/>
        <v/>
      </c>
      <c r="K65" s="72" t="str">
        <f t="shared" si="11"/>
        <v/>
      </c>
      <c r="L65" s="72" t="str">
        <f t="shared" si="11"/>
        <v/>
      </c>
      <c r="M65" s="72" t="str">
        <f t="shared" si="11"/>
        <v/>
      </c>
      <c r="N65" s="72" t="str">
        <f t="shared" si="11"/>
        <v/>
      </c>
      <c r="O65" s="72" t="str">
        <f t="shared" si="11"/>
        <v/>
      </c>
      <c r="P65" s="72" t="str">
        <f t="shared" si="11"/>
        <v/>
      </c>
      <c r="Q65" s="72" t="str">
        <f t="shared" si="11"/>
        <v/>
      </c>
      <c r="R65" s="72" t="str">
        <f t="shared" si="11"/>
        <v/>
      </c>
      <c r="S65" s="72" t="str">
        <f t="shared" si="11"/>
        <v/>
      </c>
      <c r="T65" s="72" t="str">
        <f t="shared" si="11"/>
        <v/>
      </c>
      <c r="U65" s="72" t="str">
        <f t="shared" si="11"/>
        <v/>
      </c>
      <c r="V65" s="72" t="str">
        <f t="shared" si="11"/>
        <v/>
      </c>
      <c r="W65" s="72" t="str">
        <f t="shared" si="11"/>
        <v/>
      </c>
      <c r="X65" s="73" t="str">
        <f t="shared" si="11"/>
        <v/>
      </c>
      <c r="Y65" s="74">
        <f t="shared" si="4"/>
        <v>0</v>
      </c>
    </row>
    <row r="66" spans="1:25" ht="15.75" hidden="1" customHeight="1">
      <c r="A66" s="71">
        <v>9</v>
      </c>
      <c r="B66" s="72"/>
      <c r="C66" s="72" t="str">
        <f t="shared" ref="C66:X66" si="12">IF(SUMIF($A$8:$A$48,$A$66,C8:C48)=0,"",SUMIF($A$8:$A$48,$A$66,C8:C48))</f>
        <v/>
      </c>
      <c r="D66" s="72" t="str">
        <f t="shared" si="12"/>
        <v/>
      </c>
      <c r="E66" s="72" t="str">
        <f t="shared" si="12"/>
        <v/>
      </c>
      <c r="F66" s="72" t="str">
        <f t="shared" si="12"/>
        <v/>
      </c>
      <c r="G66" s="72" t="str">
        <f t="shared" si="12"/>
        <v/>
      </c>
      <c r="H66" s="72" t="str">
        <f t="shared" si="12"/>
        <v/>
      </c>
      <c r="I66" s="72" t="str">
        <f t="shared" si="12"/>
        <v/>
      </c>
      <c r="J66" s="72" t="str">
        <f t="shared" si="12"/>
        <v/>
      </c>
      <c r="K66" s="72" t="str">
        <f t="shared" si="12"/>
        <v/>
      </c>
      <c r="L66" s="72" t="str">
        <f t="shared" si="12"/>
        <v/>
      </c>
      <c r="M66" s="72" t="str">
        <f t="shared" si="12"/>
        <v/>
      </c>
      <c r="N66" s="72" t="str">
        <f t="shared" si="12"/>
        <v/>
      </c>
      <c r="O66" s="72" t="str">
        <f t="shared" si="12"/>
        <v/>
      </c>
      <c r="P66" s="72" t="str">
        <f t="shared" si="12"/>
        <v/>
      </c>
      <c r="Q66" s="72" t="str">
        <f t="shared" si="12"/>
        <v/>
      </c>
      <c r="R66" s="72" t="str">
        <f t="shared" si="12"/>
        <v/>
      </c>
      <c r="S66" s="72" t="str">
        <f t="shared" si="12"/>
        <v/>
      </c>
      <c r="T66" s="72" t="str">
        <f t="shared" si="12"/>
        <v/>
      </c>
      <c r="U66" s="72" t="str">
        <f t="shared" si="12"/>
        <v/>
      </c>
      <c r="V66" s="72" t="str">
        <f t="shared" si="12"/>
        <v/>
      </c>
      <c r="W66" s="72" t="str">
        <f t="shared" si="12"/>
        <v/>
      </c>
      <c r="X66" s="73" t="str">
        <f t="shared" si="12"/>
        <v/>
      </c>
      <c r="Y66" s="74">
        <f t="shared" si="4"/>
        <v>0</v>
      </c>
    </row>
    <row r="67" spans="1:25" ht="15.75" hidden="1" customHeight="1">
      <c r="A67" s="71">
        <v>10</v>
      </c>
      <c r="B67" s="72"/>
      <c r="C67" s="72" t="str">
        <f t="shared" ref="C67:X67" si="13">IF(SUMIF($A$8:$A$48,$A$67,C8:C48)=0,"",SUMIF($A$8:$A$48,$A$67,C8:C48))</f>
        <v/>
      </c>
      <c r="D67" s="72" t="str">
        <f t="shared" si="13"/>
        <v/>
      </c>
      <c r="E67" s="72" t="str">
        <f t="shared" si="13"/>
        <v/>
      </c>
      <c r="F67" s="72" t="str">
        <f t="shared" si="13"/>
        <v/>
      </c>
      <c r="G67" s="72" t="str">
        <f t="shared" si="13"/>
        <v/>
      </c>
      <c r="H67" s="72" t="str">
        <f t="shared" si="13"/>
        <v/>
      </c>
      <c r="I67" s="72" t="str">
        <f t="shared" si="13"/>
        <v/>
      </c>
      <c r="J67" s="72" t="str">
        <f t="shared" si="13"/>
        <v/>
      </c>
      <c r="K67" s="72" t="str">
        <f t="shared" si="13"/>
        <v/>
      </c>
      <c r="L67" s="72" t="str">
        <f t="shared" si="13"/>
        <v/>
      </c>
      <c r="M67" s="72" t="str">
        <f t="shared" si="13"/>
        <v/>
      </c>
      <c r="N67" s="72" t="str">
        <f t="shared" si="13"/>
        <v/>
      </c>
      <c r="O67" s="72" t="str">
        <f t="shared" si="13"/>
        <v/>
      </c>
      <c r="P67" s="72" t="str">
        <f t="shared" si="13"/>
        <v/>
      </c>
      <c r="Q67" s="72" t="str">
        <f t="shared" si="13"/>
        <v/>
      </c>
      <c r="R67" s="72" t="str">
        <f t="shared" si="13"/>
        <v/>
      </c>
      <c r="S67" s="72" t="str">
        <f t="shared" si="13"/>
        <v/>
      </c>
      <c r="T67" s="72" t="str">
        <f t="shared" si="13"/>
        <v/>
      </c>
      <c r="U67" s="72" t="str">
        <f t="shared" si="13"/>
        <v/>
      </c>
      <c r="V67" s="72" t="str">
        <f t="shared" si="13"/>
        <v/>
      </c>
      <c r="W67" s="72" t="str">
        <f t="shared" si="13"/>
        <v/>
      </c>
      <c r="X67" s="73" t="str">
        <f t="shared" si="13"/>
        <v/>
      </c>
      <c r="Y67" s="74">
        <f t="shared" si="4"/>
        <v>0</v>
      </c>
    </row>
    <row r="68" spans="1:25" ht="15.75" hidden="1" customHeight="1">
      <c r="A68" s="71">
        <v>11</v>
      </c>
      <c r="B68" s="72"/>
      <c r="C68" s="72" t="str">
        <f t="shared" ref="C68:X68" si="14">IF(SUMIF($A$8:$A$48,$A$68,C8:C48)=0,"",SUMIF($A$8:$A$48,$A$68,C8:C48))</f>
        <v/>
      </c>
      <c r="D68" s="72" t="str">
        <f t="shared" si="14"/>
        <v/>
      </c>
      <c r="E68" s="72" t="str">
        <f t="shared" si="14"/>
        <v/>
      </c>
      <c r="F68" s="72" t="str">
        <f t="shared" si="14"/>
        <v/>
      </c>
      <c r="G68" s="72" t="str">
        <f t="shared" si="14"/>
        <v/>
      </c>
      <c r="H68" s="72" t="str">
        <f t="shared" si="14"/>
        <v/>
      </c>
      <c r="I68" s="72" t="str">
        <f t="shared" si="14"/>
        <v/>
      </c>
      <c r="J68" s="72" t="str">
        <f t="shared" si="14"/>
        <v/>
      </c>
      <c r="K68" s="72" t="str">
        <f t="shared" si="14"/>
        <v/>
      </c>
      <c r="L68" s="72" t="str">
        <f t="shared" si="14"/>
        <v/>
      </c>
      <c r="M68" s="72" t="str">
        <f t="shared" si="14"/>
        <v/>
      </c>
      <c r="N68" s="72" t="str">
        <f t="shared" si="14"/>
        <v/>
      </c>
      <c r="O68" s="72" t="str">
        <f t="shared" si="14"/>
        <v/>
      </c>
      <c r="P68" s="72" t="str">
        <f t="shared" si="14"/>
        <v/>
      </c>
      <c r="Q68" s="72" t="str">
        <f t="shared" si="14"/>
        <v/>
      </c>
      <c r="R68" s="72" t="str">
        <f t="shared" si="14"/>
        <v/>
      </c>
      <c r="S68" s="72" t="str">
        <f t="shared" si="14"/>
        <v/>
      </c>
      <c r="T68" s="72" t="str">
        <f t="shared" si="14"/>
        <v/>
      </c>
      <c r="U68" s="72" t="str">
        <f t="shared" si="14"/>
        <v/>
      </c>
      <c r="V68" s="72" t="str">
        <f t="shared" si="14"/>
        <v/>
      </c>
      <c r="W68" s="72" t="str">
        <f t="shared" si="14"/>
        <v/>
      </c>
      <c r="X68" s="73" t="str">
        <f t="shared" si="14"/>
        <v/>
      </c>
      <c r="Y68" s="74">
        <f t="shared" si="4"/>
        <v>0</v>
      </c>
    </row>
    <row r="69" spans="1:25" ht="15.75" hidden="1" customHeight="1">
      <c r="A69" s="71">
        <v>12</v>
      </c>
      <c r="B69" s="72"/>
      <c r="C69" s="72" t="str">
        <f t="shared" ref="C69:X69" si="15">IF(SUMIF($A$8:$A$48,$A$69,C8:C48)=0,"",SUMIF($A$8:$A$48,$A$69,C8:C48))</f>
        <v/>
      </c>
      <c r="D69" s="72" t="str">
        <f t="shared" si="15"/>
        <v/>
      </c>
      <c r="E69" s="72" t="str">
        <f t="shared" si="15"/>
        <v/>
      </c>
      <c r="F69" s="72" t="str">
        <f t="shared" si="15"/>
        <v/>
      </c>
      <c r="G69" s="72" t="str">
        <f t="shared" si="15"/>
        <v/>
      </c>
      <c r="H69" s="72" t="str">
        <f t="shared" si="15"/>
        <v/>
      </c>
      <c r="I69" s="72" t="str">
        <f t="shared" si="15"/>
        <v/>
      </c>
      <c r="J69" s="72" t="str">
        <f t="shared" si="15"/>
        <v/>
      </c>
      <c r="K69" s="72" t="str">
        <f t="shared" si="15"/>
        <v/>
      </c>
      <c r="L69" s="72" t="str">
        <f t="shared" si="15"/>
        <v/>
      </c>
      <c r="M69" s="72" t="str">
        <f t="shared" si="15"/>
        <v/>
      </c>
      <c r="N69" s="72" t="str">
        <f t="shared" si="15"/>
        <v/>
      </c>
      <c r="O69" s="72" t="str">
        <f t="shared" si="15"/>
        <v/>
      </c>
      <c r="P69" s="72" t="str">
        <f t="shared" si="15"/>
        <v/>
      </c>
      <c r="Q69" s="72" t="str">
        <f t="shared" si="15"/>
        <v/>
      </c>
      <c r="R69" s="72" t="str">
        <f t="shared" si="15"/>
        <v/>
      </c>
      <c r="S69" s="72" t="str">
        <f t="shared" si="15"/>
        <v/>
      </c>
      <c r="T69" s="72" t="str">
        <f t="shared" si="15"/>
        <v/>
      </c>
      <c r="U69" s="72" t="str">
        <f t="shared" si="15"/>
        <v/>
      </c>
      <c r="V69" s="72" t="str">
        <f t="shared" si="15"/>
        <v/>
      </c>
      <c r="W69" s="72" t="str">
        <f t="shared" si="15"/>
        <v/>
      </c>
      <c r="X69" s="73" t="str">
        <f t="shared" si="15"/>
        <v/>
      </c>
      <c r="Y69" s="74">
        <f t="shared" si="4"/>
        <v>0</v>
      </c>
    </row>
    <row r="70" spans="1:25" ht="15.75" hidden="1" customHeight="1">
      <c r="A70" s="71">
        <v>13</v>
      </c>
      <c r="B70" s="72"/>
      <c r="C70" s="72" t="str">
        <f t="shared" ref="C70:X70" si="16">IF(SUMIF($A$8:$A$48,$A$70,C8:C48)=0,"",SUMIF($A$8:$A$48,$A$70,C8:C48))</f>
        <v/>
      </c>
      <c r="D70" s="72" t="str">
        <f t="shared" si="16"/>
        <v/>
      </c>
      <c r="E70" s="72" t="str">
        <f t="shared" si="16"/>
        <v/>
      </c>
      <c r="F70" s="72" t="str">
        <f t="shared" si="16"/>
        <v/>
      </c>
      <c r="G70" s="72" t="str">
        <f t="shared" si="16"/>
        <v/>
      </c>
      <c r="H70" s="72" t="str">
        <f t="shared" si="16"/>
        <v/>
      </c>
      <c r="I70" s="72" t="str">
        <f t="shared" si="16"/>
        <v/>
      </c>
      <c r="J70" s="72" t="str">
        <f t="shared" si="16"/>
        <v/>
      </c>
      <c r="K70" s="72" t="str">
        <f t="shared" si="16"/>
        <v/>
      </c>
      <c r="L70" s="72" t="str">
        <f t="shared" si="16"/>
        <v/>
      </c>
      <c r="M70" s="72" t="str">
        <f t="shared" si="16"/>
        <v/>
      </c>
      <c r="N70" s="72" t="str">
        <f t="shared" si="16"/>
        <v/>
      </c>
      <c r="O70" s="72" t="str">
        <f t="shared" si="16"/>
        <v/>
      </c>
      <c r="P70" s="72" t="str">
        <f t="shared" si="16"/>
        <v/>
      </c>
      <c r="Q70" s="72" t="str">
        <f t="shared" si="16"/>
        <v/>
      </c>
      <c r="R70" s="72" t="str">
        <f t="shared" si="16"/>
        <v/>
      </c>
      <c r="S70" s="72" t="str">
        <f t="shared" si="16"/>
        <v/>
      </c>
      <c r="T70" s="72" t="str">
        <f t="shared" si="16"/>
        <v/>
      </c>
      <c r="U70" s="72" t="str">
        <f t="shared" si="16"/>
        <v/>
      </c>
      <c r="V70" s="72" t="str">
        <f t="shared" si="16"/>
        <v/>
      </c>
      <c r="W70" s="72" t="str">
        <f t="shared" si="16"/>
        <v/>
      </c>
      <c r="X70" s="73" t="str">
        <f t="shared" si="16"/>
        <v/>
      </c>
      <c r="Y70" s="74">
        <f t="shared" si="4"/>
        <v>0</v>
      </c>
    </row>
    <row r="71" spans="1:25" ht="15.75" hidden="1" customHeight="1">
      <c r="A71" s="71">
        <v>14</v>
      </c>
      <c r="B71" s="72"/>
      <c r="C71" s="72" t="str">
        <f t="shared" ref="C71:X71" si="17">IF(SUMIF($A$8:$A$48,$A$71,C8:C48)=0,"",SUMIF($A$8:$A$48,$A$71,C8:C48))</f>
        <v/>
      </c>
      <c r="D71" s="72" t="str">
        <f t="shared" si="17"/>
        <v/>
      </c>
      <c r="E71" s="72" t="str">
        <f t="shared" si="17"/>
        <v/>
      </c>
      <c r="F71" s="72" t="str">
        <f t="shared" si="17"/>
        <v/>
      </c>
      <c r="G71" s="72" t="str">
        <f t="shared" si="17"/>
        <v/>
      </c>
      <c r="H71" s="72" t="str">
        <f t="shared" si="17"/>
        <v/>
      </c>
      <c r="I71" s="72" t="str">
        <f t="shared" si="17"/>
        <v/>
      </c>
      <c r="J71" s="72" t="str">
        <f t="shared" si="17"/>
        <v/>
      </c>
      <c r="K71" s="72" t="str">
        <f t="shared" si="17"/>
        <v/>
      </c>
      <c r="L71" s="72" t="str">
        <f t="shared" si="17"/>
        <v/>
      </c>
      <c r="M71" s="72" t="str">
        <f t="shared" si="17"/>
        <v/>
      </c>
      <c r="N71" s="72" t="str">
        <f t="shared" si="17"/>
        <v/>
      </c>
      <c r="O71" s="72" t="str">
        <f t="shared" si="17"/>
        <v/>
      </c>
      <c r="P71" s="72" t="str">
        <f t="shared" si="17"/>
        <v/>
      </c>
      <c r="Q71" s="72" t="str">
        <f t="shared" si="17"/>
        <v/>
      </c>
      <c r="R71" s="72" t="str">
        <f t="shared" si="17"/>
        <v/>
      </c>
      <c r="S71" s="72" t="str">
        <f t="shared" si="17"/>
        <v/>
      </c>
      <c r="T71" s="72" t="str">
        <f t="shared" si="17"/>
        <v/>
      </c>
      <c r="U71" s="72" t="str">
        <f t="shared" si="17"/>
        <v/>
      </c>
      <c r="V71" s="72" t="str">
        <f t="shared" si="17"/>
        <v/>
      </c>
      <c r="W71" s="72" t="str">
        <f t="shared" si="17"/>
        <v/>
      </c>
      <c r="X71" s="73" t="str">
        <f t="shared" si="17"/>
        <v/>
      </c>
      <c r="Y71" s="74">
        <f t="shared" si="4"/>
        <v>0</v>
      </c>
    </row>
    <row r="72" spans="1:25" ht="15.75" hidden="1" customHeight="1">
      <c r="A72" s="71">
        <v>15</v>
      </c>
      <c r="B72" s="72"/>
      <c r="C72" s="72" t="str">
        <f t="shared" ref="C72:X72" si="18">IF(SUMIF($A$8:$A$48,$A$72,C8:C48)=0,"",SUMIF($A$8:$A$48,$A$72,C8:C48))</f>
        <v/>
      </c>
      <c r="D72" s="72" t="str">
        <f t="shared" si="18"/>
        <v/>
      </c>
      <c r="E72" s="72" t="str">
        <f t="shared" si="18"/>
        <v/>
      </c>
      <c r="F72" s="72" t="str">
        <f t="shared" si="18"/>
        <v/>
      </c>
      <c r="G72" s="72" t="str">
        <f t="shared" si="18"/>
        <v/>
      </c>
      <c r="H72" s="72" t="str">
        <f t="shared" si="18"/>
        <v/>
      </c>
      <c r="I72" s="72" t="str">
        <f t="shared" si="18"/>
        <v/>
      </c>
      <c r="J72" s="72" t="str">
        <f t="shared" si="18"/>
        <v/>
      </c>
      <c r="K72" s="72" t="str">
        <f t="shared" si="18"/>
        <v/>
      </c>
      <c r="L72" s="72" t="str">
        <f t="shared" si="18"/>
        <v/>
      </c>
      <c r="M72" s="72" t="str">
        <f t="shared" si="18"/>
        <v/>
      </c>
      <c r="N72" s="72" t="str">
        <f t="shared" si="18"/>
        <v/>
      </c>
      <c r="O72" s="72" t="str">
        <f t="shared" si="18"/>
        <v/>
      </c>
      <c r="P72" s="72" t="str">
        <f t="shared" si="18"/>
        <v/>
      </c>
      <c r="Q72" s="72" t="str">
        <f t="shared" si="18"/>
        <v/>
      </c>
      <c r="R72" s="72" t="str">
        <f t="shared" si="18"/>
        <v/>
      </c>
      <c r="S72" s="72" t="str">
        <f t="shared" si="18"/>
        <v/>
      </c>
      <c r="T72" s="72" t="str">
        <f t="shared" si="18"/>
        <v/>
      </c>
      <c r="U72" s="72" t="str">
        <f t="shared" si="18"/>
        <v/>
      </c>
      <c r="V72" s="72" t="str">
        <f t="shared" si="18"/>
        <v/>
      </c>
      <c r="W72" s="72" t="str">
        <f t="shared" si="18"/>
        <v/>
      </c>
      <c r="X72" s="73" t="str">
        <f t="shared" si="18"/>
        <v/>
      </c>
      <c r="Y72" s="74">
        <f t="shared" si="4"/>
        <v>0</v>
      </c>
    </row>
    <row r="73" spans="1:25" ht="15.75" customHeight="1"/>
    <row r="74" spans="1:25" ht="15.75" customHeight="1"/>
    <row r="75" spans="1:25" ht="15.75" customHeight="1"/>
    <row r="76" spans="1:25" ht="15.75" customHeight="1"/>
    <row r="77" spans="1:25" ht="15.75" customHeight="1"/>
    <row r="78" spans="1:25" ht="15.75" customHeight="1"/>
    <row r="79" spans="1:25" ht="15.75" customHeight="1"/>
    <row r="80" spans="1:2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7:A50"/>
  <mergeCells count="15">
    <mergeCell ref="A6:AC6"/>
    <mergeCell ref="A52:B52"/>
    <mergeCell ref="A1:C2"/>
    <mergeCell ref="D1:P2"/>
    <mergeCell ref="Q1:S1"/>
    <mergeCell ref="T1:AC1"/>
    <mergeCell ref="Q2:S2"/>
    <mergeCell ref="T2:AC2"/>
    <mergeCell ref="A3:P4"/>
    <mergeCell ref="Q3:S3"/>
    <mergeCell ref="T3:AC3"/>
    <mergeCell ref="Q4:S4"/>
    <mergeCell ref="T4:AC4"/>
    <mergeCell ref="A5:B5"/>
    <mergeCell ref="C5:AC5"/>
  </mergeCells>
  <pageMargins left="0.23622047244094491" right="0.23622047244094491" top="0.74803149606299213" bottom="0.74803149606299213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1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/>
  <cols>
    <col min="1" max="1" width="5.28515625" customWidth="1"/>
    <col min="2" max="2" width="17.7109375" customWidth="1"/>
    <col min="3" max="3" width="13.28515625" customWidth="1"/>
    <col min="4" max="4" width="18.42578125" customWidth="1"/>
    <col min="5" max="5" width="17" customWidth="1"/>
    <col min="6" max="6" width="17.5703125" customWidth="1"/>
    <col min="7" max="7" width="21.5703125" customWidth="1"/>
    <col min="8" max="8" width="17.28515625" customWidth="1"/>
    <col min="9" max="9" width="18.42578125" customWidth="1"/>
    <col min="10" max="10" width="14.85546875" customWidth="1"/>
    <col min="11" max="11" width="11.85546875" customWidth="1"/>
    <col min="12" max="12" width="14.85546875" customWidth="1"/>
    <col min="13" max="13" width="11.85546875" customWidth="1"/>
    <col min="14" max="14" width="15.42578125" customWidth="1"/>
    <col min="15" max="15" width="12.28515625" customWidth="1"/>
    <col min="16" max="16" width="15.140625" customWidth="1"/>
    <col min="17" max="21" width="12" customWidth="1"/>
    <col min="22" max="22" width="10.7109375" customWidth="1"/>
    <col min="23" max="23" width="13.28515625" customWidth="1"/>
    <col min="24" max="26" width="10.7109375" hidden="1" customWidth="1"/>
  </cols>
  <sheetData>
    <row r="1" spans="1:23" ht="15.75" customHeight="1">
      <c r="A1" s="243"/>
      <c r="B1" s="229"/>
      <c r="C1" s="235"/>
      <c r="D1" s="234" t="s">
        <v>0</v>
      </c>
      <c r="E1" s="229"/>
      <c r="F1" s="229"/>
      <c r="G1" s="229"/>
      <c r="H1" s="229"/>
      <c r="I1" s="230"/>
      <c r="J1" s="239" t="s">
        <v>1</v>
      </c>
      <c r="K1" s="216"/>
      <c r="L1" s="217"/>
      <c r="M1" s="240" t="s">
        <v>2</v>
      </c>
      <c r="N1" s="216"/>
      <c r="O1" s="216"/>
      <c r="P1" s="216"/>
      <c r="Q1" s="216"/>
      <c r="R1" s="216"/>
      <c r="S1" s="216"/>
      <c r="T1" s="216"/>
      <c r="U1" s="216"/>
      <c r="V1" s="216"/>
      <c r="W1" s="217"/>
    </row>
    <row r="2" spans="1:23" ht="15.75" customHeight="1">
      <c r="A2" s="236"/>
      <c r="B2" s="237"/>
      <c r="C2" s="238"/>
      <c r="D2" s="236"/>
      <c r="E2" s="237"/>
      <c r="F2" s="237"/>
      <c r="G2" s="237"/>
      <c r="H2" s="237"/>
      <c r="I2" s="244"/>
      <c r="J2" s="215" t="s">
        <v>3</v>
      </c>
      <c r="K2" s="216"/>
      <c r="L2" s="217"/>
      <c r="M2" s="241">
        <v>44455</v>
      </c>
      <c r="N2" s="216"/>
      <c r="O2" s="216"/>
      <c r="P2" s="216"/>
      <c r="Q2" s="216"/>
      <c r="R2" s="216"/>
      <c r="S2" s="216"/>
      <c r="T2" s="216"/>
      <c r="U2" s="216"/>
      <c r="V2" s="216"/>
      <c r="W2" s="217"/>
    </row>
    <row r="3" spans="1:23" ht="15.75" customHeight="1">
      <c r="A3" s="234" t="s">
        <v>4</v>
      </c>
      <c r="B3" s="229"/>
      <c r="C3" s="229"/>
      <c r="D3" s="229"/>
      <c r="E3" s="229"/>
      <c r="F3" s="229"/>
      <c r="G3" s="229"/>
      <c r="H3" s="229"/>
      <c r="I3" s="230"/>
      <c r="J3" s="215" t="s">
        <v>5</v>
      </c>
      <c r="K3" s="216"/>
      <c r="L3" s="217"/>
      <c r="M3" s="218" t="s">
        <v>6</v>
      </c>
      <c r="N3" s="216"/>
      <c r="O3" s="216"/>
      <c r="P3" s="216"/>
      <c r="Q3" s="216"/>
      <c r="R3" s="216"/>
      <c r="S3" s="216"/>
      <c r="T3" s="216"/>
      <c r="U3" s="216"/>
      <c r="V3" s="216"/>
      <c r="W3" s="217"/>
    </row>
    <row r="4" spans="1:23" ht="15.75" customHeight="1">
      <c r="A4" s="236"/>
      <c r="B4" s="237"/>
      <c r="C4" s="237"/>
      <c r="D4" s="237"/>
      <c r="E4" s="237"/>
      <c r="F4" s="237"/>
      <c r="G4" s="237"/>
      <c r="H4" s="237"/>
      <c r="I4" s="244"/>
      <c r="J4" s="219" t="s">
        <v>7</v>
      </c>
      <c r="K4" s="220"/>
      <c r="L4" s="221"/>
      <c r="M4" s="222" t="s">
        <v>8</v>
      </c>
      <c r="N4" s="220"/>
      <c r="O4" s="220"/>
      <c r="P4" s="220"/>
      <c r="Q4" s="220"/>
      <c r="R4" s="220"/>
      <c r="S4" s="220"/>
      <c r="T4" s="220"/>
      <c r="U4" s="220"/>
      <c r="V4" s="220"/>
      <c r="W4" s="221"/>
    </row>
    <row r="5" spans="1:23" ht="15.75" customHeight="1">
      <c r="A5" s="223" t="s">
        <v>9</v>
      </c>
      <c r="B5" s="217"/>
      <c r="C5" s="224">
        <v>45230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7"/>
    </row>
    <row r="6" spans="1:23" ht="15.75" customHeight="1">
      <c r="A6" s="242" t="s">
        <v>116</v>
      </c>
      <c r="B6" s="216"/>
      <c r="C6" s="216"/>
      <c r="D6" s="216"/>
      <c r="E6" s="216"/>
      <c r="F6" s="216"/>
      <c r="G6" s="216"/>
      <c r="H6" s="216"/>
      <c r="I6" s="245"/>
      <c r="J6" s="242" t="s">
        <v>117</v>
      </c>
      <c r="K6" s="216"/>
      <c r="L6" s="216"/>
      <c r="M6" s="216"/>
      <c r="N6" s="216"/>
      <c r="O6" s="216"/>
      <c r="P6" s="216"/>
      <c r="Q6" s="217"/>
      <c r="R6" s="94"/>
      <c r="S6" s="94"/>
      <c r="T6" s="94"/>
      <c r="U6" s="94"/>
      <c r="V6" s="95"/>
      <c r="W6" s="96"/>
    </row>
    <row r="7" spans="1:23">
      <c r="A7" s="1" t="s">
        <v>12</v>
      </c>
      <c r="B7" s="1" t="s">
        <v>13</v>
      </c>
      <c r="C7" s="75" t="s">
        <v>118</v>
      </c>
      <c r="D7" s="76" t="s">
        <v>119</v>
      </c>
      <c r="E7" s="77" t="s">
        <v>120</v>
      </c>
      <c r="F7" s="77" t="s">
        <v>121</v>
      </c>
      <c r="G7" s="77" t="s">
        <v>122</v>
      </c>
      <c r="H7" s="78" t="s">
        <v>123</v>
      </c>
      <c r="I7" s="7" t="s">
        <v>124</v>
      </c>
      <c r="J7" s="7" t="s">
        <v>125</v>
      </c>
      <c r="K7" s="7" t="s">
        <v>126</v>
      </c>
      <c r="L7" s="7" t="s">
        <v>127</v>
      </c>
      <c r="M7" s="7" t="s">
        <v>128</v>
      </c>
      <c r="N7" s="7" t="s">
        <v>129</v>
      </c>
      <c r="O7" s="7" t="s">
        <v>130</v>
      </c>
      <c r="P7" s="7" t="s">
        <v>131</v>
      </c>
      <c r="Q7" s="7" t="s">
        <v>132</v>
      </c>
      <c r="R7" s="7"/>
      <c r="S7" s="7"/>
      <c r="T7" s="7"/>
      <c r="U7" s="7"/>
      <c r="V7" s="7" t="s">
        <v>133</v>
      </c>
      <c r="W7" s="7" t="s">
        <v>34</v>
      </c>
    </row>
    <row r="8" spans="1:23">
      <c r="A8" s="10" t="str">
        <f>IF(FRUTAS!A8=0,"",FRUTAS!A8)</f>
        <v>2</v>
      </c>
      <c r="B8" s="11" t="str">
        <f>IF(FRUTAS!B8=0,"",FRUTAS!B8)</f>
        <v>monica oblak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79"/>
      <c r="Q8" s="79"/>
      <c r="R8" s="79"/>
      <c r="S8" s="79"/>
      <c r="T8" s="79"/>
      <c r="U8" s="79"/>
      <c r="V8" s="79" t="str">
        <f t="shared" ref="V8:V45" si="0">IF(COUNTA(C8:U8),"SI","")</f>
        <v/>
      </c>
      <c r="W8" s="97">
        <f>IF(FRUTAS!Z8=0,"",FRUTAS!Z8)</f>
        <v>25044</v>
      </c>
    </row>
    <row r="9" spans="1:23">
      <c r="A9" s="10">
        <f>IF(FRUTAS!A9=0,"",FRUTAS!A9)</f>
        <v>1</v>
      </c>
      <c r="B9" s="11" t="str">
        <f>IF(FRUTAS!B9=0,"",FRUTAS!B9)</f>
        <v>roxana montel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79"/>
      <c r="Q9" s="79"/>
      <c r="R9" s="79"/>
      <c r="S9" s="79"/>
      <c r="T9" s="79"/>
      <c r="U9" s="79"/>
      <c r="V9" s="79" t="str">
        <f t="shared" si="0"/>
        <v/>
      </c>
      <c r="W9" s="97">
        <f>IF(FRUTAS!Z9=0,"",FRUTAS!Z9)</f>
        <v>25042</v>
      </c>
    </row>
    <row r="10" spans="1:23">
      <c r="A10" s="10" t="str">
        <f>IF(FRUTAS!A10=0,"",FRUTAS!A10)</f>
        <v>1</v>
      </c>
      <c r="B10" s="11" t="str">
        <f>IF(FRUTAS!B10=0,"",FRUTAS!B10)</f>
        <v xml:space="preserve">                         ercilia maria hojman gandolfo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79"/>
      <c r="Q10" s="79"/>
      <c r="R10" s="79"/>
      <c r="S10" s="79"/>
      <c r="T10" s="79"/>
      <c r="U10" s="79"/>
      <c r="V10" s="79" t="str">
        <f t="shared" si="0"/>
        <v/>
      </c>
      <c r="W10" s="97">
        <f>IF(FRUTAS!Z10=0,"",FRUTAS!Z10)</f>
        <v>25043</v>
      </c>
    </row>
    <row r="11" spans="1:23">
      <c r="A11" s="10" t="str">
        <f>IF(FRUTAS!A11=0,"",FRUTAS!A11)</f>
        <v>2</v>
      </c>
      <c r="B11" s="11" t="str">
        <f>IF(FRUTAS!B11=0,"",FRUTAS!B11)</f>
        <v>ingrid améndola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98"/>
      <c r="N11" s="98" t="s">
        <v>134</v>
      </c>
      <c r="O11" s="98" t="s">
        <v>135</v>
      </c>
      <c r="P11" s="99"/>
      <c r="Q11" s="79"/>
      <c r="R11" s="79"/>
      <c r="S11" s="79"/>
      <c r="T11" s="79"/>
      <c r="U11" s="79"/>
      <c r="V11" s="79" t="str">
        <f t="shared" si="0"/>
        <v>SI</v>
      </c>
      <c r="W11" s="97">
        <f>IF(FRUTAS!Z11=0,"",FRUTAS!Z11)</f>
        <v>25045</v>
      </c>
    </row>
    <row r="12" spans="1:23">
      <c r="A12" s="10">
        <f>IF(FRUTAS!A12=0,"",FRUTAS!A12)</f>
        <v>1</v>
      </c>
      <c r="B12" s="83" t="str">
        <f>IF(FRUTAS!B12=0,"",FRUTAS!B12)</f>
        <v>Tea Sinclair</v>
      </c>
      <c r="C12" s="32">
        <v>8</v>
      </c>
      <c r="D12" s="32">
        <v>8</v>
      </c>
      <c r="E12" s="32"/>
      <c r="F12" s="32"/>
      <c r="G12" s="32"/>
      <c r="H12" s="32"/>
      <c r="I12" s="32"/>
      <c r="J12" s="32"/>
      <c r="K12" s="32"/>
      <c r="L12" s="32"/>
      <c r="M12" s="98"/>
      <c r="N12" s="98"/>
      <c r="O12" s="98"/>
      <c r="P12" s="99"/>
      <c r="Q12" s="79"/>
      <c r="R12" s="79"/>
      <c r="S12" s="79"/>
      <c r="T12" s="79"/>
      <c r="U12" s="79"/>
      <c r="V12" s="79" t="str">
        <f t="shared" si="0"/>
        <v>SI</v>
      </c>
      <c r="W12" s="97">
        <f>IF(FRUTAS!Z12=0,"",FRUTAS!Z12)</f>
        <v>50260</v>
      </c>
    </row>
    <row r="13" spans="1:23">
      <c r="A13" s="10">
        <f>IF(FRUTAS!A13=0,"",FRUTAS!A13)</f>
        <v>2</v>
      </c>
      <c r="B13" s="11" t="str">
        <f>IF(FRUTAS!B13=0,"",FRUTAS!B13)</f>
        <v>La intendencia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98"/>
      <c r="N13" s="98"/>
      <c r="O13" s="98"/>
      <c r="P13" s="99"/>
      <c r="Q13" s="79"/>
      <c r="R13" s="79"/>
      <c r="S13" s="79"/>
      <c r="T13" s="79"/>
      <c r="U13" s="79"/>
      <c r="V13" s="79" t="str">
        <f t="shared" si="0"/>
        <v/>
      </c>
      <c r="W13" s="97">
        <f>IF(FRUTAS!Z13=0,"",FRUTAS!Z13)</f>
        <v>42120</v>
      </c>
    </row>
    <row r="14" spans="1:23">
      <c r="A14" s="10">
        <f>IF(FRUTAS!A14=0,"",FRUTAS!A14)</f>
        <v>2</v>
      </c>
      <c r="B14" s="11" t="str">
        <f>IF(FRUTAS!B14=0,"",FRUTAS!B14)</f>
        <v>Piers Ituzaingo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98" t="s">
        <v>136</v>
      </c>
      <c r="N14" s="98"/>
      <c r="O14" s="98"/>
      <c r="P14" s="99"/>
      <c r="Q14" s="79"/>
      <c r="R14" s="79"/>
      <c r="S14" s="79"/>
      <c r="T14" s="79"/>
      <c r="U14" s="79"/>
      <c r="V14" s="79" t="str">
        <f t="shared" si="0"/>
        <v>SI</v>
      </c>
      <c r="W14" s="97">
        <f>IF(FRUTAS!Z14=0,"",FRUTAS!Z14)</f>
        <v>50268</v>
      </c>
    </row>
    <row r="15" spans="1:23">
      <c r="A15" s="10">
        <f>IF(FRUTAS!A15=0,"",FRUTAS!A15)</f>
        <v>7</v>
      </c>
      <c r="B15" s="11" t="str">
        <f>IF(FRUTAS!B15=0,"",FRUTAS!B15)</f>
        <v>Tropamen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79"/>
      <c r="Q15" s="79"/>
      <c r="R15" s="79"/>
      <c r="S15" s="79"/>
      <c r="T15" s="79"/>
      <c r="U15" s="79"/>
      <c r="V15" s="79" t="str">
        <f t="shared" si="0"/>
        <v/>
      </c>
      <c r="W15" s="97">
        <f>IF(FRUTAS!Z15=0,"",FRUTAS!Z15)</f>
        <v>29220</v>
      </c>
    </row>
    <row r="16" spans="1:23">
      <c r="A16" s="10">
        <f>IF(FRUTAS!A16=0,"",FRUTAS!A16)</f>
        <v>2</v>
      </c>
      <c r="B16" s="11" t="str">
        <f>IF(FRUTAS!B16=0,"",FRUTAS!B16)</f>
        <v>Piers Moron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79"/>
      <c r="Q16" s="79"/>
      <c r="R16" s="79"/>
      <c r="S16" s="79"/>
      <c r="T16" s="79"/>
      <c r="U16" s="79"/>
      <c r="V16" s="79" t="str">
        <f t="shared" si="0"/>
        <v/>
      </c>
      <c r="W16" s="97">
        <f>IF(FRUTAS!Z16=0,"",FRUTAS!Z16)</f>
        <v>50270</v>
      </c>
    </row>
    <row r="17" spans="1:23">
      <c r="A17" s="10">
        <f>IF(FRUTAS!A17=0,"",FRUTAS!A17)</f>
        <v>1</v>
      </c>
      <c r="B17" s="11" t="str">
        <f>IF(FRUTAS!B17=0,"",FRUTAS!B17)</f>
        <v>Walden café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79"/>
      <c r="Q17" s="79"/>
      <c r="R17" s="79"/>
      <c r="S17" s="79"/>
      <c r="T17" s="79"/>
      <c r="U17" s="79"/>
      <c r="V17" s="79" t="str">
        <f t="shared" si="0"/>
        <v/>
      </c>
      <c r="W17" s="97">
        <f>IF(FRUTAS!Z17=0,"",FRUTAS!Z17)</f>
        <v>50261</v>
      </c>
    </row>
    <row r="18" spans="1:23">
      <c r="A18" s="10">
        <f>IF(FRUTAS!A18=0,"",FRUTAS!A18)</f>
        <v>1</v>
      </c>
      <c r="B18" s="11" t="str">
        <f>IF(FRUTAS!B18=0,"",FRUTAS!B18)</f>
        <v>Open 25 local 250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79"/>
      <c r="Q18" s="79"/>
      <c r="R18" s="79"/>
      <c r="S18" s="79"/>
      <c r="T18" s="79"/>
      <c r="U18" s="79"/>
      <c r="V18" s="79" t="str">
        <f t="shared" si="0"/>
        <v/>
      </c>
      <c r="W18" s="97">
        <f>IF(FRUTAS!Z18=0,"",FRUTAS!Z18)</f>
        <v>26896</v>
      </c>
    </row>
    <row r="19" spans="1:23">
      <c r="A19" s="10">
        <f>IF(FRUTAS!A19=0,"",FRUTAS!A19)</f>
        <v>1</v>
      </c>
      <c r="B19" s="11" t="str">
        <f>IF(FRUTAS!B19=0,"",FRUTAS!B19)</f>
        <v>Ricardo Shih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79"/>
      <c r="Q19" s="79"/>
      <c r="R19" s="79"/>
      <c r="S19" s="79"/>
      <c r="T19" s="79"/>
      <c r="U19" s="79"/>
      <c r="V19" s="79" t="str">
        <f t="shared" si="0"/>
        <v/>
      </c>
      <c r="W19" s="97">
        <f>IF(FRUTAS!Z19=0,"",FRUTAS!Z19)</f>
        <v>26893</v>
      </c>
    </row>
    <row r="20" spans="1:23">
      <c r="A20" s="10" t="str">
        <f>IF(FRUTAS!A20=0,"",FRUTAS!A20)</f>
        <v>ret</v>
      </c>
      <c r="B20" s="11" t="str">
        <f>IF(FRUTAS!B20=0,"",FRUTAS!B20)</f>
        <v>Biomac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79"/>
      <c r="Q20" s="79"/>
      <c r="R20" s="79"/>
      <c r="S20" s="79"/>
      <c r="T20" s="79"/>
      <c r="U20" s="79"/>
      <c r="V20" s="79" t="str">
        <f t="shared" si="0"/>
        <v/>
      </c>
      <c r="W20" s="97" t="str">
        <f>IF(FRUTAS!Z20=0,"",FRUTAS!Z20)</f>
        <v/>
      </c>
    </row>
    <row r="21" spans="1:23" ht="15.75" customHeight="1">
      <c r="A21" s="10">
        <f>IF(FRUTAS!A21=0,"",FRUTAS!A21)</f>
        <v>1</v>
      </c>
      <c r="B21" s="11" t="str">
        <f>IF(FRUTAS!B21=0,"",FRUTAS!B21)</f>
        <v>Tostado callao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79"/>
      <c r="Q21" s="79"/>
      <c r="R21" s="79"/>
      <c r="S21" s="79"/>
      <c r="T21" s="79"/>
      <c r="U21" s="79"/>
      <c r="V21" s="79" t="str">
        <f t="shared" si="0"/>
        <v/>
      </c>
      <c r="W21" s="97">
        <f>IF(FRUTAS!Z21=0,"",FRUTAS!Z21)</f>
        <v>26901</v>
      </c>
    </row>
    <row r="22" spans="1:23" ht="15.75" customHeight="1">
      <c r="A22" s="10">
        <f>IF(FRUTAS!A22=0,"",FRUTAS!A22)</f>
        <v>1</v>
      </c>
      <c r="B22" s="11" t="str">
        <f>IF(FRUTAS!B22=0,"",FRUTAS!B22)</f>
        <v>Gelato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79"/>
      <c r="Q22" s="79"/>
      <c r="R22" s="79"/>
      <c r="S22" s="79"/>
      <c r="T22" s="79"/>
      <c r="U22" s="79"/>
      <c r="V22" s="79" t="str">
        <f t="shared" si="0"/>
        <v/>
      </c>
      <c r="W22" s="97">
        <f>IF(FRUTAS!Z22=0,"",FRUTAS!Z22)</f>
        <v>50262</v>
      </c>
    </row>
    <row r="23" spans="1:23" ht="15.75" customHeight="1">
      <c r="A23" s="10">
        <f>IF(FRUTAS!A23=0,"",FRUTAS!A23)</f>
        <v>2</v>
      </c>
      <c r="B23" s="11" t="str">
        <f>IF(FRUTAS!B23=0,"",FRUTAS!B23)</f>
        <v>Distrib Carlitos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79"/>
      <c r="Q23" s="79"/>
      <c r="R23" s="79"/>
      <c r="S23" s="79"/>
      <c r="T23" s="79"/>
      <c r="U23" s="79"/>
      <c r="V23" s="79" t="str">
        <f t="shared" si="0"/>
        <v/>
      </c>
      <c r="W23" s="97">
        <f>IF(FRUTAS!Z23=0,"",FRUTAS!Z23)</f>
        <v>50271</v>
      </c>
    </row>
    <row r="24" spans="1:23" ht="15.75" customHeight="1">
      <c r="A24" s="10" t="str">
        <f>IF(FRUTAS!A24=0,"",FRUTAS!A24)</f>
        <v xml:space="preserve">ret </v>
      </c>
      <c r="B24" s="11" t="str">
        <f>IF(FRUTAS!B24=0,"",FRUTAS!B24)</f>
        <v>Geli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79"/>
      <c r="Q24" s="79"/>
      <c r="R24" s="79"/>
      <c r="S24" s="79"/>
      <c r="T24" s="79"/>
      <c r="U24" s="79"/>
      <c r="V24" s="79" t="str">
        <f t="shared" si="0"/>
        <v/>
      </c>
      <c r="W24" s="97" t="str">
        <f>IF(FRUTAS!Z24=0,"",FRUTAS!Z24)</f>
        <v/>
      </c>
    </row>
    <row r="25" spans="1:23" ht="15.75" customHeight="1">
      <c r="A25" s="10">
        <f>IF(FRUTAS!A25=0,"",FRUTAS!A25)</f>
        <v>1</v>
      </c>
      <c r="B25" s="11" t="str">
        <f>IF(FRUTAS!B25=0,"",FRUTAS!B25)</f>
        <v xml:space="preserve">Fernando Barenbaum 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79"/>
      <c r="Q25" s="79"/>
      <c r="R25" s="79"/>
      <c r="S25" s="79"/>
      <c r="T25" s="79"/>
      <c r="U25" s="79"/>
      <c r="V25" s="79" t="str">
        <f t="shared" si="0"/>
        <v/>
      </c>
      <c r="W25" s="97">
        <f>IF(FRUTAS!Z25=0,"",FRUTAS!Z25)</f>
        <v>42114</v>
      </c>
    </row>
    <row r="26" spans="1:23" ht="15.75" customHeight="1">
      <c r="A26" s="10">
        <f>IF(FRUTAS!A26=0,"",FRUTAS!A26)</f>
        <v>1</v>
      </c>
      <c r="B26" s="11" t="str">
        <f>IF(FRUTAS!B26=0,"",FRUTAS!B26)</f>
        <v>Josefina Hunter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79"/>
      <c r="Q26" s="79"/>
      <c r="R26" s="79"/>
      <c r="S26" s="79"/>
      <c r="T26" s="79"/>
      <c r="U26" s="79"/>
      <c r="V26" s="79" t="str">
        <f t="shared" si="0"/>
        <v/>
      </c>
      <c r="W26" s="97">
        <f>IF(FRUTAS!Z26=0,"",FRUTAS!Z26)</f>
        <v>42115</v>
      </c>
    </row>
    <row r="27" spans="1:23" ht="15.75" customHeight="1">
      <c r="A27" s="10">
        <f>IF(FRUTAS!A27=0,"",FRUTAS!A27)</f>
        <v>1</v>
      </c>
      <c r="B27" s="11" t="str">
        <f>IF(FRUTAS!B27=0,"",FRUTAS!B27)</f>
        <v>Tea montevideo</v>
      </c>
      <c r="C27" s="32">
        <v>8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79"/>
      <c r="Q27" s="79"/>
      <c r="R27" s="79"/>
      <c r="S27" s="79"/>
      <c r="T27" s="79"/>
      <c r="U27" s="79"/>
      <c r="V27" s="79" t="str">
        <f t="shared" si="0"/>
        <v>SI</v>
      </c>
      <c r="W27" s="97">
        <f>IF(FRUTAS!Z27=0,"",FRUTAS!Z27)</f>
        <v>50263</v>
      </c>
    </row>
    <row r="28" spans="1:23" ht="15.75" customHeight="1">
      <c r="A28" s="10" t="str">
        <f>IF(FRUTAS!A28=0,"",FRUTAS!A28)</f>
        <v xml:space="preserve">ret </v>
      </c>
      <c r="B28" s="11" t="str">
        <f>IF(FRUTAS!B28=0,"",FRUTAS!B28)</f>
        <v>Regojo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79"/>
      <c r="Q28" s="79"/>
      <c r="R28" s="79"/>
      <c r="S28" s="79"/>
      <c r="T28" s="79"/>
      <c r="U28" s="79"/>
      <c r="V28" s="79" t="str">
        <f t="shared" si="0"/>
        <v/>
      </c>
      <c r="W28" s="97" t="str">
        <f>IF(FRUTAS!Z28=0,"",FRUTAS!Z28)</f>
        <v/>
      </c>
    </row>
    <row r="29" spans="1:23" ht="15.75" customHeight="1">
      <c r="A29" s="10">
        <f>IF(FRUTAS!A29=0,"",FRUTAS!A29)</f>
        <v>1</v>
      </c>
      <c r="B29" s="11" t="str">
        <f>IF(FRUTAS!B29=0,"",FRUTAS!B29)</f>
        <v>Tea avalos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79"/>
      <c r="Q29" s="79"/>
      <c r="R29" s="79"/>
      <c r="S29" s="79"/>
      <c r="T29" s="79"/>
      <c r="U29" s="79"/>
      <c r="V29" s="79" t="str">
        <f t="shared" si="0"/>
        <v/>
      </c>
      <c r="W29" s="97">
        <f>IF(FRUTAS!Z29=0,"",FRUTAS!Z29)</f>
        <v>50264</v>
      </c>
    </row>
    <row r="30" spans="1:23" ht="15.75" customHeight="1">
      <c r="A30" s="10">
        <f>IF(FRUTAS!A30=0,"",FRUTAS!A30)</f>
        <v>7</v>
      </c>
      <c r="B30" s="11" t="str">
        <f>IF(FRUTAS!B30=0,"",FRUTAS!B30)</f>
        <v>Janelac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79"/>
      <c r="Q30" s="79"/>
      <c r="R30" s="79"/>
      <c r="S30" s="79"/>
      <c r="T30" s="79"/>
      <c r="U30" s="79"/>
      <c r="V30" s="79" t="str">
        <f t="shared" si="0"/>
        <v/>
      </c>
      <c r="W30" s="97">
        <f>IF(FRUTAS!Z30=0,"",FRUTAS!Z30)</f>
        <v>26907</v>
      </c>
    </row>
    <row r="31" spans="1:23" ht="15.75" customHeight="1">
      <c r="A31" s="10" t="str">
        <f>IF(FRUTAS!A31=0,"",FRUTAS!A31)</f>
        <v xml:space="preserve">ret </v>
      </c>
      <c r="B31" s="11" t="str">
        <f>IF(FRUTAS!B31=0,"",FRUTAS!B31)</f>
        <v>Pacifico Andrés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79"/>
      <c r="Q31" s="79"/>
      <c r="R31" s="79"/>
      <c r="S31" s="79"/>
      <c r="T31" s="79"/>
      <c r="U31" s="79"/>
      <c r="V31" s="79" t="str">
        <f t="shared" si="0"/>
        <v/>
      </c>
      <c r="W31" s="97" t="str">
        <f>IF(FRUTAS!Z31=0,"",FRUTAS!Z31)</f>
        <v/>
      </c>
    </row>
    <row r="32" spans="1:23" ht="15.75" customHeight="1">
      <c r="A32" s="10">
        <f>IF(FRUTAS!A32=0,"",FRUTAS!A32)</f>
        <v>7</v>
      </c>
      <c r="B32" s="11" t="str">
        <f>IF(FRUTAS!B32=0,"",FRUTAS!B32)</f>
        <v>Janelac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79"/>
      <c r="Q32" s="79"/>
      <c r="R32" s="79"/>
      <c r="S32" s="79"/>
      <c r="T32" s="79"/>
      <c r="U32" s="79"/>
      <c r="V32" s="79" t="str">
        <f t="shared" si="0"/>
        <v/>
      </c>
      <c r="W32" s="97">
        <f>IF(FRUTAS!Z32=0,"",FRUTAS!Z32)</f>
        <v>26907</v>
      </c>
    </row>
    <row r="33" spans="1:23" ht="15.75" customHeight="1">
      <c r="A33" s="10">
        <f>IF(FRUTAS!A33=0,"",FRUTAS!A33)</f>
        <v>2</v>
      </c>
      <c r="B33" s="11" t="str">
        <f>IF(FRUTAS!B33=0,"",FRUTAS!B33)</f>
        <v>Laura Dominguez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79"/>
      <c r="Q33" s="79"/>
      <c r="R33" s="79"/>
      <c r="S33" s="79"/>
      <c r="T33" s="79"/>
      <c r="U33" s="79"/>
      <c r="V33" s="79" t="str">
        <f t="shared" si="0"/>
        <v/>
      </c>
      <c r="W33" s="97" t="str">
        <f>IF(FRUTAS!Z33=0,"",FRUTAS!Z33)</f>
        <v>42121/22</v>
      </c>
    </row>
    <row r="34" spans="1:23" ht="15.75" customHeight="1">
      <c r="A34" s="10">
        <f>IF(FRUTAS!A34=0,"",FRUTAS!A34)</f>
        <v>1</v>
      </c>
      <c r="B34" s="11" t="str">
        <f>IF(FRUTAS!B34=0,"",FRUTAS!B34)</f>
        <v>Green florida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79"/>
      <c r="Q34" s="79"/>
      <c r="R34" s="79"/>
      <c r="S34" s="79"/>
      <c r="T34" s="79"/>
      <c r="U34" s="79"/>
      <c r="V34" s="79" t="str">
        <f t="shared" si="0"/>
        <v/>
      </c>
      <c r="W34" s="97">
        <f>IF(FRUTAS!Z34=0,"",FRUTAS!Z34)</f>
        <v>26902</v>
      </c>
    </row>
    <row r="35" spans="1:23" ht="15.75" customHeight="1">
      <c r="A35" s="10">
        <f>IF(FRUTAS!A35=0,"",FRUTAS!A35)</f>
        <v>1</v>
      </c>
      <c r="B35" s="11" t="str">
        <f>IF(FRUTAS!B35=0,"",FRUTAS!B35)</f>
        <v>Smoothie mood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79"/>
      <c r="Q35" s="79"/>
      <c r="R35" s="79"/>
      <c r="S35" s="79"/>
      <c r="T35" s="79"/>
      <c r="U35" s="79"/>
      <c r="V35" s="79" t="str">
        <f t="shared" si="0"/>
        <v/>
      </c>
      <c r="W35" s="97">
        <f>IF(FRUTAS!Z35=0,"",FRUTAS!Z35)</f>
        <v>42116</v>
      </c>
    </row>
    <row r="36" spans="1:23" ht="15.75" customHeight="1">
      <c r="A36" s="10">
        <f>IF(FRUTAS!A36=0,"",FRUTAS!A36)</f>
        <v>2</v>
      </c>
      <c r="B36" s="11" t="str">
        <f>IF(FRUTAS!B36=0,"",FRUTAS!B36)</f>
        <v>Tostado Ramos M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79"/>
      <c r="Q36" s="79"/>
      <c r="R36" s="79"/>
      <c r="S36" s="79"/>
      <c r="T36" s="79"/>
      <c r="U36" s="79"/>
      <c r="V36" s="79" t="str">
        <f t="shared" si="0"/>
        <v/>
      </c>
      <c r="W36" s="97">
        <f>IF(FRUTAS!Z36=0,"",FRUTAS!Z36)</f>
        <v>26905</v>
      </c>
    </row>
    <row r="37" spans="1:23" ht="15.75" customHeight="1">
      <c r="A37" s="10">
        <f>IF(FRUTAS!A37=0,"",FRUTAS!A37)</f>
        <v>7</v>
      </c>
      <c r="B37" s="11" t="str">
        <f>IF(FRUTAS!B37=0,"",FRUTAS!B37)</f>
        <v>Ria deseado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79"/>
      <c r="Q37" s="79"/>
      <c r="R37" s="79"/>
      <c r="S37" s="79"/>
      <c r="T37" s="79"/>
      <c r="U37" s="79"/>
      <c r="V37" s="79" t="str">
        <f t="shared" si="0"/>
        <v/>
      </c>
      <c r="W37" s="97">
        <f>IF(FRUTAS!Z37=0,"",FRUTAS!Z37)</f>
        <v>29221</v>
      </c>
    </row>
    <row r="38" spans="1:23" ht="15.75" customHeight="1">
      <c r="A38" s="10">
        <f>IF(FRUTAS!A38=0,"",FRUTAS!A38)</f>
        <v>1</v>
      </c>
      <c r="B38" s="11" t="str">
        <f>IF(FRUTAS!B38=0,"",FRUTAS!B38)</f>
        <v>Veronica Bermudez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79"/>
      <c r="Q38" s="79"/>
      <c r="R38" s="79"/>
      <c r="S38" s="79"/>
      <c r="T38" s="79"/>
      <c r="U38" s="79"/>
      <c r="V38" s="79" t="str">
        <f t="shared" si="0"/>
        <v/>
      </c>
      <c r="W38" s="97">
        <f>IF(FRUTAS!Z38=0,"",FRUTAS!Z38)</f>
        <v>50265</v>
      </c>
    </row>
    <row r="39" spans="1:23" ht="15.75" customHeight="1">
      <c r="A39" s="10">
        <f>IF(FRUTAS!A39=0,"",FRUTAS!A39)</f>
        <v>1</v>
      </c>
      <c r="B39" s="11" t="str">
        <f>IF(FRUTAS!B39=0,"",FRUTAS!B39)</f>
        <v>Mendez Elizalde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79"/>
      <c r="Q39" s="79"/>
      <c r="R39" s="79"/>
      <c r="S39" s="79"/>
      <c r="T39" s="79"/>
      <c r="U39" s="79"/>
      <c r="V39" s="79" t="str">
        <f t="shared" si="0"/>
        <v/>
      </c>
      <c r="W39" s="97">
        <f>IF(FRUTAS!Z39=0,"",FRUTAS!Z39)</f>
        <v>50266</v>
      </c>
    </row>
    <row r="40" spans="1:23" ht="15.75" customHeight="1">
      <c r="A40" s="10">
        <f>IF(FRUTAS!A40=0,"",FRUTAS!A40)</f>
        <v>1</v>
      </c>
      <c r="B40" s="11" t="str">
        <f>IF(FRUTAS!B40=0,"",FRUTAS!B40)</f>
        <v>Divino budin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79"/>
      <c r="Q40" s="79"/>
      <c r="R40" s="79"/>
      <c r="S40" s="79"/>
      <c r="T40" s="79"/>
      <c r="U40" s="79"/>
      <c r="V40" s="79" t="str">
        <f t="shared" si="0"/>
        <v/>
      </c>
      <c r="W40" s="97">
        <f>IF(FRUTAS!Z40=0,"",FRUTAS!Z40)</f>
        <v>50267</v>
      </c>
    </row>
    <row r="41" spans="1:23" ht="15.75" customHeight="1">
      <c r="A41" s="10">
        <f>IF(FRUTAS!A41=0,"",FRUTAS!A41)</f>
        <v>1</v>
      </c>
      <c r="B41" s="11" t="str">
        <f>IF(FRUTAS!B41=0,"",FRUTAS!B41)</f>
        <v>Nasif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79"/>
      <c r="Q41" s="79"/>
      <c r="R41" s="79"/>
      <c r="S41" s="79"/>
      <c r="T41" s="79"/>
      <c r="U41" s="79"/>
      <c r="V41" s="79" t="str">
        <f t="shared" si="0"/>
        <v/>
      </c>
      <c r="W41" s="97">
        <f>IF(FRUTAS!Z41=0,"",FRUTAS!Z41)</f>
        <v>26903</v>
      </c>
    </row>
    <row r="42" spans="1:23" ht="15.75" customHeight="1">
      <c r="A42" s="10">
        <f>IF(FRUTAS!A42=0,"",FRUTAS!A42)</f>
        <v>1</v>
      </c>
      <c r="B42" s="11" t="str">
        <f>IF(FRUTAS!B42=0,"",FRUTAS!B42)</f>
        <v>SOFI FERRARO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79"/>
      <c r="Q42" s="79"/>
      <c r="R42" s="79"/>
      <c r="S42" s="79"/>
      <c r="T42" s="79"/>
      <c r="U42" s="79"/>
      <c r="V42" s="79" t="str">
        <f t="shared" si="0"/>
        <v/>
      </c>
      <c r="W42" s="97">
        <f>IF(FRUTAS!Z42=0,"",FRUTAS!Z42)</f>
        <v>42117</v>
      </c>
    </row>
    <row r="43" spans="1:23" ht="15.75" customHeight="1">
      <c r="A43" s="10">
        <f>IF(FRUTAS!A43=0,"",FRUTAS!A43)</f>
        <v>2</v>
      </c>
      <c r="B43" s="11" t="str">
        <f>IF(FRUTAS!B43=0,"",FRUTAS!B43)</f>
        <v>jose olmedo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79"/>
      <c r="Q43" s="79"/>
      <c r="R43" s="79"/>
      <c r="S43" s="79"/>
      <c r="T43" s="79"/>
      <c r="U43" s="79"/>
      <c r="V43" s="79" t="str">
        <f t="shared" si="0"/>
        <v/>
      </c>
      <c r="W43" s="100">
        <f>IF(FRUTAS!Z43=0,"",FRUTAS!Z43)</f>
        <v>26906</v>
      </c>
    </row>
    <row r="44" spans="1:23" ht="15.75" customHeight="1">
      <c r="A44" s="10">
        <f>IF(FRUTAS!A44=0,"",FRUTAS!A44)</f>
        <v>8</v>
      </c>
      <c r="B44" s="11" t="str">
        <f>IF(FRUTAS!B44=0,"",FRUTAS!B44)</f>
        <v>Gabriel Dario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79"/>
      <c r="Q44" s="79"/>
      <c r="R44" s="79"/>
      <c r="S44" s="79"/>
      <c r="T44" s="79"/>
      <c r="U44" s="79"/>
      <c r="V44" s="79" t="str">
        <f t="shared" si="0"/>
        <v/>
      </c>
      <c r="W44" s="100">
        <f>IF(FRUTAS!Z44=0,"",FRUTAS!Z44)</f>
        <v>26908</v>
      </c>
    </row>
    <row r="45" spans="1:23" ht="15.75" customHeight="1">
      <c r="A45" s="10">
        <f>IF(FRUTAS!A45=0,"",FRUTAS!A45)</f>
        <v>8</v>
      </c>
      <c r="B45" s="11" t="str">
        <f>IF(FRUTAS!B45=0,"",FRUTAS!B45)</f>
        <v>Gabriel Dario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79"/>
      <c r="Q45" s="79"/>
      <c r="R45" s="79"/>
      <c r="S45" s="79"/>
      <c r="T45" s="79"/>
      <c r="U45" s="79"/>
      <c r="V45" s="79" t="str">
        <f t="shared" si="0"/>
        <v/>
      </c>
      <c r="W45" s="100">
        <f>IF(FRUTAS!Z45=0,"",FRUTAS!Z45)</f>
        <v>26908</v>
      </c>
    </row>
    <row r="46" spans="1:23" ht="15.75" customHeight="1">
      <c r="A46" s="23">
        <v>1</v>
      </c>
      <c r="B46" s="24" t="s">
        <v>137</v>
      </c>
      <c r="C46" s="32"/>
      <c r="D46" s="32"/>
      <c r="E46" s="32"/>
      <c r="F46" s="32"/>
      <c r="G46" s="32"/>
      <c r="H46" s="32"/>
      <c r="I46" s="32"/>
      <c r="J46" s="101"/>
      <c r="K46" s="48"/>
      <c r="L46" s="48"/>
      <c r="M46" s="48"/>
      <c r="N46" s="48"/>
      <c r="O46" s="48"/>
      <c r="P46" s="80"/>
      <c r="Q46" s="80"/>
      <c r="R46" s="80"/>
      <c r="S46" s="80"/>
      <c r="T46" s="80"/>
      <c r="U46" s="80"/>
      <c r="V46" s="79"/>
      <c r="W46" s="97"/>
    </row>
    <row r="47" spans="1:23" ht="15.75" customHeight="1">
      <c r="A47" s="10" t="str">
        <f>IF(FRUTAS!A47=0,"",FRUTAS!A47)</f>
        <v>RET</v>
      </c>
      <c r="B47" s="11" t="str">
        <f>IF(FRUTAS!B47=0,"",FRUTAS!B47)</f>
        <v>Eze Cuevas</v>
      </c>
      <c r="C47" s="32"/>
      <c r="D47" s="32"/>
      <c r="E47" s="32"/>
      <c r="F47" s="32"/>
      <c r="G47" s="32"/>
      <c r="H47" s="32"/>
      <c r="I47" s="32"/>
      <c r="J47" s="101" t="s">
        <v>138</v>
      </c>
      <c r="K47" s="48"/>
      <c r="L47" s="48"/>
      <c r="M47" s="48"/>
      <c r="N47" s="48"/>
      <c r="O47" s="48"/>
      <c r="P47" s="80"/>
      <c r="Q47" s="80"/>
      <c r="R47" s="80"/>
      <c r="S47" s="80"/>
      <c r="T47" s="80"/>
      <c r="U47" s="80"/>
      <c r="V47" s="79" t="str">
        <f t="shared" ref="V47:V48" si="1">IF(COUNTA(C47:U47),"SI","")</f>
        <v>SI</v>
      </c>
      <c r="W47" s="97" t="str">
        <f>IF(FRUTAS!Z47=0,"",FRUTAS!Z47)</f>
        <v/>
      </c>
    </row>
    <row r="48" spans="1:23" ht="16.5" customHeight="1">
      <c r="A48" s="88" t="str">
        <f>IF(FRUTAS!A48=0,"",FRUTAS!A48)</f>
        <v>RET</v>
      </c>
      <c r="B48" s="89" t="str">
        <f>IF(FRUTAS!B48=0,"",FRUTAS!B48)</f>
        <v>Malala</v>
      </c>
      <c r="C48" s="57"/>
      <c r="D48" s="57"/>
      <c r="E48" s="53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91"/>
      <c r="Q48" s="91"/>
      <c r="R48" s="91"/>
      <c r="S48" s="91"/>
      <c r="T48" s="91"/>
      <c r="U48" s="91"/>
      <c r="V48" s="79" t="str">
        <f t="shared" si="1"/>
        <v/>
      </c>
      <c r="W48" s="102" t="str">
        <f>IF(FRUTAS!Z48=0,"",FRUTAS!Z48)</f>
        <v/>
      </c>
    </row>
    <row r="49" spans="1:22" ht="21" customHeight="1">
      <c r="A49" s="226" t="s">
        <v>92</v>
      </c>
      <c r="B49" s="227"/>
      <c r="C49" s="68" t="str">
        <f t="shared" ref="C49:Q49" si="2">IF(SUMIF($A$8:$A$48,"ret",C8:C48)=0,"",SUMIF($A$8:$A$48,"ret",C8:C48))</f>
        <v/>
      </c>
      <c r="D49" s="68" t="str">
        <f t="shared" si="2"/>
        <v/>
      </c>
      <c r="E49" s="68" t="str">
        <f t="shared" si="2"/>
        <v/>
      </c>
      <c r="F49" s="68" t="str">
        <f t="shared" si="2"/>
        <v/>
      </c>
      <c r="G49" s="68" t="str">
        <f t="shared" si="2"/>
        <v/>
      </c>
      <c r="H49" s="68" t="str">
        <f t="shared" si="2"/>
        <v/>
      </c>
      <c r="I49" s="68" t="str">
        <f t="shared" si="2"/>
        <v/>
      </c>
      <c r="J49" s="68" t="str">
        <f t="shared" si="2"/>
        <v/>
      </c>
      <c r="K49" s="68" t="str">
        <f t="shared" si="2"/>
        <v/>
      </c>
      <c r="L49" s="68" t="str">
        <f t="shared" si="2"/>
        <v/>
      </c>
      <c r="M49" s="68" t="str">
        <f t="shared" si="2"/>
        <v/>
      </c>
      <c r="N49" s="68" t="str">
        <f t="shared" si="2"/>
        <v/>
      </c>
      <c r="O49" s="68" t="str">
        <f t="shared" si="2"/>
        <v/>
      </c>
      <c r="P49" s="68" t="str">
        <f t="shared" si="2"/>
        <v/>
      </c>
      <c r="Q49" s="68" t="str">
        <f t="shared" si="2"/>
        <v/>
      </c>
      <c r="R49" s="103"/>
      <c r="S49" s="103"/>
      <c r="T49" s="103"/>
      <c r="U49" s="103"/>
      <c r="V49" s="104" t="str">
        <f>IF(SUMIF($A$8:$A$48,"ret",V8:V48)=0,"",SUMIF($A$8:$A$48,"ret",V8:V48))</f>
        <v/>
      </c>
    </row>
    <row r="50" spans="1:22" ht="21" customHeight="1">
      <c r="A50" s="246" t="s">
        <v>93</v>
      </c>
      <c r="B50" s="247"/>
      <c r="C50" s="66">
        <f t="shared" ref="C50:Q50" si="3">IF(SUMIF($A$8:$A$48,"&lt;&gt;ret",C8:C48)=0,"",SUMIF($A$8:$A$48,"&lt;&gt;ret",C8:C48))</f>
        <v>16</v>
      </c>
      <c r="D50" s="66">
        <f t="shared" si="3"/>
        <v>8</v>
      </c>
      <c r="E50" s="66" t="str">
        <f t="shared" si="3"/>
        <v/>
      </c>
      <c r="F50" s="66" t="str">
        <f t="shared" si="3"/>
        <v/>
      </c>
      <c r="G50" s="66" t="str">
        <f t="shared" si="3"/>
        <v/>
      </c>
      <c r="H50" s="66" t="str">
        <f t="shared" si="3"/>
        <v/>
      </c>
      <c r="I50" s="66" t="str">
        <f t="shared" si="3"/>
        <v/>
      </c>
      <c r="J50" s="66" t="str">
        <f t="shared" si="3"/>
        <v/>
      </c>
      <c r="K50" s="66" t="str">
        <f t="shared" si="3"/>
        <v/>
      </c>
      <c r="L50" s="66" t="str">
        <f t="shared" si="3"/>
        <v/>
      </c>
      <c r="M50" s="66" t="str">
        <f t="shared" si="3"/>
        <v/>
      </c>
      <c r="N50" s="66" t="str">
        <f t="shared" si="3"/>
        <v/>
      </c>
      <c r="O50" s="66" t="str">
        <f t="shared" si="3"/>
        <v/>
      </c>
      <c r="P50" s="66" t="str">
        <f t="shared" si="3"/>
        <v/>
      </c>
      <c r="Q50" s="66" t="str">
        <f t="shared" si="3"/>
        <v/>
      </c>
      <c r="R50" s="105"/>
      <c r="S50" s="105"/>
      <c r="T50" s="105"/>
      <c r="U50" s="105"/>
      <c r="V50" s="67" t="str">
        <f>IF(SUMIF($A$8:$A$48,"&lt;&gt;ret",V8:V48)=0,"",SUMIF($A$8:$A$48,"&lt;&gt;ret",V8:V48))</f>
        <v/>
      </c>
    </row>
    <row r="51" spans="1:22" ht="15.75" customHeight="1"/>
    <row r="52" spans="1:22" ht="21" customHeight="1">
      <c r="A52" s="226" t="s">
        <v>94</v>
      </c>
      <c r="B52" s="227"/>
      <c r="C52" s="68">
        <f t="shared" ref="C52:Q52" si="4">IF(SUM(C49:C50)=0,"",SUM(C49:C50))</f>
        <v>16</v>
      </c>
      <c r="D52" s="69">
        <f t="shared" si="4"/>
        <v>8</v>
      </c>
      <c r="E52" s="69" t="str">
        <f t="shared" si="4"/>
        <v/>
      </c>
      <c r="F52" s="69" t="str">
        <f t="shared" si="4"/>
        <v/>
      </c>
      <c r="G52" s="69" t="str">
        <f t="shared" si="4"/>
        <v/>
      </c>
      <c r="H52" s="69" t="str">
        <f t="shared" si="4"/>
        <v/>
      </c>
      <c r="I52" s="69" t="str">
        <f t="shared" si="4"/>
        <v/>
      </c>
      <c r="J52" s="69" t="str">
        <f t="shared" si="4"/>
        <v/>
      </c>
      <c r="K52" s="69" t="str">
        <f t="shared" si="4"/>
        <v/>
      </c>
      <c r="L52" s="69" t="str">
        <f t="shared" si="4"/>
        <v/>
      </c>
      <c r="M52" s="69" t="str">
        <f t="shared" si="4"/>
        <v/>
      </c>
      <c r="N52" s="69" t="str">
        <f t="shared" si="4"/>
        <v/>
      </c>
      <c r="O52" s="69" t="str">
        <f t="shared" si="4"/>
        <v/>
      </c>
      <c r="P52" s="69" t="str">
        <f t="shared" si="4"/>
        <v/>
      </c>
      <c r="Q52" s="69" t="str">
        <f t="shared" si="4"/>
        <v/>
      </c>
      <c r="R52" s="106"/>
      <c r="S52" s="106"/>
      <c r="T52" s="106"/>
      <c r="U52" s="106"/>
      <c r="V52" s="70" t="str">
        <f>IF(SUM(V49:V50)=0,"",SUM(V49:V50))</f>
        <v/>
      </c>
    </row>
    <row r="53" spans="1:22" ht="15.75" customHeight="1"/>
    <row r="54" spans="1:22" ht="15.75" customHeight="1"/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7:W50"/>
  <mergeCells count="18">
    <mergeCell ref="A1:C2"/>
    <mergeCell ref="D1:I2"/>
    <mergeCell ref="J1:L1"/>
    <mergeCell ref="M1:W1"/>
    <mergeCell ref="J2:L2"/>
    <mergeCell ref="M2:W2"/>
    <mergeCell ref="A6:I6"/>
    <mergeCell ref="J6:Q6"/>
    <mergeCell ref="A49:B49"/>
    <mergeCell ref="A50:B50"/>
    <mergeCell ref="A52:B52"/>
    <mergeCell ref="J3:L3"/>
    <mergeCell ref="M3:W3"/>
    <mergeCell ref="J4:L4"/>
    <mergeCell ref="M4:W4"/>
    <mergeCell ref="A5:B5"/>
    <mergeCell ref="C5:W5"/>
    <mergeCell ref="A3:I4"/>
  </mergeCells>
  <pageMargins left="0.70866141732283472" right="0.70866141732283472" top="0.74803149606299213" bottom="0.74803149606299213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7.42578125" customWidth="1"/>
    <col min="2" max="2" width="23" customWidth="1"/>
    <col min="3" max="3" width="10.42578125" customWidth="1"/>
    <col min="4" max="4" width="12.7109375" customWidth="1"/>
    <col min="5" max="5" width="12.140625" customWidth="1"/>
    <col min="6" max="6" width="17" customWidth="1"/>
    <col min="7" max="7" width="10.7109375" customWidth="1"/>
    <col min="8" max="8" width="15.42578125" customWidth="1"/>
    <col min="9" max="9" width="10.7109375" customWidth="1"/>
    <col min="10" max="26" width="10.7109375" hidden="1" customWidth="1"/>
  </cols>
  <sheetData>
    <row r="1" spans="1:9" ht="15.75" customHeight="1">
      <c r="A1" s="107" t="s">
        <v>12</v>
      </c>
      <c r="B1" s="107" t="s">
        <v>13</v>
      </c>
      <c r="C1" s="108" t="s">
        <v>18</v>
      </c>
      <c r="D1" s="109" t="s">
        <v>19</v>
      </c>
      <c r="E1" s="109" t="s">
        <v>139</v>
      </c>
      <c r="F1" s="109" t="s">
        <v>140</v>
      </c>
      <c r="G1" s="110"/>
      <c r="H1" s="111" t="s">
        <v>33</v>
      </c>
      <c r="I1" s="112" t="s">
        <v>141</v>
      </c>
    </row>
    <row r="2" spans="1:9">
      <c r="A2" s="113" t="str">
        <f>IF(FRUTAS!A8=0,"",FRUTAS!A8)</f>
        <v>2</v>
      </c>
      <c r="B2" s="113" t="str">
        <f>IF(FRUTAS!B8=0,"",FRUTAS!B8)</f>
        <v>monica oblak</v>
      </c>
      <c r="C2" s="114" t="str">
        <f>IF(FRUTAS!G8=0,"",FRUTAS!G8)</f>
        <v/>
      </c>
      <c r="D2" s="114" t="str">
        <f>IFERROR(IF(OR(IF(AND(MOD(FRUTAS!H8,FRUTAS!Y8)=0,FRUTAS!Y8=2.5),FRUTAS!H8,""),0),FRUTAS!H8,""),"")</f>
        <v/>
      </c>
      <c r="E2" s="115"/>
      <c r="F2" s="115" t="str">
        <f>IFERROR(IF(IF(AND(MOD(FRUTAS!H8,FRUTAS!Y8)=0,FRUTAS!Y8=1),FRUTAS!H8,"")=0,"",IF(AND(MOD(FRUTAS!H8,FRUTAS!Y8)=0,FRUTAS!Y8=1),FRUTAS!H8,"")),"")</f>
        <v/>
      </c>
      <c r="G2" s="116"/>
      <c r="H2" s="117">
        <f>IF(FRUTAS!Y8=0,"",FRUTAS!Y8)</f>
        <v>1</v>
      </c>
      <c r="I2" s="118" t="str">
        <f t="shared" ref="I2:I41" si="0">IF(SUM(C2:G2)=0,"",SUM(C2:G2))</f>
        <v/>
      </c>
    </row>
    <row r="3" spans="1:9">
      <c r="A3" s="113">
        <f>IF(FRUTAS!A9=0,"",FRUTAS!A9)</f>
        <v>1</v>
      </c>
      <c r="B3" s="113" t="str">
        <f>IF(FRUTAS!B9=0,"",FRUTAS!B9)</f>
        <v>roxana montel</v>
      </c>
      <c r="C3" s="114" t="str">
        <f>IF(FRUTAS!G9=0,"",FRUTAS!G9)</f>
        <v/>
      </c>
      <c r="D3" s="114" t="str">
        <f>IFERROR(IF(OR(IF(AND(MOD(FRUTAS!H9,FRUTAS!Y9)=0,FRUTAS!Y9=2.5),FRUTAS!H9,""),0),FRUTAS!H9,""),"")</f>
        <v/>
      </c>
      <c r="E3" s="119"/>
      <c r="F3" s="115">
        <f>IFERROR(IF(IF(AND(MOD(FRUTAS!H9,FRUTAS!Y9)=0,FRUTAS!Y9=1),FRUTAS!H9,"")=0,"",IF(AND(MOD(FRUTAS!H9,FRUTAS!Y9)=0,FRUTAS!Y9=1),FRUTAS!H9,"")),"")</f>
        <v>1</v>
      </c>
      <c r="G3" s="116"/>
      <c r="H3" s="117">
        <f>IF(FRUTAS!Y9=0,"",FRUTAS!Y9)</f>
        <v>1</v>
      </c>
      <c r="I3" s="120">
        <f t="shared" si="0"/>
        <v>1</v>
      </c>
    </row>
    <row r="4" spans="1:9">
      <c r="A4" s="113" t="str">
        <f>IF(FRUTAS!A10=0,"",FRUTAS!A10)</f>
        <v>1</v>
      </c>
      <c r="B4" s="113" t="str">
        <f>IF(FRUTAS!B10=0,"",FRUTAS!B10)</f>
        <v xml:space="preserve">                         ercilia maria hojman gandolfo</v>
      </c>
      <c r="C4" s="114" t="str">
        <f>IF(FRUTAS!G10=0,"",FRUTAS!G10)</f>
        <v/>
      </c>
      <c r="D4" s="114" t="str">
        <f>IFERROR(IF(OR(IF(AND(MOD(FRUTAS!H10,FRUTAS!Y10)=0,FRUTAS!Y10=2.5),FRUTAS!H10,""),0),FRUTAS!H10,""),"")</f>
        <v/>
      </c>
      <c r="E4" s="119"/>
      <c r="F4" s="115" t="str">
        <f>IFERROR(IF(IF(AND(MOD(FRUTAS!H10,FRUTAS!Y10)=0,FRUTAS!Y10=1),FRUTAS!H10,"")=0,"",IF(AND(MOD(FRUTAS!H10,FRUTAS!Y10)=0,FRUTAS!Y10=1),FRUTAS!H10,"")),"")</f>
        <v/>
      </c>
      <c r="G4" s="116"/>
      <c r="H4" s="117">
        <f>IF(FRUTAS!Y10=0,"",FRUTAS!Y10)</f>
        <v>1</v>
      </c>
      <c r="I4" s="120" t="str">
        <f t="shared" si="0"/>
        <v/>
      </c>
    </row>
    <row r="5" spans="1:9">
      <c r="A5" s="113" t="str">
        <f>IF(FRUTAS!A11=0,"",FRUTAS!A11)</f>
        <v>2</v>
      </c>
      <c r="B5" s="113" t="str">
        <f>IF(FRUTAS!B11=0,"",FRUTAS!B11)</f>
        <v>ingrid améndola</v>
      </c>
      <c r="C5" s="114" t="str">
        <f>IF(FRUTAS!G11=0,"",FRUTAS!G11)</f>
        <v/>
      </c>
      <c r="D5" s="114" t="str">
        <f>IFERROR(IF(OR(IF(AND(MOD(FRUTAS!H11,FRUTAS!Y11)=0,FRUTAS!Y11=2.5),FRUTAS!H11,""),0),FRUTAS!H11,""),"")</f>
        <v/>
      </c>
      <c r="E5" s="119"/>
      <c r="F5" s="115" t="str">
        <f>IFERROR(IF(IF(AND(MOD(FRUTAS!H11,FRUTAS!Y11)=0,FRUTAS!Y11=1),FRUTAS!H11,"")=0,"",IF(AND(MOD(FRUTAS!H11,FRUTAS!Y11)=0,FRUTAS!Y11=1),FRUTAS!H11,"")),"")</f>
        <v/>
      </c>
      <c r="G5" s="116"/>
      <c r="H5" s="117">
        <f>IF(FRUTAS!Y11=0,"",FRUTAS!Y11)</f>
        <v>1</v>
      </c>
      <c r="I5" s="120" t="str">
        <f t="shared" si="0"/>
        <v/>
      </c>
    </row>
    <row r="6" spans="1:9">
      <c r="A6" s="113">
        <f>IF(FRUTAS!A12=0,"",FRUTAS!A12)</f>
        <v>1</v>
      </c>
      <c r="B6" s="121" t="str">
        <f>IF(FRUTAS!B12=0,"",FRUTAS!B12)</f>
        <v>Tea Sinclair</v>
      </c>
      <c r="C6" s="114" t="str">
        <f>IF(FRUTAS!G12=0,"",FRUTAS!G12)</f>
        <v/>
      </c>
      <c r="D6" s="114" t="str">
        <f>IFERROR(IF(OR(IF(AND(MOD(FRUTAS!H12,FRUTAS!Y12)=0,FRUTAS!Y12=2.5),FRUTAS!H12,""),0),FRUTAS!H12,""),"")</f>
        <v/>
      </c>
      <c r="E6" s="119"/>
      <c r="F6" s="115" t="str">
        <f>IFERROR(IF(IF(AND(MOD(FRUTAS!H12,FRUTAS!Y12)=0,FRUTAS!Y12=1),FRUTAS!H12,"")=0,"",IF(AND(MOD(FRUTAS!H12,FRUTAS!Y12)=0,FRUTAS!Y12=1),FRUTAS!H12,"")),"")</f>
        <v/>
      </c>
      <c r="G6" s="116"/>
      <c r="H6" s="117">
        <f>IF(FRUTAS!Y12=0,"",FRUTAS!Y12)</f>
        <v>2.5</v>
      </c>
      <c r="I6" s="120" t="str">
        <f t="shared" si="0"/>
        <v/>
      </c>
    </row>
    <row r="7" spans="1:9">
      <c r="A7" s="113">
        <f>IF(FRUTAS!A13=0,"",FRUTAS!A13)</f>
        <v>2</v>
      </c>
      <c r="B7" s="113" t="str">
        <f>IF(FRUTAS!B13=0,"",FRUTAS!B13)</f>
        <v>La intendencia</v>
      </c>
      <c r="C7" s="114" t="str">
        <f>IF(FRUTAS!G13=0,"",FRUTAS!G13)</f>
        <v/>
      </c>
      <c r="D7" s="114">
        <f>IFERROR(IF(OR(IF(AND(MOD(FRUTAS!H13,FRUTAS!Y13)=0,FRUTAS!Y13=2.5),FRUTAS!H13,""),0),FRUTAS!H13,""),"")</f>
        <v>20</v>
      </c>
      <c r="E7" s="119"/>
      <c r="F7" s="115" t="str">
        <f>IFERROR(IF(IF(AND(MOD(FRUTAS!H13,FRUTAS!Y13)=0,FRUTAS!Y13=1),FRUTAS!H13,"")=0,"",IF(AND(MOD(FRUTAS!H13,FRUTAS!Y13)=0,FRUTAS!Y13=1),FRUTAS!H13,"")),"")</f>
        <v/>
      </c>
      <c r="G7" s="116"/>
      <c r="H7" s="117">
        <f>IF(FRUTAS!Y13=0,"",FRUTAS!Y13)</f>
        <v>2.5</v>
      </c>
      <c r="I7" s="120">
        <f t="shared" si="0"/>
        <v>20</v>
      </c>
    </row>
    <row r="8" spans="1:9">
      <c r="A8" s="113">
        <f>IF(FRUTAS!A14=0,"",FRUTAS!A14)</f>
        <v>2</v>
      </c>
      <c r="B8" s="113" t="str">
        <f>IF(FRUTAS!B14=0,"",FRUTAS!B14)</f>
        <v>Piers Ituzaingo</v>
      </c>
      <c r="C8" s="114" t="str">
        <f>IF(FRUTAS!G14=0,"",FRUTAS!G14)</f>
        <v/>
      </c>
      <c r="D8" s="114">
        <f>IFERROR(IF(OR(IF(AND(MOD(FRUTAS!H14,FRUTAS!Y14)=0,FRUTAS!Y14=2.5),FRUTAS!H14,""),0),FRUTAS!H14,""),"")</f>
        <v>10</v>
      </c>
      <c r="E8" s="119"/>
      <c r="F8" s="115" t="str">
        <f>IFERROR(IF(IF(AND(MOD(FRUTAS!H14,FRUTAS!Y14)=0,FRUTAS!Y14=1),FRUTAS!H14,"")=0,"",IF(AND(MOD(FRUTAS!H14,FRUTAS!Y14)=0,FRUTAS!Y14=1),FRUTAS!H14,"")),"")</f>
        <v/>
      </c>
      <c r="G8" s="116"/>
      <c r="H8" s="117">
        <f>IF(FRUTAS!Y14=0,"",FRUTAS!Y14)</f>
        <v>2.5</v>
      </c>
      <c r="I8" s="120">
        <f t="shared" si="0"/>
        <v>10</v>
      </c>
    </row>
    <row r="9" spans="1:9">
      <c r="A9" s="113">
        <f>IF(FRUTAS!A15=0,"",FRUTAS!A15)</f>
        <v>7</v>
      </c>
      <c r="B9" s="113" t="str">
        <f>IF(FRUTAS!B15=0,"",FRUTAS!B15)</f>
        <v>Tropamen</v>
      </c>
      <c r="C9" s="114" t="str">
        <f>IF(FRUTAS!G15=0,"",FRUTAS!G15)</f>
        <v/>
      </c>
      <c r="D9" s="114" t="str">
        <f>IFERROR(IF(OR(IF(AND(MOD(FRUTAS!H15,FRUTAS!Y15)=0,FRUTAS!Y15=2.5),FRUTAS!H15,""),0),FRUTAS!H15,""),"")</f>
        <v/>
      </c>
      <c r="E9" s="119"/>
      <c r="F9" s="115" t="str">
        <f>IFERROR(IF(IF(AND(MOD(FRUTAS!H15,FRUTAS!Y15)=0,FRUTAS!Y15=1),FRUTAS!H15,"")=0,"",IF(AND(MOD(FRUTAS!H15,FRUTAS!Y15)=0,FRUTAS!Y15=1),FRUTAS!H15,"")),"")</f>
        <v/>
      </c>
      <c r="G9" s="116"/>
      <c r="H9" s="117">
        <f>IF(FRUTAS!Y15=0,"",FRUTAS!Y15)</f>
        <v>2.5</v>
      </c>
      <c r="I9" s="120" t="str">
        <f t="shared" si="0"/>
        <v/>
      </c>
    </row>
    <row r="10" spans="1:9">
      <c r="A10" s="113">
        <f>IF(FRUTAS!A16=0,"",FRUTAS!A16)</f>
        <v>2</v>
      </c>
      <c r="B10" s="113" t="str">
        <f>IF(FRUTAS!B16=0,"",FRUTAS!B16)</f>
        <v>Piers Moron</v>
      </c>
      <c r="C10" s="114" t="str">
        <f>IF(FRUTAS!G16=0,"",FRUTAS!G16)</f>
        <v/>
      </c>
      <c r="D10" s="114">
        <f>IFERROR(IF(OR(IF(AND(MOD(FRUTAS!H16,FRUTAS!Y16)=0,FRUTAS!Y16=2.5),FRUTAS!H16,""),0),FRUTAS!H16,""),"")</f>
        <v>15</v>
      </c>
      <c r="E10" s="119"/>
      <c r="F10" s="115" t="str">
        <f>IFERROR(IF(IF(AND(MOD(FRUTAS!H16,FRUTAS!Y16)=0,FRUTAS!Y16=1),FRUTAS!H16,"")=0,"",IF(AND(MOD(FRUTAS!H16,FRUTAS!Y16)=0,FRUTAS!Y16=1),FRUTAS!H16,"")),"")</f>
        <v/>
      </c>
      <c r="G10" s="116"/>
      <c r="H10" s="117">
        <f>IF(FRUTAS!Y16=0,"",FRUTAS!Y16)</f>
        <v>2.5</v>
      </c>
      <c r="I10" s="120">
        <f t="shared" si="0"/>
        <v>15</v>
      </c>
    </row>
    <row r="11" spans="1:9">
      <c r="A11" s="113">
        <f>IF(FRUTAS!A17=0,"",FRUTAS!A17)</f>
        <v>1</v>
      </c>
      <c r="B11" s="113" t="str">
        <f>IF(FRUTAS!B17=0,"",FRUTAS!B17)</f>
        <v>Walden café</v>
      </c>
      <c r="C11" s="114" t="str">
        <f>IF(FRUTAS!G17=0,"",FRUTAS!G17)</f>
        <v/>
      </c>
      <c r="D11" s="114" t="str">
        <f>IFERROR(IF(OR(IF(AND(MOD(FRUTAS!H17,FRUTAS!Y17)=0,FRUTAS!Y17=2.5),FRUTAS!H17,""),0),FRUTAS!H17,""),"")</f>
        <v/>
      </c>
      <c r="E11" s="119"/>
      <c r="F11" s="115" t="str">
        <f>IFERROR(IF(IF(AND(MOD(FRUTAS!H17,FRUTAS!Y17)=0,FRUTAS!Y17=1),FRUTAS!H17,"")=0,"",IF(AND(MOD(FRUTAS!H17,FRUTAS!Y17)=0,FRUTAS!Y17=1),FRUTAS!H17,"")),"")</f>
        <v/>
      </c>
      <c r="G11" s="116"/>
      <c r="H11" s="122" t="str">
        <f>IF(FRUTAS!Y17=0,"",FRUTAS!Y17)</f>
        <v/>
      </c>
      <c r="I11" s="120" t="str">
        <f t="shared" si="0"/>
        <v/>
      </c>
    </row>
    <row r="12" spans="1:9">
      <c r="A12" s="113">
        <f>IF(FRUTAS!A18=0,"",FRUTAS!A18)</f>
        <v>1</v>
      </c>
      <c r="B12" s="113" t="str">
        <f>IF(FRUTAS!B18=0,"",FRUTAS!B18)</f>
        <v>Open 25 local 250</v>
      </c>
      <c r="C12" s="114" t="str">
        <f>IF(FRUTAS!G18=0,"",FRUTAS!G18)</f>
        <v/>
      </c>
      <c r="D12" s="114" t="str">
        <f>IFERROR(IF(OR(IF(AND(MOD(FRUTAS!H18,FRUTAS!Y18)=0,FRUTAS!Y18=2.5),FRUTAS!H18,""),0),FRUTAS!H18,""),"")</f>
        <v/>
      </c>
      <c r="E12" s="119"/>
      <c r="F12" s="115" t="str">
        <f>IFERROR(IF(IF(AND(MOD(FRUTAS!H18,FRUTAS!Y18)=0,FRUTAS!Y18=1),FRUTAS!H18,"")=0,"",IF(AND(MOD(FRUTAS!H18,FRUTAS!Y18)=0,FRUTAS!Y18=1),FRUTAS!H18,"")),"")</f>
        <v/>
      </c>
      <c r="G12" s="116"/>
      <c r="H12" s="122" t="str">
        <f>IF(FRUTAS!Y18=0,"",FRUTAS!Y18)</f>
        <v/>
      </c>
      <c r="I12" s="120" t="str">
        <f t="shared" si="0"/>
        <v/>
      </c>
    </row>
    <row r="13" spans="1:9">
      <c r="A13" s="113">
        <f>IF(FRUTAS!A19=0,"",FRUTAS!A19)</f>
        <v>1</v>
      </c>
      <c r="B13" s="113" t="str">
        <f>IF(FRUTAS!B19=0,"",FRUTAS!B19)</f>
        <v>Ricardo Shih</v>
      </c>
      <c r="C13" s="114" t="str">
        <f>IF(FRUTAS!G19=0,"",FRUTAS!G19)</f>
        <v/>
      </c>
      <c r="D13" s="114" t="str">
        <f>IFERROR(IF(OR(IF(AND(MOD(FRUTAS!H19,FRUTAS!Y19)=0,FRUTAS!Y19=2.5),FRUTAS!H19,""),0),FRUTAS!H19,""),"")</f>
        <v/>
      </c>
      <c r="E13" s="119"/>
      <c r="F13" s="115" t="str">
        <f>IFERROR(IF(IF(AND(MOD(FRUTAS!H19,FRUTAS!Y19)=0,FRUTAS!Y19=1),FRUTAS!H19,"")=0,"",IF(AND(MOD(FRUTAS!H19,FRUTAS!Y19)=0,FRUTAS!Y19=1),FRUTAS!H19,"")),"")</f>
        <v/>
      </c>
      <c r="G13" s="116"/>
      <c r="H13" s="122" t="str">
        <f>IF(FRUTAS!Y19=0,"",FRUTAS!Y19)</f>
        <v/>
      </c>
      <c r="I13" s="120" t="str">
        <f t="shared" si="0"/>
        <v/>
      </c>
    </row>
    <row r="14" spans="1:9">
      <c r="A14" s="113" t="str">
        <f>IF(FRUTAS!A20=0,"",FRUTAS!A20)</f>
        <v>ret</v>
      </c>
      <c r="B14" s="113" t="str">
        <f>IF(FRUTAS!B20=0,"",FRUTAS!B20)</f>
        <v>Biomac</v>
      </c>
      <c r="C14" s="114" t="str">
        <f>IF(FRUTAS!G20=0,"",FRUTAS!G20)</f>
        <v/>
      </c>
      <c r="D14" s="114" t="str">
        <f>IFERROR(IF(OR(IF(AND(MOD(FRUTAS!H20,FRUTAS!Y20)=0,FRUTAS!Y20=2.5),FRUTAS!H20,""),0),FRUTAS!H20,""),"")</f>
        <v/>
      </c>
      <c r="E14" s="119"/>
      <c r="F14" s="115" t="str">
        <f>IFERROR(IF(IF(AND(MOD(FRUTAS!H20,FRUTAS!Y20)=0,FRUTAS!Y20=1),FRUTAS!H20,"")=0,"",IF(AND(MOD(FRUTAS!H20,FRUTAS!Y20)=0,FRUTAS!Y20=1),FRUTAS!H20,"")),"")</f>
        <v/>
      </c>
      <c r="G14" s="116"/>
      <c r="H14" s="122" t="str">
        <f>IF(FRUTAS!Y20=0,"",FRUTAS!Y20)</f>
        <v/>
      </c>
      <c r="I14" s="120" t="str">
        <f t="shared" si="0"/>
        <v/>
      </c>
    </row>
    <row r="15" spans="1:9">
      <c r="A15" s="113">
        <f>IF(FRUTAS!A21=0,"",FRUTAS!A21)</f>
        <v>1</v>
      </c>
      <c r="B15" s="113" t="str">
        <f>IF(FRUTAS!B21=0,"",FRUTAS!B21)</f>
        <v>Tostado callao</v>
      </c>
      <c r="C15" s="114" t="str">
        <f>IF(FRUTAS!G21=0,"",FRUTAS!G21)</f>
        <v/>
      </c>
      <c r="D15" s="114" t="str">
        <f>IFERROR(IF(OR(IF(AND(MOD(FRUTAS!H21,FRUTAS!Y21)=0,FRUTAS!Y21=2.5),FRUTAS!H21,""),0),FRUTAS!H21,""),"")</f>
        <v/>
      </c>
      <c r="E15" s="119"/>
      <c r="F15" s="115" t="str">
        <f>IFERROR(IF(IF(AND(MOD(FRUTAS!H21,FRUTAS!Y21)=0,FRUTAS!Y21=1),FRUTAS!H21,"")=0,"",IF(AND(MOD(FRUTAS!H21,FRUTAS!Y21)=0,FRUTAS!Y21=1),FRUTAS!H21,"")),"")</f>
        <v/>
      </c>
      <c r="G15" s="116"/>
      <c r="H15" s="117">
        <f>IF(FRUTAS!Y21=0,"",FRUTAS!Y21)</f>
        <v>2.5</v>
      </c>
      <c r="I15" s="120" t="str">
        <f t="shared" si="0"/>
        <v/>
      </c>
    </row>
    <row r="16" spans="1:9">
      <c r="A16" s="113">
        <f>IF(FRUTAS!A22=0,"",FRUTAS!A22)</f>
        <v>1</v>
      </c>
      <c r="B16" s="113" t="str">
        <f>IF(FRUTAS!B22=0,"",FRUTAS!B22)</f>
        <v>Gelato</v>
      </c>
      <c r="C16" s="114" t="str">
        <f>IF(FRUTAS!G22=0,"",FRUTAS!G22)</f>
        <v/>
      </c>
      <c r="D16" s="114" t="str">
        <f>IFERROR(IF(OR(IF(AND(MOD(FRUTAS!H22,FRUTAS!Y22)=0,FRUTAS!Y22=2.5),FRUTAS!H22,""),0),FRUTAS!H22,""),"")</f>
        <v/>
      </c>
      <c r="E16" s="119"/>
      <c r="F16" s="115" t="str">
        <f>IFERROR(IF(IF(AND(MOD(FRUTAS!H22,FRUTAS!Y22)=0,FRUTAS!Y22=1),FRUTAS!H22,"")=0,"",IF(AND(MOD(FRUTAS!H22,FRUTAS!Y22)=0,FRUTAS!Y22=1),FRUTAS!H22,"")),"")</f>
        <v/>
      </c>
      <c r="G16" s="116"/>
      <c r="H16" s="117" t="str">
        <f>IF(FRUTAS!Y22=0,"",FRUTAS!Y22)</f>
        <v>granel</v>
      </c>
      <c r="I16" s="120" t="str">
        <f t="shared" si="0"/>
        <v/>
      </c>
    </row>
    <row r="17" spans="1:9">
      <c r="A17" s="113">
        <f>IF(FRUTAS!A23=0,"",FRUTAS!A23)</f>
        <v>2</v>
      </c>
      <c r="B17" s="113" t="str">
        <f>IF(FRUTAS!B23=0,"",FRUTAS!B23)</f>
        <v>Distrib Carlitos</v>
      </c>
      <c r="C17" s="114">
        <f>IF(FRUTAS!G23=0,"",FRUTAS!G23)</f>
        <v>100</v>
      </c>
      <c r="D17" s="114" t="str">
        <f>IFERROR(IF(OR(IF(AND(MOD(FRUTAS!H23,FRUTAS!Y23)=0,FRUTAS!Y23=2.5),FRUTAS!H23,""),0),FRUTAS!H23,""),"")</f>
        <v/>
      </c>
      <c r="E17" s="119"/>
      <c r="F17" s="115">
        <f>IFERROR(IF(IF(AND(MOD(FRUTAS!H23,FRUTAS!Y23)=0,FRUTAS!Y23=1),FRUTAS!H23,"")=0,"",IF(AND(MOD(FRUTAS!H23,FRUTAS!Y23)=0,FRUTAS!Y23=1),FRUTAS!H23,"")),"")</f>
        <v>40</v>
      </c>
      <c r="G17" s="116"/>
      <c r="H17" s="117">
        <f>IF(FRUTAS!Y23=0,"",FRUTAS!Y23)</f>
        <v>1</v>
      </c>
      <c r="I17" s="120">
        <f t="shared" si="0"/>
        <v>140</v>
      </c>
    </row>
    <row r="18" spans="1:9">
      <c r="A18" s="113" t="str">
        <f>IF(FRUTAS!A24=0,"",FRUTAS!A24)</f>
        <v xml:space="preserve">ret </v>
      </c>
      <c r="B18" s="113" t="str">
        <f>IF(FRUTAS!B24=0,"",FRUTAS!B24)</f>
        <v>Geli</v>
      </c>
      <c r="C18" s="114" t="str">
        <f>IF(FRUTAS!G24=0,"",FRUTAS!G24)</f>
        <v/>
      </c>
      <c r="D18" s="114" t="str">
        <f>IFERROR(IF(OR(IF(AND(MOD(FRUTAS!H24,FRUTAS!Y24)=0,FRUTAS!Y24=2.5),FRUTAS!H24,""),0),FRUTAS!H24,""),"")</f>
        <v/>
      </c>
      <c r="E18" s="119"/>
      <c r="F18" s="115" t="str">
        <f>IFERROR(IF(IF(AND(MOD(FRUTAS!H24,FRUTAS!Y24)=0,FRUTAS!Y24=1),FRUTAS!H24,"")=0,"",IF(AND(MOD(FRUTAS!H24,FRUTAS!Y24)=0,FRUTAS!Y24=1),FRUTAS!H24,"")),"")</f>
        <v/>
      </c>
      <c r="G18" s="116"/>
      <c r="H18" s="117" t="str">
        <f>IF(FRUTAS!Y24=0,"",FRUTAS!Y24)</f>
        <v>granel</v>
      </c>
      <c r="I18" s="120" t="str">
        <f t="shared" si="0"/>
        <v/>
      </c>
    </row>
    <row r="19" spans="1:9">
      <c r="A19" s="113">
        <f>IF(FRUTAS!A25=0,"",FRUTAS!A25)</f>
        <v>1</v>
      </c>
      <c r="B19" s="113" t="str">
        <f>IF(FRUTAS!B25=0,"",FRUTAS!B25)</f>
        <v xml:space="preserve">Fernando Barenbaum </v>
      </c>
      <c r="C19" s="114" t="str">
        <f>IF(FRUTAS!G25=0,"",FRUTAS!G25)</f>
        <v/>
      </c>
      <c r="D19" s="114" t="str">
        <f>IFERROR(IF(OR(IF(AND(MOD(FRUTAS!H25,FRUTAS!Y25)=0,FRUTAS!Y25=2.5),FRUTAS!H25,""),0),FRUTAS!H25,""),"")</f>
        <v/>
      </c>
      <c r="E19" s="119"/>
      <c r="F19" s="115" t="str">
        <f>IFERROR(IF(IF(AND(MOD(FRUTAS!H25,FRUTAS!Y25)=0,FRUTAS!Y25=1),FRUTAS!H25,"")=0,"",IF(AND(MOD(FRUTAS!H25,FRUTAS!Y25)=0,FRUTAS!Y25=1),FRUTAS!H25,"")),"")</f>
        <v/>
      </c>
      <c r="G19" s="116"/>
      <c r="H19" s="122" t="str">
        <f>IF(FRUTAS!Y25=0,"",FRUTAS!Y25)</f>
        <v/>
      </c>
      <c r="I19" s="120" t="str">
        <f t="shared" si="0"/>
        <v/>
      </c>
    </row>
    <row r="20" spans="1:9">
      <c r="A20" s="113">
        <f>IF(FRUTAS!A26=0,"",FRUTAS!A26)</f>
        <v>1</v>
      </c>
      <c r="B20" s="113" t="str">
        <f>IF(FRUTAS!B26=0,"",FRUTAS!B26)</f>
        <v>Josefina Hunter</v>
      </c>
      <c r="C20" s="114">
        <f>IF(FRUTAS!G26=0,"",FRUTAS!G26)</f>
        <v>10</v>
      </c>
      <c r="D20" s="114" t="str">
        <f>IFERROR(IF(OR(IF(AND(MOD(FRUTAS!H26,FRUTAS!Y26)=0,FRUTAS!Y26=2.5),FRUTAS!H26,""),0),FRUTAS!H26,""),"")</f>
        <v/>
      </c>
      <c r="E20" s="119"/>
      <c r="F20" s="115" t="str">
        <f>IFERROR(IF(IF(AND(MOD(FRUTAS!H26,FRUTAS!Y26)=0,FRUTAS!Y26=1),FRUTAS!H26,"")=0,"",IF(AND(MOD(FRUTAS!H26,FRUTAS!Y26)=0,FRUTAS!Y26=1),FRUTAS!H26,"")),"")</f>
        <v/>
      </c>
      <c r="G20" s="116"/>
      <c r="H20" s="117">
        <f>IF(FRUTAS!Y26=0,"",FRUTAS!Y26)</f>
        <v>2.5</v>
      </c>
      <c r="I20" s="120">
        <f t="shared" si="0"/>
        <v>10</v>
      </c>
    </row>
    <row r="21" spans="1:9" ht="15.75" customHeight="1">
      <c r="A21" s="113">
        <f>IF(FRUTAS!A27=0,"",FRUTAS!A27)</f>
        <v>1</v>
      </c>
      <c r="B21" s="113" t="str">
        <f>IF(FRUTAS!B27=0,"",FRUTAS!B27)</f>
        <v>Tea montevideo</v>
      </c>
      <c r="C21" s="114" t="str">
        <f>IF(FRUTAS!G27=0,"",FRUTAS!G27)</f>
        <v/>
      </c>
      <c r="D21" s="114" t="str">
        <f>IFERROR(IF(OR(IF(AND(MOD(FRUTAS!H27,FRUTAS!Y27)=0,FRUTAS!Y27=2.5),FRUTAS!H27,""),0),FRUTAS!H27,""),"")</f>
        <v/>
      </c>
      <c r="E21" s="119"/>
      <c r="F21" s="115" t="str">
        <f>IFERROR(IF(IF(AND(MOD(FRUTAS!H27,FRUTAS!Y27)=0,FRUTAS!Y27=1),FRUTAS!H27,"")=0,"",IF(AND(MOD(FRUTAS!H27,FRUTAS!Y27)=0,FRUTAS!Y27=1),FRUTAS!H27,"")),"")</f>
        <v/>
      </c>
      <c r="G21" s="116"/>
      <c r="H21" s="117">
        <f>IF(FRUTAS!Y27=0,"",FRUTAS!Y27)</f>
        <v>2.5</v>
      </c>
      <c r="I21" s="120" t="str">
        <f t="shared" si="0"/>
        <v/>
      </c>
    </row>
    <row r="22" spans="1:9" ht="15.75" customHeight="1">
      <c r="A22" s="113" t="str">
        <f>IF(FRUTAS!A28=0,"",FRUTAS!A28)</f>
        <v xml:space="preserve">ret </v>
      </c>
      <c r="B22" s="113" t="str">
        <f>IF(FRUTAS!B28=0,"",FRUTAS!B28)</f>
        <v>Regojo</v>
      </c>
      <c r="C22" s="114" t="str">
        <f>IF(FRUTAS!G28=0,"",FRUTAS!G28)</f>
        <v/>
      </c>
      <c r="D22" s="114" t="str">
        <f>IFERROR(IF(OR(IF(AND(MOD(FRUTAS!H28,FRUTAS!Y28)=0,FRUTAS!Y28=2.5),FRUTAS!H28,""),0),FRUTAS!H28,""),"")</f>
        <v/>
      </c>
      <c r="E22" s="119"/>
      <c r="F22" s="115" t="str">
        <f>IFERROR(IF(IF(AND(MOD(FRUTAS!H28,FRUTAS!Y28)=0,FRUTAS!Y28=1),FRUTAS!H28,"")=0,"",IF(AND(MOD(FRUTAS!H28,FRUTAS!Y28)=0,FRUTAS!Y28=1),FRUTAS!H28,"")),"")</f>
        <v/>
      </c>
      <c r="G22" s="116"/>
      <c r="H22" s="122" t="str">
        <f>IF(FRUTAS!Y28=0,"",FRUTAS!Y28)</f>
        <v/>
      </c>
      <c r="I22" s="120" t="str">
        <f t="shared" si="0"/>
        <v/>
      </c>
    </row>
    <row r="23" spans="1:9" ht="15.75" customHeight="1">
      <c r="A23" s="113">
        <f>IF(FRUTAS!A29=0,"",FRUTAS!A29)</f>
        <v>1</v>
      </c>
      <c r="B23" s="113" t="str">
        <f>IF(FRUTAS!B29=0,"",FRUTAS!B29)</f>
        <v>Tea avalos</v>
      </c>
      <c r="C23" s="114" t="str">
        <f>IF(FRUTAS!G29=0,"",FRUTAS!G29)</f>
        <v/>
      </c>
      <c r="D23" s="114">
        <f>IFERROR(IF(OR(IF(AND(MOD(FRUTAS!H29,FRUTAS!Y29)=0,FRUTAS!Y29=2.5),FRUTAS!H29,""),0),FRUTAS!H29,""),"")</f>
        <v>2.5</v>
      </c>
      <c r="E23" s="119"/>
      <c r="F23" s="115" t="str">
        <f>IFERROR(IF(IF(AND(MOD(FRUTAS!H29,FRUTAS!Y29)=0,FRUTAS!Y29=1),FRUTAS!H29,"")=0,"",IF(AND(MOD(FRUTAS!H29,FRUTAS!Y29)=0,FRUTAS!Y29=1),FRUTAS!H29,"")),"")</f>
        <v/>
      </c>
      <c r="G23" s="116"/>
      <c r="H23" s="117">
        <f>IF(FRUTAS!Y29=0,"",FRUTAS!Y29)</f>
        <v>2.5</v>
      </c>
      <c r="I23" s="120">
        <f t="shared" si="0"/>
        <v>2.5</v>
      </c>
    </row>
    <row r="24" spans="1:9" ht="15.75" customHeight="1">
      <c r="A24" s="113">
        <f>IF(FRUTAS!A30=0,"",FRUTAS!A30)</f>
        <v>7</v>
      </c>
      <c r="B24" s="113" t="str">
        <f>IF(FRUTAS!B30=0,"",FRUTAS!B30)</f>
        <v>Janelac</v>
      </c>
      <c r="C24" s="114">
        <f>IF(FRUTAS!G30=0,"",FRUTAS!G30)</f>
        <v>10</v>
      </c>
      <c r="D24" s="114" t="str">
        <f>IFERROR(IF(OR(IF(AND(MOD(FRUTAS!H30,FRUTAS!Y30)=0,FRUTAS!Y30=2.5),FRUTAS!H30,""),0),FRUTAS!H30,""),"")</f>
        <v/>
      </c>
      <c r="E24" s="119"/>
      <c r="F24" s="115" t="str">
        <f>IFERROR(IF(IF(AND(MOD(FRUTAS!H30,FRUTAS!Y30)=0,FRUTAS!Y30=1),FRUTAS!H30,"")=0,"",IF(AND(MOD(FRUTAS!H30,FRUTAS!Y30)=0,FRUTAS!Y30=1),FRUTAS!H30,"")),"")</f>
        <v/>
      </c>
      <c r="G24" s="116"/>
      <c r="H24" s="117">
        <f>IF(FRUTAS!Y30=0,"",FRUTAS!Y30)</f>
        <v>1</v>
      </c>
      <c r="I24" s="120">
        <f t="shared" si="0"/>
        <v>10</v>
      </c>
    </row>
    <row r="25" spans="1:9" ht="15.75" customHeight="1">
      <c r="A25" s="113" t="str">
        <f>IF(FRUTAS!A31=0,"",FRUTAS!A31)</f>
        <v xml:space="preserve">ret </v>
      </c>
      <c r="B25" s="113" t="str">
        <f>IF(FRUTAS!B31=0,"",FRUTAS!B31)</f>
        <v>Pacifico Andrés</v>
      </c>
      <c r="C25" s="114" t="str">
        <f>IF(FRUTAS!G31=0,"",FRUTAS!G31)</f>
        <v/>
      </c>
      <c r="D25" s="114" t="str">
        <f>IFERROR(IF(OR(IF(AND(MOD(FRUTAS!H31,FRUTAS!Y31)=0,FRUTAS!Y31=2.5),FRUTAS!H31,""),0),FRUTAS!H31,""),"")</f>
        <v/>
      </c>
      <c r="E25" s="119"/>
      <c r="F25" s="115" t="str">
        <f>IFERROR(IF(IF(AND(MOD(FRUTAS!H31,FRUTAS!Y31)=0,FRUTAS!Y31=1),FRUTAS!H31,"")=0,"",IF(AND(MOD(FRUTAS!H31,FRUTAS!Y31)=0,FRUTAS!Y31=1),FRUTAS!H31,"")),"")</f>
        <v/>
      </c>
      <c r="G25" s="116"/>
      <c r="H25" s="117">
        <f>IF(FRUTAS!Y31=0,"",FRUTAS!Y31)</f>
        <v>2.5</v>
      </c>
      <c r="I25" s="120" t="str">
        <f t="shared" si="0"/>
        <v/>
      </c>
    </row>
    <row r="26" spans="1:9" ht="15.75" customHeight="1">
      <c r="A26" s="113">
        <f>IF(FRUTAS!A32=0,"",FRUTAS!A32)</f>
        <v>7</v>
      </c>
      <c r="B26" s="113" t="str">
        <f>IF(FRUTAS!B32=0,"",FRUTAS!B32)</f>
        <v>Janelac</v>
      </c>
      <c r="C26" s="114" t="str">
        <f>IF(FRUTAS!G32=0,"",FRUTAS!G32)</f>
        <v/>
      </c>
      <c r="D26" s="114" t="str">
        <f>IFERROR(IF(OR(IF(AND(MOD(FRUTAS!H32,FRUTAS!Y32)=0,FRUTAS!Y32=2.5),FRUTAS!H32,""),0),FRUTAS!H32,""),"")</f>
        <v/>
      </c>
      <c r="E26" s="119"/>
      <c r="F26" s="115" t="str">
        <f>IFERROR(IF(IF(AND(MOD(FRUTAS!H32,FRUTAS!Y32)=0,FRUTAS!Y32=1),FRUTAS!H32,"")=0,"",IF(AND(MOD(FRUTAS!H32,FRUTAS!Y32)=0,FRUTAS!Y32=1),FRUTAS!H32,"")),"")</f>
        <v/>
      </c>
      <c r="G26" s="116"/>
      <c r="H26" s="117">
        <f>IF(FRUTAS!Y32=0,"",FRUTAS!Y32)</f>
        <v>2.5</v>
      </c>
      <c r="I26" s="120" t="str">
        <f t="shared" si="0"/>
        <v/>
      </c>
    </row>
    <row r="27" spans="1:9" ht="15.75" customHeight="1">
      <c r="A27" s="113">
        <f>IF(FRUTAS!A33=0,"",FRUTAS!A33)</f>
        <v>2</v>
      </c>
      <c r="B27" s="113" t="str">
        <f>IF(FRUTAS!B33=0,"",FRUTAS!B33)</f>
        <v>Laura Dominguez</v>
      </c>
      <c r="C27" s="114" t="str">
        <f>IF(FRUTAS!G33=0,"",FRUTAS!G33)</f>
        <v/>
      </c>
      <c r="D27" s="114" t="str">
        <f>IFERROR(IF(OR(IF(AND(MOD(FRUTAS!H33,FRUTAS!Y33)=0,FRUTAS!Y33=2.5),FRUTAS!H33,""),0),FRUTAS!H33,""),"")</f>
        <v/>
      </c>
      <c r="E27" s="119"/>
      <c r="F27" s="115">
        <f>IFERROR(IF(IF(AND(MOD(FRUTAS!H33,FRUTAS!Y33)=0,FRUTAS!Y33=1),FRUTAS!H33,"")=0,"",IF(AND(MOD(FRUTAS!H33,FRUTAS!Y33)=0,FRUTAS!Y33=1),FRUTAS!H33,"")),"")</f>
        <v>3</v>
      </c>
      <c r="G27" s="116"/>
      <c r="H27" s="117">
        <f>IF(FRUTAS!Y33=0,"",FRUTAS!Y33)</f>
        <v>1</v>
      </c>
      <c r="I27" s="120">
        <f t="shared" si="0"/>
        <v>3</v>
      </c>
    </row>
    <row r="28" spans="1:9" ht="15.75" customHeight="1">
      <c r="A28" s="113">
        <f>IF(FRUTAS!A34=0,"",FRUTAS!A34)</f>
        <v>1</v>
      </c>
      <c r="B28" s="113" t="str">
        <f>IF(FRUTAS!B34=0,"",FRUTAS!B34)</f>
        <v>Green florida</v>
      </c>
      <c r="C28" s="114" t="str">
        <f>IF(FRUTAS!G34=0,"",FRUTAS!G34)</f>
        <v/>
      </c>
      <c r="D28" s="114" t="str">
        <f>IFERROR(IF(OR(IF(AND(MOD(FRUTAS!H34,FRUTAS!Y34)=0,FRUTAS!Y34=2.5),FRUTAS!H34,""),0),FRUTAS!H34,""),"")</f>
        <v/>
      </c>
      <c r="E28" s="119"/>
      <c r="F28" s="115" t="str">
        <f>IFERROR(IF(IF(AND(MOD(FRUTAS!H34,FRUTAS!Y34)=0,FRUTAS!Y34=1),FRUTAS!H34,"")=0,"",IF(AND(MOD(FRUTAS!H34,FRUTAS!Y34)=0,FRUTAS!Y34=1),FRUTAS!H34,"")),"")</f>
        <v/>
      </c>
      <c r="G28" s="116"/>
      <c r="H28" s="117">
        <f>IF(FRUTAS!Y34=0,"",FRUTAS!Y34)</f>
        <v>2.5</v>
      </c>
      <c r="I28" s="120" t="str">
        <f t="shared" si="0"/>
        <v/>
      </c>
    </row>
    <row r="29" spans="1:9" ht="15.75" customHeight="1">
      <c r="A29" s="113">
        <f>IF(FRUTAS!A35=0,"",FRUTAS!A35)</f>
        <v>1</v>
      </c>
      <c r="B29" s="113" t="str">
        <f>IF(FRUTAS!B35=0,"",FRUTAS!B35)</f>
        <v>Smoothie mood</v>
      </c>
      <c r="C29" s="114" t="str">
        <f>IF(FRUTAS!G35=0,"",FRUTAS!G35)</f>
        <v/>
      </c>
      <c r="D29" s="114" t="str">
        <f>IFERROR(IF(OR(IF(AND(MOD(FRUTAS!H35,FRUTAS!Y35)=0,FRUTAS!Y35=2.5),FRUTAS!H35,""),0),FRUTAS!H35,""),"")</f>
        <v/>
      </c>
      <c r="E29" s="119"/>
      <c r="F29" s="115" t="str">
        <f>IFERROR(IF(IF(AND(MOD(FRUTAS!H35,FRUTAS!Y35)=0,FRUTAS!Y35=1),FRUTAS!H35,"")=0,"",IF(AND(MOD(FRUTAS!H35,FRUTAS!Y35)=0,FRUTAS!Y35=1),FRUTAS!H35,"")),"")</f>
        <v/>
      </c>
      <c r="G29" s="116"/>
      <c r="H29" s="117">
        <f>IF(FRUTAS!Y35=0,"",FRUTAS!Y35)</f>
        <v>2.5</v>
      </c>
      <c r="I29" s="120" t="str">
        <f t="shared" si="0"/>
        <v/>
      </c>
    </row>
    <row r="30" spans="1:9" ht="15.75" customHeight="1">
      <c r="A30" s="113">
        <f>IF(FRUTAS!A36=0,"",FRUTAS!A36)</f>
        <v>2</v>
      </c>
      <c r="B30" s="113" t="str">
        <f>IF(FRUTAS!B36=0,"",FRUTAS!B36)</f>
        <v>Tostado Ramos M</v>
      </c>
      <c r="C30" s="114" t="str">
        <f>IF(FRUTAS!G36=0,"",FRUTAS!G36)</f>
        <v/>
      </c>
      <c r="D30" s="114">
        <f>IFERROR(IF(OR(IF(AND(MOD(FRUTAS!H36,FRUTAS!Y36)=0,FRUTAS!Y36=2.5),FRUTAS!H36,""),0),FRUTAS!H36,""),"")</f>
        <v>7.5</v>
      </c>
      <c r="E30" s="119"/>
      <c r="F30" s="115" t="str">
        <f>IFERROR(IF(IF(AND(MOD(FRUTAS!H36,FRUTAS!Y36)=0,FRUTAS!Y36=1),FRUTAS!H36,"")=0,"",IF(AND(MOD(FRUTAS!H36,FRUTAS!Y36)=0,FRUTAS!Y36=1),FRUTAS!H36,"")),"")</f>
        <v/>
      </c>
      <c r="G30" s="116"/>
      <c r="H30" s="117">
        <f>IF(FRUTAS!Y36=0,"",FRUTAS!Y36)</f>
        <v>2.5</v>
      </c>
      <c r="I30" s="120">
        <f t="shared" si="0"/>
        <v>7.5</v>
      </c>
    </row>
    <row r="31" spans="1:9" ht="15.75" customHeight="1">
      <c r="A31" s="113">
        <f>IF(FRUTAS!A37=0,"",FRUTAS!A37)</f>
        <v>7</v>
      </c>
      <c r="B31" s="113" t="str">
        <f>IF(FRUTAS!B37=0,"",FRUTAS!B37)</f>
        <v>Ria deseado</v>
      </c>
      <c r="C31" s="114" t="str">
        <f>IF(FRUTAS!G37=0,"",FRUTAS!G37)</f>
        <v/>
      </c>
      <c r="D31" s="114" t="str">
        <f>IFERROR(IF(OR(IF(AND(MOD(FRUTAS!H37,FRUTAS!Y37)=0,FRUTAS!Y37=2.5),FRUTAS!H37,""),0),FRUTAS!H37,""),"")</f>
        <v/>
      </c>
      <c r="E31" s="119"/>
      <c r="F31" s="115" t="str">
        <f>IFERROR(IF(IF(AND(MOD(FRUTAS!H37,FRUTAS!Y37)=0,FRUTAS!Y37=1),FRUTAS!H37,"")=0,"",IF(AND(MOD(FRUTAS!H37,FRUTAS!Y37)=0,FRUTAS!Y37=1),FRUTAS!H37,"")),"")</f>
        <v/>
      </c>
      <c r="G31" s="116"/>
      <c r="H31" s="117">
        <f>IF(FRUTAS!Y37=0,"",FRUTAS!Y37)</f>
        <v>2.5</v>
      </c>
      <c r="I31" s="120" t="str">
        <f t="shared" si="0"/>
        <v/>
      </c>
    </row>
    <row r="32" spans="1:9" ht="15.75" customHeight="1">
      <c r="A32" s="113">
        <f>IF(FRUTAS!A38=0,"",FRUTAS!A38)</f>
        <v>1</v>
      </c>
      <c r="B32" s="113" t="str">
        <f>IF(FRUTAS!B38=0,"",FRUTAS!B38)</f>
        <v>Veronica Bermudez</v>
      </c>
      <c r="C32" s="114">
        <f>IF(FRUTAS!G38=0,"",FRUTAS!G38)</f>
        <v>10</v>
      </c>
      <c r="D32" s="114" t="str">
        <f>IFERROR(IF(OR(IF(AND(MOD(FRUTAS!H38,FRUTAS!Y38)=0,FRUTAS!Y38=2.5),FRUTAS!H38,""),0),FRUTAS!H38,""),"")</f>
        <v/>
      </c>
      <c r="E32" s="119"/>
      <c r="F32" s="115" t="str">
        <f>IFERROR(IF(IF(AND(MOD(FRUTAS!H38,FRUTAS!Y38)=0,FRUTAS!Y38=1),FRUTAS!H38,"")=0,"",IF(AND(MOD(FRUTAS!H38,FRUTAS!Y38)=0,FRUTAS!Y38=1),FRUTAS!H38,"")),"")</f>
        <v/>
      </c>
      <c r="G32" s="116"/>
      <c r="H32" s="117">
        <f>IF(FRUTAS!Y38=0,"",FRUTAS!Y38)</f>
        <v>2.5</v>
      </c>
      <c r="I32" s="120">
        <f t="shared" si="0"/>
        <v>10</v>
      </c>
    </row>
    <row r="33" spans="1:9" ht="15.75" customHeight="1">
      <c r="A33" s="113">
        <f>IF(FRUTAS!A39=0,"",FRUTAS!A39)</f>
        <v>1</v>
      </c>
      <c r="B33" s="113" t="str">
        <f>IF(FRUTAS!B39=0,"",FRUTAS!B39)</f>
        <v>Mendez Elizalde</v>
      </c>
      <c r="C33" s="114" t="str">
        <f>IF(FRUTAS!G39=0,"",FRUTAS!G39)</f>
        <v/>
      </c>
      <c r="D33" s="114" t="str">
        <f>IFERROR(IF(OR(IF(AND(MOD(FRUTAS!H39,FRUTAS!Y39)=0,FRUTAS!Y39=2.5),FRUTAS!H39,""),0),FRUTAS!H39,""),"")</f>
        <v/>
      </c>
      <c r="E33" s="119"/>
      <c r="F33" s="115" t="str">
        <f>IFERROR(IF(IF(AND(MOD(FRUTAS!H39,FRUTAS!Y39)=0,FRUTAS!Y39=1),FRUTAS!H39,"")=0,"",IF(AND(MOD(FRUTAS!H39,FRUTAS!Y39)=0,FRUTAS!Y39=1),FRUTAS!H39,"")),"")</f>
        <v/>
      </c>
      <c r="G33" s="116"/>
      <c r="H33" s="117">
        <f>IF(FRUTAS!Y39=0,"",FRUTAS!Y39)</f>
        <v>2.5</v>
      </c>
      <c r="I33" s="120" t="str">
        <f t="shared" si="0"/>
        <v/>
      </c>
    </row>
    <row r="34" spans="1:9" ht="15.75" customHeight="1">
      <c r="A34" s="113">
        <f>IF(FRUTAS!A40=0,"",FRUTAS!A40)</f>
        <v>1</v>
      </c>
      <c r="B34" s="113" t="str">
        <f>IF(FRUTAS!B40=0,"",FRUTAS!B40)</f>
        <v>Divino budin</v>
      </c>
      <c r="C34" s="114">
        <f>IF(FRUTAS!G40=0,"",FRUTAS!G40)</f>
        <v>10</v>
      </c>
      <c r="D34" s="114" t="str">
        <f>IFERROR(IF(OR(IF(AND(MOD(FRUTAS!H40,FRUTAS!Y40)=0,FRUTAS!Y40=2.5),FRUTAS!H40,""),0),FRUTAS!H40,""),"")</f>
        <v/>
      </c>
      <c r="E34" s="119"/>
      <c r="F34" s="115" t="str">
        <f>IFERROR(IF(IF(AND(MOD(FRUTAS!H40,FRUTAS!Y40)=0,FRUTAS!Y40=1),FRUTAS!H40,"")=0,"",IF(AND(MOD(FRUTAS!H40,FRUTAS!Y40)=0,FRUTAS!Y40=1),FRUTAS!H40,"")),"")</f>
        <v/>
      </c>
      <c r="G34" s="116"/>
      <c r="H34" s="117">
        <f>IF(FRUTAS!Y40=0,"",FRUTAS!Y40)</f>
        <v>2.5</v>
      </c>
      <c r="I34" s="120">
        <f t="shared" si="0"/>
        <v>10</v>
      </c>
    </row>
    <row r="35" spans="1:9" ht="15.75" customHeight="1">
      <c r="A35" s="113">
        <f>IF(FRUTAS!A41=0,"",FRUTAS!A41)</f>
        <v>1</v>
      </c>
      <c r="B35" s="113" t="str">
        <f>IF(FRUTAS!B41=0,"",FRUTAS!B41)</f>
        <v>Nasif</v>
      </c>
      <c r="C35" s="114" t="str">
        <f>IF(FRUTAS!G41=0,"",FRUTAS!G41)</f>
        <v/>
      </c>
      <c r="D35" s="114" t="str">
        <f>IFERROR(IF(OR(IF(AND(MOD(FRUTAS!H41,FRUTAS!Y41)=0,FRUTAS!Y41=2.5),FRUTAS!H41,""),0),FRUTAS!H41,""),"")</f>
        <v/>
      </c>
      <c r="E35" s="119"/>
      <c r="F35" s="115" t="str">
        <f>IFERROR(IF(IF(AND(MOD(FRUTAS!H41,FRUTAS!Y41)=0,FRUTAS!Y41=1),FRUTAS!H41,"")=0,"",IF(AND(MOD(FRUTAS!H41,FRUTAS!Y41)=0,FRUTAS!Y41=1),FRUTAS!H41,"")),"")</f>
        <v/>
      </c>
      <c r="G35" s="116"/>
      <c r="H35" s="117">
        <f>IF(FRUTAS!Y41=0,"",FRUTAS!Y41)</f>
        <v>2.5</v>
      </c>
      <c r="I35" s="120" t="str">
        <f t="shared" si="0"/>
        <v/>
      </c>
    </row>
    <row r="36" spans="1:9" ht="15.75" customHeight="1">
      <c r="A36" s="113">
        <f>IF(FRUTAS!A42=0,"",FRUTAS!A42)</f>
        <v>1</v>
      </c>
      <c r="B36" s="113" t="str">
        <f>IF(FRUTAS!B42=0,"",FRUTAS!B42)</f>
        <v>SOFI FERRARO</v>
      </c>
      <c r="C36" s="114" t="str">
        <f>IF(FRUTAS!G42=0,"",FRUTAS!G42)</f>
        <v/>
      </c>
      <c r="D36" s="114" t="str">
        <f>IFERROR(IF(OR(IF(AND(MOD(FRUTAS!H42,FRUTAS!Y42)=0,FRUTAS!Y42=2.5),FRUTAS!H42,""),0),FRUTAS!H42,""),"")</f>
        <v/>
      </c>
      <c r="E36" s="119"/>
      <c r="F36" s="115">
        <f>IFERROR(IF(IF(AND(MOD(FRUTAS!H42,FRUTAS!Y42)=0,FRUTAS!Y42=1),FRUTAS!H42,"")=0,"",IF(AND(MOD(FRUTAS!H42,FRUTAS!Y42)=0,FRUTAS!Y42=1),FRUTAS!H42,"")),"")</f>
        <v>2</v>
      </c>
      <c r="G36" s="116"/>
      <c r="H36" s="117">
        <f>IF(FRUTAS!Y42=0,"",FRUTAS!Y42)</f>
        <v>1</v>
      </c>
      <c r="I36" s="120">
        <f t="shared" si="0"/>
        <v>2</v>
      </c>
    </row>
    <row r="37" spans="1:9" ht="15.75" customHeight="1">
      <c r="A37" s="113">
        <f>IF(FRUTAS!A43=0,"",FRUTAS!A43)</f>
        <v>2</v>
      </c>
      <c r="B37" s="113" t="str">
        <f>IF(FRUTAS!B43=0,"",FRUTAS!B43)</f>
        <v>jose olmedo</v>
      </c>
      <c r="C37" s="114" t="str">
        <f>IF(FRUTAS!G43=0,"",FRUTAS!G43)</f>
        <v/>
      </c>
      <c r="D37" s="114" t="str">
        <f>IFERROR(IF(OR(IF(AND(MOD(FRUTAS!H43,FRUTAS!Y43)=0,FRUTAS!Y43=2.5),FRUTAS!H43,""),0),FRUTAS!H43,""),"")</f>
        <v/>
      </c>
      <c r="E37" s="119"/>
      <c r="F37" s="115">
        <f>IFERROR(IF(IF(AND(MOD(FRUTAS!H43,FRUTAS!Y43)=0,FRUTAS!Y43=1),FRUTAS!H43,"")=0,"",IF(AND(MOD(FRUTAS!H43,FRUTAS!Y43)=0,FRUTAS!Y43=1),FRUTAS!H43,"")),"")</f>
        <v>10</v>
      </c>
      <c r="G37" s="116"/>
      <c r="H37" s="117">
        <f>IF(FRUTAS!Y43=0,"",FRUTAS!Y43)</f>
        <v>1</v>
      </c>
      <c r="I37" s="120">
        <f t="shared" si="0"/>
        <v>10</v>
      </c>
    </row>
    <row r="38" spans="1:9" ht="15.75" customHeight="1">
      <c r="A38" s="113">
        <f>IF(FRUTAS!A44=0,"",FRUTAS!A44)</f>
        <v>8</v>
      </c>
      <c r="B38" s="113" t="str">
        <f>IF(FRUTAS!B44=0,"",FRUTAS!B44)</f>
        <v>Gabriel Dario</v>
      </c>
      <c r="C38" s="114" t="str">
        <f>IF(FRUTAS!G44=0,"",FRUTAS!G44)</f>
        <v/>
      </c>
      <c r="D38" s="114" t="str">
        <f>IFERROR(IF(OR(IF(AND(MOD(FRUTAS!H44,FRUTAS!Y44)=0,FRUTAS!Y44=2.5),FRUTAS!H44,""),0),FRUTAS!H44,""),"")</f>
        <v/>
      </c>
      <c r="E38" s="119"/>
      <c r="F38" s="115" t="str">
        <f>IFERROR(IF(IF(AND(MOD(FRUTAS!H44,FRUTAS!Y44)=0,FRUTAS!Y44=1),FRUTAS!H44,"")=0,"",IF(AND(MOD(FRUTAS!H44,FRUTAS!Y44)=0,FRUTAS!Y44=1),FRUTAS!H44,"")),"")</f>
        <v/>
      </c>
      <c r="G38" s="116"/>
      <c r="H38" s="117">
        <f>IF(FRUTAS!Y44=0,"",FRUTAS!Y44)</f>
        <v>1</v>
      </c>
      <c r="I38" s="120" t="str">
        <f t="shared" si="0"/>
        <v/>
      </c>
    </row>
    <row r="39" spans="1:9" ht="15.75" customHeight="1">
      <c r="A39" s="113">
        <f>IF(FRUTAS!A45=0,"",FRUTAS!A45)</f>
        <v>8</v>
      </c>
      <c r="B39" s="113" t="str">
        <f>IF(FRUTAS!B45=0,"",FRUTAS!B45)</f>
        <v>Gabriel Dario</v>
      </c>
      <c r="C39" s="114">
        <f>IF(FRUTAS!G45=0,"",FRUTAS!G45)</f>
        <v>30</v>
      </c>
      <c r="D39" s="114" t="str">
        <f>IFERROR(IF(OR(IF(AND(MOD(FRUTAS!H45,FRUTAS!Y45)=0,FRUTAS!Y45=2.5),FRUTAS!H45,""),0),FRUTAS!H45,""),"")</f>
        <v/>
      </c>
      <c r="E39" s="119"/>
      <c r="F39" s="115" t="str">
        <f>IFERROR(IF(IF(AND(MOD(FRUTAS!H45,FRUTAS!Y45)=0,FRUTAS!Y45=1),FRUTAS!H45,"")=0,"",IF(AND(MOD(FRUTAS!H45,FRUTAS!Y45)=0,FRUTAS!Y45=1),FRUTAS!H45,"")),"")</f>
        <v/>
      </c>
      <c r="G39" s="116"/>
      <c r="H39" s="117">
        <f>IF(FRUTAS!Y45=0,"",FRUTAS!Y45)</f>
        <v>2.5</v>
      </c>
      <c r="I39" s="120">
        <f t="shared" si="0"/>
        <v>30</v>
      </c>
    </row>
    <row r="40" spans="1:9" ht="15.75" customHeight="1">
      <c r="A40" s="113" t="str">
        <f>IF(FRUTAS!A47=0,"",FRUTAS!A47)</f>
        <v>RET</v>
      </c>
      <c r="B40" s="113" t="str">
        <f>IF(FRUTAS!B47=0,"",FRUTAS!B47)</f>
        <v>Eze Cuevas</v>
      </c>
      <c r="C40" s="114" t="str">
        <f>IF(FRUTAS!G47=0,"",FRUTAS!G47)</f>
        <v/>
      </c>
      <c r="D40" s="114" t="str">
        <f>IFERROR(IF(OR(IF(AND(MOD(FRUTAS!H47,FRUTAS!Y47)=0,FRUTAS!Y47=2.5),FRUTAS!H47,""),0),FRUTAS!H47,""),"")</f>
        <v/>
      </c>
      <c r="E40" s="119"/>
      <c r="F40" s="115" t="str">
        <f>IFERROR(IF(IF(AND(MOD(FRUTAS!H47,FRUTAS!Y47)=0,FRUTAS!Y47=1),FRUTAS!H47,"")=0,"",IF(AND(MOD(FRUTAS!H47,FRUTAS!Y47)=0,FRUTAS!Y47=1),FRUTAS!H47,"")),"")</f>
        <v/>
      </c>
      <c r="G40" s="116"/>
      <c r="H40" s="117">
        <f>IF(FRUTAS!Y47=0,"",FRUTAS!Y47)</f>
        <v>1</v>
      </c>
      <c r="I40" s="120" t="str">
        <f t="shared" si="0"/>
        <v/>
      </c>
    </row>
    <row r="41" spans="1:9" ht="15.75" customHeight="1">
      <c r="A41" s="123" t="str">
        <f>IF(FRUTAS!A48=0,"",FRUTAS!A48)</f>
        <v>RET</v>
      </c>
      <c r="B41" s="123" t="str">
        <f>IF(FRUTAS!B48=0,"",FRUTAS!B48)</f>
        <v>Malala</v>
      </c>
      <c r="C41" s="124">
        <f>IF(FRUTAS!G48=0,"",FRUTAS!G48)</f>
        <v>4</v>
      </c>
      <c r="D41" s="124" t="str">
        <f>IFERROR(IF(OR(IF(AND(MOD(FRUTAS!H48,FRUTAS!Y48)=0,FRUTAS!Y48=2.5),FRUTAS!H48,""),0),FRUTAS!H48,""),"")</f>
        <v/>
      </c>
      <c r="E41" s="125"/>
      <c r="F41" s="126" t="str">
        <f>IFERROR(IF(IF(AND(MOD(FRUTAS!H48,FRUTAS!Y48)=0,FRUTAS!Y48=1),FRUTAS!H48,"")=0,"",IF(AND(MOD(FRUTAS!H48,FRUTAS!Y48)=0,FRUTAS!Y48=1),FRUTAS!H48,"")),"")</f>
        <v/>
      </c>
      <c r="G41" s="127"/>
      <c r="H41" s="128">
        <f>IF(FRUTAS!Y48=0,"",FRUTAS!Y48)</f>
        <v>1</v>
      </c>
      <c r="I41" s="129">
        <f t="shared" si="0"/>
        <v>4</v>
      </c>
    </row>
    <row r="42" spans="1:9" ht="18" customHeight="1">
      <c r="A42" s="246" t="s">
        <v>92</v>
      </c>
      <c r="B42" s="247"/>
      <c r="C42" s="66">
        <f t="shared" ref="C42:G42" si="1">IF(SUMIF($A$2:$A$41,"ret",C2:C41)=0,"",SUMIF($A$2:$A$41,"ret",C2:C41))</f>
        <v>4</v>
      </c>
      <c r="D42" s="66" t="str">
        <f t="shared" si="1"/>
        <v/>
      </c>
      <c r="E42" s="66" t="str">
        <f t="shared" si="1"/>
        <v/>
      </c>
      <c r="F42" s="66" t="str">
        <f t="shared" si="1"/>
        <v/>
      </c>
      <c r="G42" s="67" t="str">
        <f t="shared" si="1"/>
        <v/>
      </c>
    </row>
    <row r="43" spans="1:9" ht="18" customHeight="1">
      <c r="A43" s="246" t="s">
        <v>93</v>
      </c>
      <c r="B43" s="247"/>
      <c r="C43" s="68">
        <f t="shared" ref="C43:G43" si="2">IF(SUMIF($A$2:$A$41,"&lt;&gt;ret",C2:C41)=0,"",SUMIF($A$2:$A$41,"&lt;&gt;ret",C2:C41))</f>
        <v>170</v>
      </c>
      <c r="D43" s="68">
        <f t="shared" si="2"/>
        <v>55</v>
      </c>
      <c r="E43" s="68" t="str">
        <f t="shared" si="2"/>
        <v/>
      </c>
      <c r="F43" s="68">
        <f t="shared" si="2"/>
        <v>56</v>
      </c>
      <c r="G43" s="104" t="str">
        <f t="shared" si="2"/>
        <v/>
      </c>
    </row>
    <row r="44" spans="1:9" ht="15.75" customHeight="1"/>
    <row r="45" spans="1:9" ht="18" customHeight="1">
      <c r="A45" s="226" t="s">
        <v>94</v>
      </c>
      <c r="B45" s="227"/>
      <c r="C45" s="68">
        <f t="shared" ref="C45:G45" si="3">IF(SUM(C42:C43)=0,"",SUM(C42:C43))</f>
        <v>174</v>
      </c>
      <c r="D45" s="68">
        <f t="shared" si="3"/>
        <v>55</v>
      </c>
      <c r="E45" s="68" t="str">
        <f t="shared" si="3"/>
        <v/>
      </c>
      <c r="F45" s="68">
        <f t="shared" si="3"/>
        <v>56</v>
      </c>
      <c r="G45" s="104" t="str">
        <f t="shared" si="3"/>
        <v/>
      </c>
    </row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I43"/>
  <mergeCells count="3">
    <mergeCell ref="A42:B42"/>
    <mergeCell ref="A43:B43"/>
    <mergeCell ref="A45:B45"/>
  </mergeCells>
  <pageMargins left="0.70866141732283472" right="0.70866141732283472" top="0.74803149606299213" bottom="0.74803149606299213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42578125" defaultRowHeight="15" customHeight="1"/>
  <cols>
    <col min="1" max="1" width="4.28515625" customWidth="1"/>
    <col min="2" max="2" width="23.42578125" customWidth="1"/>
    <col min="3" max="3" width="6.5703125" customWidth="1"/>
    <col min="4" max="6" width="6.28515625" customWidth="1"/>
    <col min="7" max="7" width="3.85546875" customWidth="1"/>
    <col min="8" max="8" width="5.7109375" customWidth="1"/>
    <col min="9" max="9" width="7.85546875" customWidth="1"/>
    <col min="10" max="10" width="4.85546875" customWidth="1"/>
    <col min="11" max="11" width="4.7109375" customWidth="1"/>
    <col min="12" max="12" width="5.28515625" customWidth="1"/>
    <col min="13" max="13" width="7" customWidth="1"/>
    <col min="14" max="14" width="4.42578125" customWidth="1"/>
    <col min="15" max="15" width="8.140625" customWidth="1"/>
    <col min="16" max="16" width="5.5703125" customWidth="1"/>
    <col min="17" max="17" width="13" customWidth="1"/>
    <col min="18" max="18" width="12.140625" customWidth="1"/>
    <col min="19" max="19" width="8.140625" customWidth="1"/>
    <col min="20" max="21" width="17.28515625" customWidth="1"/>
    <col min="22" max="22" width="11" customWidth="1"/>
    <col min="23" max="23" width="16.28515625" customWidth="1"/>
    <col min="24" max="24" width="12.7109375" customWidth="1"/>
    <col min="25" max="26" width="10.7109375" hidden="1" customWidth="1"/>
  </cols>
  <sheetData>
    <row r="1" spans="1:24" ht="15.75" customHeight="1">
      <c r="A1" s="130" t="s">
        <v>12</v>
      </c>
      <c r="B1" s="130" t="s">
        <v>13</v>
      </c>
      <c r="C1" s="248" t="s">
        <v>142</v>
      </c>
      <c r="D1" s="216"/>
      <c r="E1" s="216"/>
      <c r="F1" s="216"/>
      <c r="G1" s="216"/>
      <c r="H1" s="216"/>
      <c r="I1" s="217"/>
      <c r="J1" s="248" t="s">
        <v>143</v>
      </c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7"/>
      <c r="V1" s="248" t="s">
        <v>144</v>
      </c>
      <c r="W1" s="217"/>
    </row>
    <row r="2" spans="1:24" ht="15.75" customHeight="1">
      <c r="A2" s="131"/>
      <c r="B2" s="131"/>
      <c r="C2" s="248" t="s">
        <v>145</v>
      </c>
      <c r="D2" s="216"/>
      <c r="E2" s="216"/>
      <c r="F2" s="216"/>
      <c r="G2" s="216"/>
      <c r="H2" s="217"/>
      <c r="I2" s="132" t="s">
        <v>146</v>
      </c>
      <c r="J2" s="248" t="s">
        <v>147</v>
      </c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45"/>
      <c r="V2" s="248" t="s">
        <v>148</v>
      </c>
      <c r="W2" s="217"/>
    </row>
    <row r="3" spans="1:24" ht="15.75" customHeight="1">
      <c r="A3" s="130" t="s">
        <v>12</v>
      </c>
      <c r="B3" s="130" t="s">
        <v>13</v>
      </c>
      <c r="C3" s="133" t="s">
        <v>149</v>
      </c>
      <c r="D3" s="133" t="s">
        <v>150</v>
      </c>
      <c r="E3" s="133" t="s">
        <v>151</v>
      </c>
      <c r="F3" s="133" t="s">
        <v>152</v>
      </c>
      <c r="G3" s="133" t="s">
        <v>153</v>
      </c>
      <c r="H3" s="133" t="s">
        <v>154</v>
      </c>
      <c r="I3" s="134" t="s">
        <v>149</v>
      </c>
      <c r="J3" s="134" t="s">
        <v>155</v>
      </c>
      <c r="K3" s="133" t="s">
        <v>156</v>
      </c>
      <c r="L3" s="135" t="s">
        <v>157</v>
      </c>
      <c r="M3" s="133" t="s">
        <v>158</v>
      </c>
      <c r="N3" s="133" t="s">
        <v>159</v>
      </c>
      <c r="O3" s="133" t="s">
        <v>160</v>
      </c>
      <c r="P3" s="133" t="s">
        <v>161</v>
      </c>
      <c r="Q3" s="133" t="s">
        <v>162</v>
      </c>
      <c r="R3" s="133" t="s">
        <v>163</v>
      </c>
      <c r="S3" s="133" t="s">
        <v>164</v>
      </c>
      <c r="T3" s="136" t="s">
        <v>165</v>
      </c>
      <c r="U3" s="136" t="s">
        <v>166</v>
      </c>
      <c r="V3" s="137" t="s">
        <v>167</v>
      </c>
      <c r="W3" s="137" t="s">
        <v>168</v>
      </c>
      <c r="X3" s="138" t="s">
        <v>133</v>
      </c>
    </row>
    <row r="4" spans="1:24">
      <c r="A4" s="139">
        <v>2</v>
      </c>
      <c r="B4" s="22" t="s">
        <v>169</v>
      </c>
      <c r="C4" s="140"/>
      <c r="D4" s="141"/>
      <c r="E4" s="141"/>
      <c r="F4" s="141"/>
      <c r="G4" s="141"/>
      <c r="H4" s="142"/>
      <c r="I4" s="140"/>
      <c r="J4" s="140"/>
      <c r="K4" s="141"/>
      <c r="L4" s="141"/>
      <c r="M4" s="141"/>
      <c r="N4" s="141"/>
      <c r="O4" s="141"/>
      <c r="P4" s="141">
        <v>9</v>
      </c>
      <c r="Q4" s="141"/>
      <c r="R4" s="143">
        <v>10</v>
      </c>
      <c r="S4" s="141"/>
      <c r="T4" s="144"/>
      <c r="U4" s="144"/>
      <c r="V4" s="144"/>
      <c r="W4" s="145"/>
      <c r="X4" s="146" t="str">
        <f t="shared" ref="X4:X50" si="0">IF(COUNTA(C4:W4), "SI", "")</f>
        <v>SI</v>
      </c>
    </row>
    <row r="5" spans="1:24">
      <c r="A5" s="10">
        <v>1</v>
      </c>
      <c r="B5" s="11" t="s">
        <v>51</v>
      </c>
      <c r="C5" s="147"/>
      <c r="D5" s="148"/>
      <c r="E5" s="148">
        <v>48</v>
      </c>
      <c r="F5" s="148"/>
      <c r="G5" s="148"/>
      <c r="H5" s="149"/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50"/>
      <c r="U5" s="150"/>
      <c r="V5" s="150"/>
      <c r="W5" s="151"/>
      <c r="X5" s="152" t="str">
        <f t="shared" si="0"/>
        <v>SI</v>
      </c>
    </row>
    <row r="6" spans="1:24">
      <c r="A6" s="153">
        <v>1</v>
      </c>
      <c r="B6" s="11" t="s">
        <v>66</v>
      </c>
      <c r="C6" s="147"/>
      <c r="D6" s="148"/>
      <c r="E6" s="148"/>
      <c r="F6" s="148"/>
      <c r="G6" s="148"/>
      <c r="H6" s="149"/>
      <c r="I6" s="147"/>
      <c r="J6" s="147">
        <v>4</v>
      </c>
      <c r="K6" s="148">
        <v>4</v>
      </c>
      <c r="L6" s="148">
        <v>4</v>
      </c>
      <c r="M6" s="148"/>
      <c r="N6" s="148"/>
      <c r="O6" s="148"/>
      <c r="P6" s="148"/>
      <c r="Q6" s="148"/>
      <c r="R6" s="148"/>
      <c r="S6" s="148"/>
      <c r="T6" s="150"/>
      <c r="U6" s="150"/>
      <c r="V6" s="150"/>
      <c r="W6" s="151"/>
      <c r="X6" s="152" t="str">
        <f t="shared" si="0"/>
        <v>SI</v>
      </c>
    </row>
    <row r="7" spans="1:24">
      <c r="A7" s="153">
        <v>5</v>
      </c>
      <c r="B7" s="153" t="s">
        <v>72</v>
      </c>
      <c r="C7" s="147"/>
      <c r="D7" s="148"/>
      <c r="E7" s="148"/>
      <c r="F7" s="148"/>
      <c r="G7" s="148"/>
      <c r="H7" s="149"/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50">
        <v>24</v>
      </c>
      <c r="U7" s="150"/>
      <c r="V7" s="150"/>
      <c r="W7" s="151"/>
      <c r="X7" s="152" t="str">
        <f t="shared" si="0"/>
        <v>SI</v>
      </c>
    </row>
    <row r="8" spans="1:24">
      <c r="A8" s="153"/>
      <c r="B8" s="153"/>
      <c r="C8" s="147"/>
      <c r="D8" s="148"/>
      <c r="E8" s="148"/>
      <c r="F8" s="148"/>
      <c r="G8" s="148"/>
      <c r="H8" s="149"/>
      <c r="I8" s="147"/>
      <c r="J8" s="147"/>
      <c r="K8" s="148"/>
      <c r="L8" s="148"/>
      <c r="M8" s="148"/>
      <c r="N8" s="148"/>
      <c r="O8" s="148"/>
      <c r="P8" s="148"/>
      <c r="Q8" s="148"/>
      <c r="R8" s="148"/>
      <c r="S8" s="148"/>
      <c r="T8" s="150"/>
      <c r="U8" s="150"/>
      <c r="V8" s="150"/>
      <c r="W8" s="151"/>
      <c r="X8" s="152" t="str">
        <f t="shared" si="0"/>
        <v/>
      </c>
    </row>
    <row r="9" spans="1:24">
      <c r="A9" s="153"/>
      <c r="B9" s="153"/>
      <c r="C9" s="147"/>
      <c r="D9" s="148"/>
      <c r="E9" s="148"/>
      <c r="F9" s="148"/>
      <c r="G9" s="148"/>
      <c r="H9" s="149"/>
      <c r="I9" s="147"/>
      <c r="J9" s="147"/>
      <c r="K9" s="148"/>
      <c r="L9" s="148"/>
      <c r="M9" s="148"/>
      <c r="N9" s="148"/>
      <c r="O9" s="148"/>
      <c r="P9" s="148"/>
      <c r="Q9" s="148"/>
      <c r="R9" s="148"/>
      <c r="S9" s="148"/>
      <c r="T9" s="150"/>
      <c r="U9" s="150"/>
      <c r="V9" s="150"/>
      <c r="W9" s="151"/>
      <c r="X9" s="152" t="str">
        <f t="shared" si="0"/>
        <v/>
      </c>
    </row>
    <row r="10" spans="1:24">
      <c r="A10" s="153"/>
      <c r="B10" s="153"/>
      <c r="C10" s="147"/>
      <c r="D10" s="148"/>
      <c r="E10" s="148"/>
      <c r="F10" s="148"/>
      <c r="G10" s="148"/>
      <c r="H10" s="149"/>
      <c r="I10" s="147"/>
      <c r="J10" s="147"/>
      <c r="K10" s="148"/>
      <c r="L10" s="148"/>
      <c r="M10" s="148"/>
      <c r="N10" s="148"/>
      <c r="O10" s="148"/>
      <c r="P10" s="148"/>
      <c r="Q10" s="148"/>
      <c r="R10" s="148"/>
      <c r="S10" s="148"/>
      <c r="T10" s="150"/>
      <c r="U10" s="150"/>
      <c r="V10" s="150"/>
      <c r="W10" s="151"/>
      <c r="X10" s="152" t="str">
        <f t="shared" si="0"/>
        <v/>
      </c>
    </row>
    <row r="11" spans="1:24">
      <c r="A11" s="153"/>
      <c r="B11" s="153"/>
      <c r="C11" s="147"/>
      <c r="D11" s="148"/>
      <c r="E11" s="148"/>
      <c r="F11" s="148"/>
      <c r="G11" s="148"/>
      <c r="H11" s="149"/>
      <c r="I11" s="147"/>
      <c r="J11" s="147"/>
      <c r="K11" s="148"/>
      <c r="L11" s="148"/>
      <c r="M11" s="148"/>
      <c r="N11" s="148"/>
      <c r="O11" s="148"/>
      <c r="P11" s="148"/>
      <c r="Q11" s="148"/>
      <c r="R11" s="148"/>
      <c r="S11" s="148"/>
      <c r="T11" s="150"/>
      <c r="U11" s="150"/>
      <c r="V11" s="150"/>
      <c r="W11" s="151"/>
      <c r="X11" s="152" t="str">
        <f t="shared" si="0"/>
        <v/>
      </c>
    </row>
    <row r="12" spans="1:24">
      <c r="A12" s="153"/>
      <c r="B12" s="153"/>
      <c r="C12" s="147"/>
      <c r="D12" s="148"/>
      <c r="E12" s="148"/>
      <c r="F12" s="148"/>
      <c r="G12" s="148"/>
      <c r="H12" s="149"/>
      <c r="I12" s="147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50"/>
      <c r="U12" s="150"/>
      <c r="V12" s="150"/>
      <c r="W12" s="151"/>
      <c r="X12" s="152" t="str">
        <f t="shared" si="0"/>
        <v/>
      </c>
    </row>
    <row r="13" spans="1:24">
      <c r="A13" s="153"/>
      <c r="B13" s="153"/>
      <c r="C13" s="147"/>
      <c r="D13" s="148"/>
      <c r="E13" s="148"/>
      <c r="F13" s="148"/>
      <c r="G13" s="148"/>
      <c r="H13" s="149"/>
      <c r="I13" s="147"/>
      <c r="J13" s="147"/>
      <c r="K13" s="148"/>
      <c r="L13" s="148"/>
      <c r="M13" s="148"/>
      <c r="N13" s="148"/>
      <c r="O13" s="148"/>
      <c r="P13" s="148"/>
      <c r="Q13" s="148"/>
      <c r="R13" s="148"/>
      <c r="S13" s="148"/>
      <c r="T13" s="150"/>
      <c r="U13" s="150"/>
      <c r="V13" s="150"/>
      <c r="W13" s="151"/>
      <c r="X13" s="152" t="str">
        <f t="shared" si="0"/>
        <v/>
      </c>
    </row>
    <row r="14" spans="1:24">
      <c r="A14" s="153"/>
      <c r="B14" s="153"/>
      <c r="C14" s="147"/>
      <c r="D14" s="148"/>
      <c r="E14" s="148"/>
      <c r="F14" s="148"/>
      <c r="G14" s="148"/>
      <c r="H14" s="149"/>
      <c r="I14" s="147"/>
      <c r="J14" s="147"/>
      <c r="K14" s="148"/>
      <c r="L14" s="148"/>
      <c r="M14" s="148"/>
      <c r="N14" s="148"/>
      <c r="O14" s="148"/>
      <c r="P14" s="148"/>
      <c r="Q14" s="148"/>
      <c r="R14" s="148"/>
      <c r="S14" s="148"/>
      <c r="T14" s="150"/>
      <c r="U14" s="150"/>
      <c r="V14" s="150"/>
      <c r="W14" s="151"/>
      <c r="X14" s="152" t="str">
        <f t="shared" si="0"/>
        <v/>
      </c>
    </row>
    <row r="15" spans="1:24">
      <c r="A15" s="153"/>
      <c r="B15" s="153"/>
      <c r="C15" s="147"/>
      <c r="D15" s="148"/>
      <c r="E15" s="148"/>
      <c r="F15" s="148"/>
      <c r="G15" s="148"/>
      <c r="H15" s="149"/>
      <c r="I15" s="147"/>
      <c r="J15" s="147"/>
      <c r="K15" s="148"/>
      <c r="L15" s="148"/>
      <c r="M15" s="148"/>
      <c r="N15" s="148"/>
      <c r="O15" s="148"/>
      <c r="P15" s="148"/>
      <c r="Q15" s="148"/>
      <c r="R15" s="148"/>
      <c r="S15" s="148"/>
      <c r="T15" s="150"/>
      <c r="U15" s="150"/>
      <c r="V15" s="150"/>
      <c r="W15" s="151"/>
      <c r="X15" s="152" t="str">
        <f t="shared" si="0"/>
        <v/>
      </c>
    </row>
    <row r="16" spans="1:24">
      <c r="A16" s="153"/>
      <c r="B16" s="153"/>
      <c r="C16" s="147"/>
      <c r="D16" s="148"/>
      <c r="E16" s="148"/>
      <c r="F16" s="148"/>
      <c r="G16" s="148"/>
      <c r="H16" s="149"/>
      <c r="I16" s="147"/>
      <c r="J16" s="147"/>
      <c r="K16" s="148"/>
      <c r="L16" s="148"/>
      <c r="M16" s="148"/>
      <c r="N16" s="148"/>
      <c r="O16" s="148"/>
      <c r="P16" s="148"/>
      <c r="Q16" s="148"/>
      <c r="R16" s="148"/>
      <c r="S16" s="148"/>
      <c r="T16" s="150"/>
      <c r="U16" s="150"/>
      <c r="V16" s="150"/>
      <c r="W16" s="151"/>
      <c r="X16" s="152" t="str">
        <f t="shared" si="0"/>
        <v/>
      </c>
    </row>
    <row r="17" spans="1:24">
      <c r="A17" s="153"/>
      <c r="B17" s="153"/>
      <c r="C17" s="147"/>
      <c r="D17" s="148"/>
      <c r="E17" s="148"/>
      <c r="F17" s="148"/>
      <c r="G17" s="148"/>
      <c r="H17" s="149"/>
      <c r="I17" s="147"/>
      <c r="J17" s="147"/>
      <c r="K17" s="148"/>
      <c r="L17" s="148"/>
      <c r="M17" s="148"/>
      <c r="N17" s="148"/>
      <c r="O17" s="148"/>
      <c r="P17" s="148"/>
      <c r="Q17" s="148"/>
      <c r="R17" s="148"/>
      <c r="S17" s="148"/>
      <c r="T17" s="150"/>
      <c r="U17" s="150"/>
      <c r="V17" s="150"/>
      <c r="W17" s="151"/>
      <c r="X17" s="152" t="str">
        <f t="shared" si="0"/>
        <v/>
      </c>
    </row>
    <row r="18" spans="1:24">
      <c r="A18" s="153"/>
      <c r="B18" s="153"/>
      <c r="C18" s="147"/>
      <c r="D18" s="148"/>
      <c r="E18" s="148"/>
      <c r="F18" s="148"/>
      <c r="G18" s="148"/>
      <c r="H18" s="149"/>
      <c r="I18" s="147"/>
      <c r="J18" s="147"/>
      <c r="K18" s="148"/>
      <c r="L18" s="148"/>
      <c r="M18" s="148"/>
      <c r="N18" s="148"/>
      <c r="O18" s="148"/>
      <c r="P18" s="148"/>
      <c r="Q18" s="148"/>
      <c r="R18" s="148"/>
      <c r="S18" s="148"/>
      <c r="T18" s="150"/>
      <c r="U18" s="150"/>
      <c r="V18" s="150"/>
      <c r="W18" s="151"/>
      <c r="X18" s="152" t="str">
        <f t="shared" si="0"/>
        <v/>
      </c>
    </row>
    <row r="19" spans="1:24">
      <c r="A19" s="153"/>
      <c r="B19" s="153"/>
      <c r="C19" s="147"/>
      <c r="D19" s="148"/>
      <c r="E19" s="148"/>
      <c r="F19" s="148"/>
      <c r="G19" s="148"/>
      <c r="H19" s="149"/>
      <c r="I19" s="147"/>
      <c r="J19" s="147"/>
      <c r="K19" s="148"/>
      <c r="L19" s="148"/>
      <c r="M19" s="148"/>
      <c r="N19" s="148"/>
      <c r="O19" s="148"/>
      <c r="P19" s="148"/>
      <c r="Q19" s="148"/>
      <c r="R19" s="148"/>
      <c r="S19" s="148"/>
      <c r="T19" s="150"/>
      <c r="U19" s="150"/>
      <c r="V19" s="150"/>
      <c r="W19" s="151"/>
      <c r="X19" s="152" t="str">
        <f t="shared" si="0"/>
        <v/>
      </c>
    </row>
    <row r="20" spans="1:24">
      <c r="A20" s="153"/>
      <c r="B20" s="153"/>
      <c r="C20" s="147"/>
      <c r="D20" s="148"/>
      <c r="E20" s="148"/>
      <c r="F20" s="148"/>
      <c r="G20" s="148"/>
      <c r="H20" s="149"/>
      <c r="I20" s="147"/>
      <c r="J20" s="147"/>
      <c r="K20" s="148"/>
      <c r="L20" s="148"/>
      <c r="M20" s="148"/>
      <c r="N20" s="148"/>
      <c r="O20" s="148"/>
      <c r="P20" s="148"/>
      <c r="Q20" s="148"/>
      <c r="R20" s="148"/>
      <c r="S20" s="148"/>
      <c r="T20" s="150"/>
      <c r="U20" s="150"/>
      <c r="V20" s="150"/>
      <c r="W20" s="151"/>
      <c r="X20" s="152" t="str">
        <f t="shared" si="0"/>
        <v/>
      </c>
    </row>
    <row r="21" spans="1:24" ht="15.75" customHeight="1">
      <c r="A21" s="153"/>
      <c r="B21" s="153"/>
      <c r="C21" s="147"/>
      <c r="D21" s="148"/>
      <c r="E21" s="148"/>
      <c r="F21" s="148"/>
      <c r="G21" s="148"/>
      <c r="H21" s="149"/>
      <c r="I21" s="147"/>
      <c r="J21" s="147"/>
      <c r="K21" s="148"/>
      <c r="L21" s="148"/>
      <c r="M21" s="148"/>
      <c r="N21" s="148"/>
      <c r="O21" s="148"/>
      <c r="P21" s="148"/>
      <c r="Q21" s="148"/>
      <c r="R21" s="148"/>
      <c r="S21" s="148"/>
      <c r="T21" s="150"/>
      <c r="U21" s="150"/>
      <c r="V21" s="150"/>
      <c r="W21" s="151"/>
      <c r="X21" s="152" t="str">
        <f t="shared" si="0"/>
        <v/>
      </c>
    </row>
    <row r="22" spans="1:24" ht="15.75" customHeight="1">
      <c r="A22" s="153"/>
      <c r="B22" s="153"/>
      <c r="C22" s="147"/>
      <c r="D22" s="148"/>
      <c r="E22" s="148"/>
      <c r="F22" s="148"/>
      <c r="G22" s="148"/>
      <c r="H22" s="149"/>
      <c r="I22" s="147"/>
      <c r="J22" s="147"/>
      <c r="K22" s="148"/>
      <c r="L22" s="148"/>
      <c r="M22" s="148"/>
      <c r="N22" s="148"/>
      <c r="O22" s="148"/>
      <c r="P22" s="148"/>
      <c r="Q22" s="148"/>
      <c r="R22" s="148"/>
      <c r="S22" s="148"/>
      <c r="T22" s="150"/>
      <c r="U22" s="150"/>
      <c r="V22" s="150"/>
      <c r="W22" s="151"/>
      <c r="X22" s="152" t="str">
        <f t="shared" si="0"/>
        <v/>
      </c>
    </row>
    <row r="23" spans="1:24" ht="15.75" customHeight="1">
      <c r="A23" s="153"/>
      <c r="B23" s="153"/>
      <c r="C23" s="147"/>
      <c r="D23" s="148"/>
      <c r="E23" s="148"/>
      <c r="F23" s="148"/>
      <c r="G23" s="148"/>
      <c r="H23" s="149"/>
      <c r="I23" s="147"/>
      <c r="J23" s="147"/>
      <c r="K23" s="148"/>
      <c r="L23" s="148"/>
      <c r="M23" s="148"/>
      <c r="N23" s="148"/>
      <c r="O23" s="148"/>
      <c r="P23" s="148"/>
      <c r="Q23" s="148"/>
      <c r="R23" s="148"/>
      <c r="S23" s="148"/>
      <c r="T23" s="150"/>
      <c r="U23" s="150"/>
      <c r="V23" s="150"/>
      <c r="W23" s="151"/>
      <c r="X23" s="152" t="str">
        <f t="shared" si="0"/>
        <v/>
      </c>
    </row>
    <row r="24" spans="1:24" ht="15.75" customHeight="1">
      <c r="A24" s="153"/>
      <c r="B24" s="153"/>
      <c r="C24" s="147"/>
      <c r="D24" s="148"/>
      <c r="E24" s="148"/>
      <c r="F24" s="148"/>
      <c r="G24" s="148"/>
      <c r="H24" s="149"/>
      <c r="I24" s="147"/>
      <c r="J24" s="147"/>
      <c r="K24" s="148"/>
      <c r="L24" s="148"/>
      <c r="M24" s="148"/>
      <c r="N24" s="148"/>
      <c r="O24" s="148"/>
      <c r="P24" s="148"/>
      <c r="Q24" s="148"/>
      <c r="R24" s="148"/>
      <c r="S24" s="148"/>
      <c r="T24" s="150"/>
      <c r="U24" s="150"/>
      <c r="V24" s="150"/>
      <c r="W24" s="151"/>
      <c r="X24" s="152" t="str">
        <f t="shared" si="0"/>
        <v/>
      </c>
    </row>
    <row r="25" spans="1:24" ht="15.75" customHeight="1">
      <c r="A25" s="153"/>
      <c r="B25" s="153"/>
      <c r="C25" s="147"/>
      <c r="D25" s="148"/>
      <c r="E25" s="148"/>
      <c r="F25" s="148"/>
      <c r="G25" s="148"/>
      <c r="H25" s="149"/>
      <c r="I25" s="147"/>
      <c r="J25" s="147"/>
      <c r="K25" s="148"/>
      <c r="L25" s="148"/>
      <c r="M25" s="148"/>
      <c r="N25" s="148"/>
      <c r="O25" s="148"/>
      <c r="P25" s="148"/>
      <c r="Q25" s="148"/>
      <c r="R25" s="148"/>
      <c r="S25" s="148"/>
      <c r="T25" s="150"/>
      <c r="U25" s="150"/>
      <c r="V25" s="150"/>
      <c r="W25" s="151"/>
      <c r="X25" s="152" t="str">
        <f t="shared" si="0"/>
        <v/>
      </c>
    </row>
    <row r="26" spans="1:24" ht="15.75" customHeight="1">
      <c r="A26" s="153"/>
      <c r="B26" s="153"/>
      <c r="C26" s="147"/>
      <c r="D26" s="148"/>
      <c r="E26" s="148"/>
      <c r="F26" s="148"/>
      <c r="G26" s="148"/>
      <c r="H26" s="149"/>
      <c r="I26" s="147"/>
      <c r="J26" s="147"/>
      <c r="K26" s="148"/>
      <c r="L26" s="148"/>
      <c r="M26" s="148"/>
      <c r="N26" s="148"/>
      <c r="O26" s="148"/>
      <c r="P26" s="148"/>
      <c r="Q26" s="148"/>
      <c r="R26" s="148"/>
      <c r="S26" s="148"/>
      <c r="T26" s="150"/>
      <c r="U26" s="150"/>
      <c r="V26" s="150"/>
      <c r="W26" s="151"/>
      <c r="X26" s="152" t="str">
        <f t="shared" si="0"/>
        <v/>
      </c>
    </row>
    <row r="27" spans="1:24" ht="15.75" customHeight="1">
      <c r="A27" s="153"/>
      <c r="B27" s="153"/>
      <c r="C27" s="147"/>
      <c r="D27" s="148"/>
      <c r="E27" s="148"/>
      <c r="F27" s="148"/>
      <c r="G27" s="148"/>
      <c r="H27" s="149"/>
      <c r="I27" s="147"/>
      <c r="J27" s="147"/>
      <c r="K27" s="148"/>
      <c r="L27" s="148"/>
      <c r="M27" s="148"/>
      <c r="N27" s="148"/>
      <c r="O27" s="148"/>
      <c r="P27" s="148"/>
      <c r="Q27" s="148"/>
      <c r="R27" s="148"/>
      <c r="S27" s="148"/>
      <c r="T27" s="150"/>
      <c r="U27" s="150"/>
      <c r="V27" s="150"/>
      <c r="W27" s="151"/>
      <c r="X27" s="152" t="str">
        <f t="shared" si="0"/>
        <v/>
      </c>
    </row>
    <row r="28" spans="1:24" ht="15.75" customHeight="1">
      <c r="A28" s="153"/>
      <c r="B28" s="153"/>
      <c r="C28" s="147"/>
      <c r="D28" s="148"/>
      <c r="E28" s="148"/>
      <c r="F28" s="148"/>
      <c r="G28" s="148"/>
      <c r="H28" s="149"/>
      <c r="I28" s="147"/>
      <c r="J28" s="147"/>
      <c r="K28" s="148"/>
      <c r="L28" s="148"/>
      <c r="M28" s="148"/>
      <c r="N28" s="148"/>
      <c r="O28" s="148"/>
      <c r="P28" s="148"/>
      <c r="Q28" s="148"/>
      <c r="R28" s="148"/>
      <c r="S28" s="148"/>
      <c r="T28" s="150"/>
      <c r="U28" s="150"/>
      <c r="V28" s="150"/>
      <c r="W28" s="151"/>
      <c r="X28" s="152" t="str">
        <f t="shared" si="0"/>
        <v/>
      </c>
    </row>
    <row r="29" spans="1:24" ht="15.75" customHeight="1">
      <c r="A29" s="153"/>
      <c r="B29" s="153"/>
      <c r="C29" s="147"/>
      <c r="D29" s="148"/>
      <c r="E29" s="148"/>
      <c r="F29" s="148"/>
      <c r="G29" s="148"/>
      <c r="H29" s="149"/>
      <c r="I29" s="147"/>
      <c r="J29" s="147"/>
      <c r="K29" s="148"/>
      <c r="L29" s="148"/>
      <c r="M29" s="148"/>
      <c r="N29" s="148"/>
      <c r="O29" s="148"/>
      <c r="P29" s="148"/>
      <c r="Q29" s="148"/>
      <c r="R29" s="148"/>
      <c r="S29" s="148"/>
      <c r="T29" s="150"/>
      <c r="U29" s="150"/>
      <c r="V29" s="150"/>
      <c r="W29" s="151"/>
      <c r="X29" s="152" t="str">
        <f t="shared" si="0"/>
        <v/>
      </c>
    </row>
    <row r="30" spans="1:24" ht="15.75" customHeight="1">
      <c r="A30" s="153"/>
      <c r="B30" s="153"/>
      <c r="C30" s="147"/>
      <c r="D30" s="148"/>
      <c r="E30" s="148"/>
      <c r="F30" s="148"/>
      <c r="G30" s="148"/>
      <c r="H30" s="149"/>
      <c r="I30" s="147"/>
      <c r="J30" s="147"/>
      <c r="K30" s="148"/>
      <c r="L30" s="148"/>
      <c r="M30" s="148"/>
      <c r="N30" s="148"/>
      <c r="O30" s="148"/>
      <c r="P30" s="148"/>
      <c r="Q30" s="148"/>
      <c r="R30" s="148"/>
      <c r="S30" s="148"/>
      <c r="T30" s="150"/>
      <c r="U30" s="150"/>
      <c r="V30" s="150"/>
      <c r="W30" s="151"/>
      <c r="X30" s="152" t="str">
        <f t="shared" si="0"/>
        <v/>
      </c>
    </row>
    <row r="31" spans="1:24" ht="15.75" customHeight="1">
      <c r="A31" s="153"/>
      <c r="B31" s="153"/>
      <c r="C31" s="147"/>
      <c r="D31" s="148"/>
      <c r="E31" s="148"/>
      <c r="F31" s="148"/>
      <c r="G31" s="148"/>
      <c r="H31" s="149"/>
      <c r="I31" s="147"/>
      <c r="J31" s="147"/>
      <c r="K31" s="148"/>
      <c r="L31" s="148"/>
      <c r="M31" s="148"/>
      <c r="N31" s="148"/>
      <c r="O31" s="148"/>
      <c r="P31" s="148"/>
      <c r="Q31" s="148"/>
      <c r="R31" s="148"/>
      <c r="S31" s="148"/>
      <c r="T31" s="150"/>
      <c r="U31" s="150"/>
      <c r="V31" s="150"/>
      <c r="W31" s="151"/>
      <c r="X31" s="152" t="str">
        <f t="shared" si="0"/>
        <v/>
      </c>
    </row>
    <row r="32" spans="1:24" ht="15.75" customHeight="1">
      <c r="A32" s="153"/>
      <c r="B32" s="153"/>
      <c r="C32" s="147"/>
      <c r="D32" s="148"/>
      <c r="E32" s="148"/>
      <c r="F32" s="148"/>
      <c r="G32" s="148"/>
      <c r="H32" s="149"/>
      <c r="I32" s="147"/>
      <c r="J32" s="147"/>
      <c r="K32" s="148"/>
      <c r="L32" s="148"/>
      <c r="M32" s="148"/>
      <c r="N32" s="148"/>
      <c r="O32" s="148"/>
      <c r="P32" s="148"/>
      <c r="Q32" s="148"/>
      <c r="R32" s="148"/>
      <c r="S32" s="148"/>
      <c r="T32" s="150"/>
      <c r="U32" s="150"/>
      <c r="V32" s="150"/>
      <c r="W32" s="151"/>
      <c r="X32" s="152" t="str">
        <f t="shared" si="0"/>
        <v/>
      </c>
    </row>
    <row r="33" spans="1:24" ht="15.75" customHeight="1">
      <c r="A33" s="153"/>
      <c r="B33" s="153"/>
      <c r="C33" s="147"/>
      <c r="D33" s="148"/>
      <c r="E33" s="148"/>
      <c r="F33" s="148"/>
      <c r="G33" s="148"/>
      <c r="H33" s="149"/>
      <c r="I33" s="147"/>
      <c r="J33" s="147"/>
      <c r="K33" s="148"/>
      <c r="L33" s="148"/>
      <c r="M33" s="148"/>
      <c r="N33" s="148"/>
      <c r="O33" s="148"/>
      <c r="P33" s="148"/>
      <c r="Q33" s="148"/>
      <c r="R33" s="148"/>
      <c r="S33" s="148"/>
      <c r="T33" s="150"/>
      <c r="U33" s="150"/>
      <c r="V33" s="150"/>
      <c r="W33" s="151"/>
      <c r="X33" s="152" t="str">
        <f t="shared" si="0"/>
        <v/>
      </c>
    </row>
    <row r="34" spans="1:24" ht="15.75" customHeight="1">
      <c r="A34" s="153"/>
      <c r="B34" s="153"/>
      <c r="C34" s="147"/>
      <c r="D34" s="148"/>
      <c r="E34" s="148"/>
      <c r="F34" s="148"/>
      <c r="G34" s="148"/>
      <c r="H34" s="149"/>
      <c r="I34" s="147"/>
      <c r="J34" s="147"/>
      <c r="K34" s="148"/>
      <c r="L34" s="148"/>
      <c r="M34" s="148"/>
      <c r="N34" s="148"/>
      <c r="O34" s="148"/>
      <c r="P34" s="148"/>
      <c r="Q34" s="148"/>
      <c r="R34" s="148"/>
      <c r="S34" s="148"/>
      <c r="T34" s="150"/>
      <c r="U34" s="150"/>
      <c r="V34" s="150"/>
      <c r="W34" s="151"/>
      <c r="X34" s="152" t="str">
        <f t="shared" si="0"/>
        <v/>
      </c>
    </row>
    <row r="35" spans="1:24" ht="15.75" customHeight="1">
      <c r="A35" s="153"/>
      <c r="B35" s="153"/>
      <c r="C35" s="147"/>
      <c r="D35" s="148"/>
      <c r="E35" s="148"/>
      <c r="F35" s="148"/>
      <c r="G35" s="148"/>
      <c r="H35" s="149"/>
      <c r="I35" s="147"/>
      <c r="J35" s="147"/>
      <c r="K35" s="148"/>
      <c r="L35" s="148"/>
      <c r="M35" s="148"/>
      <c r="N35" s="148"/>
      <c r="O35" s="148"/>
      <c r="P35" s="148"/>
      <c r="Q35" s="148"/>
      <c r="R35" s="148"/>
      <c r="S35" s="148"/>
      <c r="T35" s="150"/>
      <c r="U35" s="150"/>
      <c r="V35" s="150"/>
      <c r="W35" s="151"/>
      <c r="X35" s="152" t="str">
        <f t="shared" si="0"/>
        <v/>
      </c>
    </row>
    <row r="36" spans="1:24" ht="15.75" customHeight="1">
      <c r="A36" s="153"/>
      <c r="B36" s="153"/>
      <c r="C36" s="147"/>
      <c r="D36" s="148"/>
      <c r="E36" s="148"/>
      <c r="F36" s="148"/>
      <c r="G36" s="148"/>
      <c r="H36" s="149"/>
      <c r="I36" s="147"/>
      <c r="J36" s="147"/>
      <c r="K36" s="148"/>
      <c r="L36" s="148"/>
      <c r="M36" s="148"/>
      <c r="N36" s="148"/>
      <c r="O36" s="148"/>
      <c r="P36" s="148"/>
      <c r="Q36" s="148"/>
      <c r="R36" s="148"/>
      <c r="S36" s="148"/>
      <c r="T36" s="150"/>
      <c r="U36" s="150"/>
      <c r="V36" s="150"/>
      <c r="W36" s="151"/>
      <c r="X36" s="152" t="str">
        <f t="shared" si="0"/>
        <v/>
      </c>
    </row>
    <row r="37" spans="1:24" ht="15.75" customHeight="1">
      <c r="A37" s="153"/>
      <c r="B37" s="153"/>
      <c r="C37" s="147"/>
      <c r="D37" s="148"/>
      <c r="E37" s="148"/>
      <c r="F37" s="148"/>
      <c r="G37" s="148"/>
      <c r="H37" s="149"/>
      <c r="I37" s="147"/>
      <c r="J37" s="147"/>
      <c r="K37" s="148"/>
      <c r="L37" s="148"/>
      <c r="M37" s="148"/>
      <c r="N37" s="148"/>
      <c r="O37" s="148"/>
      <c r="P37" s="148"/>
      <c r="Q37" s="148"/>
      <c r="R37" s="148"/>
      <c r="S37" s="148"/>
      <c r="T37" s="150"/>
      <c r="U37" s="150"/>
      <c r="V37" s="150"/>
      <c r="W37" s="151"/>
      <c r="X37" s="152" t="str">
        <f t="shared" si="0"/>
        <v/>
      </c>
    </row>
    <row r="38" spans="1:24" ht="15.75" customHeight="1">
      <c r="A38" s="153"/>
      <c r="B38" s="153"/>
      <c r="C38" s="147"/>
      <c r="D38" s="148"/>
      <c r="E38" s="148"/>
      <c r="F38" s="148"/>
      <c r="G38" s="148"/>
      <c r="H38" s="149"/>
      <c r="I38" s="147"/>
      <c r="J38" s="147"/>
      <c r="K38" s="148"/>
      <c r="L38" s="148"/>
      <c r="M38" s="148"/>
      <c r="N38" s="148"/>
      <c r="O38" s="148"/>
      <c r="P38" s="148"/>
      <c r="Q38" s="148"/>
      <c r="R38" s="148"/>
      <c r="S38" s="148"/>
      <c r="T38" s="150"/>
      <c r="U38" s="150"/>
      <c r="V38" s="150"/>
      <c r="W38" s="151"/>
      <c r="X38" s="152" t="str">
        <f t="shared" si="0"/>
        <v/>
      </c>
    </row>
    <row r="39" spans="1:24" ht="15.75" customHeight="1">
      <c r="A39" s="153"/>
      <c r="B39" s="153"/>
      <c r="C39" s="147"/>
      <c r="D39" s="148"/>
      <c r="E39" s="148"/>
      <c r="F39" s="148"/>
      <c r="G39" s="148"/>
      <c r="H39" s="149"/>
      <c r="I39" s="147"/>
      <c r="J39" s="147"/>
      <c r="K39" s="148"/>
      <c r="L39" s="148"/>
      <c r="M39" s="148"/>
      <c r="N39" s="148"/>
      <c r="O39" s="148"/>
      <c r="P39" s="148"/>
      <c r="Q39" s="148"/>
      <c r="R39" s="148"/>
      <c r="S39" s="148"/>
      <c r="T39" s="150"/>
      <c r="U39" s="150"/>
      <c r="V39" s="150"/>
      <c r="W39" s="151"/>
      <c r="X39" s="152" t="str">
        <f t="shared" si="0"/>
        <v/>
      </c>
    </row>
    <row r="40" spans="1:24" ht="15.75" customHeight="1">
      <c r="A40" s="153"/>
      <c r="B40" s="153"/>
      <c r="C40" s="147"/>
      <c r="D40" s="148"/>
      <c r="E40" s="148"/>
      <c r="F40" s="148"/>
      <c r="G40" s="148"/>
      <c r="H40" s="149"/>
      <c r="I40" s="147"/>
      <c r="J40" s="147"/>
      <c r="K40" s="148"/>
      <c r="L40" s="148"/>
      <c r="M40" s="148"/>
      <c r="N40" s="148"/>
      <c r="O40" s="148"/>
      <c r="P40" s="148"/>
      <c r="Q40" s="148"/>
      <c r="R40" s="148"/>
      <c r="S40" s="148"/>
      <c r="T40" s="150"/>
      <c r="U40" s="150"/>
      <c r="V40" s="150"/>
      <c r="W40" s="151"/>
      <c r="X40" s="152" t="str">
        <f t="shared" si="0"/>
        <v/>
      </c>
    </row>
    <row r="41" spans="1:24" ht="15.75" customHeight="1">
      <c r="A41" s="153"/>
      <c r="B41" s="153"/>
      <c r="C41" s="147"/>
      <c r="D41" s="148"/>
      <c r="E41" s="148"/>
      <c r="F41" s="148"/>
      <c r="G41" s="148"/>
      <c r="H41" s="149"/>
      <c r="I41" s="147"/>
      <c r="J41" s="147"/>
      <c r="K41" s="148"/>
      <c r="L41" s="148"/>
      <c r="M41" s="148"/>
      <c r="N41" s="148"/>
      <c r="O41" s="148"/>
      <c r="P41" s="148"/>
      <c r="Q41" s="148"/>
      <c r="R41" s="148"/>
      <c r="S41" s="148"/>
      <c r="T41" s="150"/>
      <c r="U41" s="150"/>
      <c r="V41" s="150"/>
      <c r="W41" s="151"/>
      <c r="X41" s="152" t="str">
        <f t="shared" si="0"/>
        <v/>
      </c>
    </row>
    <row r="42" spans="1:24" ht="15.75" customHeight="1">
      <c r="A42" s="153"/>
      <c r="B42" s="153"/>
      <c r="C42" s="147"/>
      <c r="D42" s="148"/>
      <c r="E42" s="148"/>
      <c r="F42" s="148"/>
      <c r="G42" s="148"/>
      <c r="H42" s="149"/>
      <c r="I42" s="147"/>
      <c r="J42" s="147"/>
      <c r="K42" s="148"/>
      <c r="L42" s="148"/>
      <c r="M42" s="148"/>
      <c r="N42" s="148"/>
      <c r="O42" s="148"/>
      <c r="P42" s="148"/>
      <c r="Q42" s="148"/>
      <c r="R42" s="148"/>
      <c r="S42" s="148"/>
      <c r="T42" s="150"/>
      <c r="U42" s="150"/>
      <c r="V42" s="150"/>
      <c r="W42" s="151"/>
      <c r="X42" s="152" t="str">
        <f t="shared" si="0"/>
        <v/>
      </c>
    </row>
    <row r="43" spans="1:24" ht="15.75" customHeight="1">
      <c r="A43" s="153"/>
      <c r="B43" s="153"/>
      <c r="C43" s="147"/>
      <c r="D43" s="148"/>
      <c r="E43" s="148"/>
      <c r="F43" s="148"/>
      <c r="G43" s="148"/>
      <c r="H43" s="149"/>
      <c r="I43" s="147"/>
      <c r="J43" s="147"/>
      <c r="K43" s="148"/>
      <c r="L43" s="148"/>
      <c r="M43" s="148"/>
      <c r="N43" s="148"/>
      <c r="O43" s="148"/>
      <c r="P43" s="148"/>
      <c r="Q43" s="148"/>
      <c r="R43" s="148"/>
      <c r="S43" s="148"/>
      <c r="T43" s="150"/>
      <c r="U43" s="150"/>
      <c r="V43" s="150"/>
      <c r="W43" s="151"/>
      <c r="X43" s="152" t="str">
        <f t="shared" si="0"/>
        <v/>
      </c>
    </row>
    <row r="44" spans="1:24" ht="15.75" customHeight="1">
      <c r="A44" s="153"/>
      <c r="B44" s="153"/>
      <c r="C44" s="147"/>
      <c r="D44" s="148"/>
      <c r="E44" s="148"/>
      <c r="F44" s="148"/>
      <c r="G44" s="148"/>
      <c r="H44" s="149"/>
      <c r="I44" s="147"/>
      <c r="J44" s="147"/>
      <c r="K44" s="148"/>
      <c r="L44" s="148"/>
      <c r="M44" s="148"/>
      <c r="N44" s="148"/>
      <c r="O44" s="148"/>
      <c r="P44" s="148"/>
      <c r="Q44" s="148"/>
      <c r="R44" s="148"/>
      <c r="S44" s="148"/>
      <c r="T44" s="150"/>
      <c r="U44" s="150"/>
      <c r="V44" s="150"/>
      <c r="W44" s="151"/>
      <c r="X44" s="152" t="str">
        <f t="shared" si="0"/>
        <v/>
      </c>
    </row>
    <row r="45" spans="1:24" ht="15.75" customHeight="1">
      <c r="A45" s="153"/>
      <c r="B45" s="153"/>
      <c r="C45" s="147"/>
      <c r="D45" s="148"/>
      <c r="E45" s="148"/>
      <c r="F45" s="148"/>
      <c r="G45" s="148"/>
      <c r="H45" s="149"/>
      <c r="I45" s="147"/>
      <c r="J45" s="147"/>
      <c r="K45" s="148"/>
      <c r="L45" s="148"/>
      <c r="M45" s="148"/>
      <c r="N45" s="148"/>
      <c r="O45" s="148"/>
      <c r="P45" s="148"/>
      <c r="Q45" s="148"/>
      <c r="R45" s="148"/>
      <c r="S45" s="148"/>
      <c r="T45" s="150"/>
      <c r="U45" s="150"/>
      <c r="V45" s="150"/>
      <c r="W45" s="151"/>
      <c r="X45" s="152" t="str">
        <f t="shared" si="0"/>
        <v/>
      </c>
    </row>
    <row r="46" spans="1:24" ht="15.75" customHeight="1">
      <c r="A46" s="153"/>
      <c r="B46" s="153"/>
      <c r="C46" s="147"/>
      <c r="D46" s="148"/>
      <c r="E46" s="148"/>
      <c r="F46" s="148"/>
      <c r="G46" s="148"/>
      <c r="H46" s="149"/>
      <c r="I46" s="147"/>
      <c r="J46" s="147"/>
      <c r="K46" s="148"/>
      <c r="L46" s="148"/>
      <c r="M46" s="148"/>
      <c r="N46" s="148"/>
      <c r="O46" s="148"/>
      <c r="P46" s="148"/>
      <c r="Q46" s="148"/>
      <c r="R46" s="148"/>
      <c r="S46" s="148"/>
      <c r="T46" s="150"/>
      <c r="U46" s="150"/>
      <c r="V46" s="150"/>
      <c r="W46" s="151"/>
      <c r="X46" s="152" t="str">
        <f t="shared" si="0"/>
        <v/>
      </c>
    </row>
    <row r="47" spans="1:24" ht="15.75" customHeight="1">
      <c r="A47" s="153"/>
      <c r="B47" s="153"/>
      <c r="C47" s="147"/>
      <c r="D47" s="148"/>
      <c r="E47" s="148"/>
      <c r="F47" s="148"/>
      <c r="G47" s="148"/>
      <c r="H47" s="149"/>
      <c r="I47" s="147"/>
      <c r="J47" s="147"/>
      <c r="K47" s="148"/>
      <c r="L47" s="148"/>
      <c r="M47" s="148"/>
      <c r="N47" s="148"/>
      <c r="O47" s="148"/>
      <c r="P47" s="148"/>
      <c r="Q47" s="148"/>
      <c r="R47" s="148"/>
      <c r="S47" s="148"/>
      <c r="T47" s="150"/>
      <c r="U47" s="150"/>
      <c r="V47" s="150"/>
      <c r="W47" s="151"/>
      <c r="X47" s="152" t="str">
        <f t="shared" si="0"/>
        <v/>
      </c>
    </row>
    <row r="48" spans="1:24" ht="15.75" customHeight="1">
      <c r="A48" s="153"/>
      <c r="B48" s="153"/>
      <c r="C48" s="147"/>
      <c r="D48" s="148"/>
      <c r="E48" s="148"/>
      <c r="F48" s="148"/>
      <c r="G48" s="148"/>
      <c r="H48" s="149"/>
      <c r="I48" s="147"/>
      <c r="J48" s="147"/>
      <c r="K48" s="148"/>
      <c r="L48" s="148"/>
      <c r="M48" s="148"/>
      <c r="N48" s="148"/>
      <c r="O48" s="148"/>
      <c r="P48" s="148"/>
      <c r="Q48" s="148"/>
      <c r="R48" s="148"/>
      <c r="S48" s="148"/>
      <c r="T48" s="150"/>
      <c r="U48" s="150"/>
      <c r="V48" s="150"/>
      <c r="W48" s="151"/>
      <c r="X48" s="152" t="str">
        <f t="shared" si="0"/>
        <v/>
      </c>
    </row>
    <row r="49" spans="1:24" ht="15.75" customHeight="1">
      <c r="A49" s="153"/>
      <c r="B49" s="153"/>
      <c r="C49" s="147"/>
      <c r="D49" s="148"/>
      <c r="E49" s="148"/>
      <c r="F49" s="148"/>
      <c r="G49" s="148"/>
      <c r="H49" s="149"/>
      <c r="I49" s="147"/>
      <c r="J49" s="147"/>
      <c r="K49" s="148"/>
      <c r="L49" s="148"/>
      <c r="M49" s="148"/>
      <c r="N49" s="148"/>
      <c r="O49" s="148"/>
      <c r="P49" s="148"/>
      <c r="Q49" s="148"/>
      <c r="R49" s="148"/>
      <c r="S49" s="148"/>
      <c r="T49" s="150"/>
      <c r="U49" s="150"/>
      <c r="V49" s="150"/>
      <c r="W49" s="151"/>
      <c r="X49" s="152" t="str">
        <f t="shared" si="0"/>
        <v/>
      </c>
    </row>
    <row r="50" spans="1:24" ht="15.75" customHeight="1">
      <c r="A50" s="154"/>
      <c r="B50" s="154"/>
      <c r="C50" s="155"/>
      <c r="D50" s="156"/>
      <c r="E50" s="156"/>
      <c r="F50" s="156"/>
      <c r="G50" s="156"/>
      <c r="H50" s="157"/>
      <c r="I50" s="155"/>
      <c r="J50" s="155"/>
      <c r="K50" s="156"/>
      <c r="L50" s="156"/>
      <c r="M50" s="156"/>
      <c r="N50" s="156"/>
      <c r="O50" s="156"/>
      <c r="P50" s="156"/>
      <c r="Q50" s="156"/>
      <c r="R50" s="156"/>
      <c r="S50" s="156"/>
      <c r="T50" s="158"/>
      <c r="U50" s="158"/>
      <c r="V50" s="158"/>
      <c r="W50" s="159"/>
      <c r="X50" s="160" t="str">
        <f t="shared" si="0"/>
        <v/>
      </c>
    </row>
    <row r="51" spans="1:24" ht="21" customHeight="1">
      <c r="A51" s="226" t="s">
        <v>92</v>
      </c>
      <c r="B51" s="227"/>
      <c r="C51" s="161" t="str">
        <f t="shared" ref="C51:W51" si="1">IF(SUMIF($A$8:$A$50,"ret",C4:C50)=0,"",SUMIF($A$8:$A$50,"ret",C4:C50))</f>
        <v/>
      </c>
      <c r="D51" s="161" t="str">
        <f t="shared" si="1"/>
        <v/>
      </c>
      <c r="E51" s="161" t="str">
        <f t="shared" si="1"/>
        <v/>
      </c>
      <c r="F51" s="161" t="str">
        <f t="shared" si="1"/>
        <v/>
      </c>
      <c r="G51" s="161" t="str">
        <f t="shared" si="1"/>
        <v/>
      </c>
      <c r="H51" s="161" t="str">
        <f t="shared" si="1"/>
        <v/>
      </c>
      <c r="I51" s="161" t="str">
        <f t="shared" si="1"/>
        <v/>
      </c>
      <c r="J51" s="161" t="str">
        <f t="shared" si="1"/>
        <v/>
      </c>
      <c r="K51" s="161" t="str">
        <f t="shared" si="1"/>
        <v/>
      </c>
      <c r="L51" s="161" t="str">
        <f t="shared" si="1"/>
        <v/>
      </c>
      <c r="M51" s="161" t="str">
        <f t="shared" si="1"/>
        <v/>
      </c>
      <c r="N51" s="161" t="str">
        <f t="shared" si="1"/>
        <v/>
      </c>
      <c r="O51" s="161" t="str">
        <f t="shared" si="1"/>
        <v/>
      </c>
      <c r="P51" s="161" t="str">
        <f t="shared" si="1"/>
        <v/>
      </c>
      <c r="Q51" s="161" t="str">
        <f t="shared" si="1"/>
        <v/>
      </c>
      <c r="R51" s="161" t="str">
        <f t="shared" si="1"/>
        <v/>
      </c>
      <c r="S51" s="161" t="str">
        <f t="shared" si="1"/>
        <v/>
      </c>
      <c r="T51" s="161" t="str">
        <f t="shared" si="1"/>
        <v/>
      </c>
      <c r="U51" s="161" t="str">
        <f t="shared" si="1"/>
        <v/>
      </c>
      <c r="V51" s="161" t="str">
        <f t="shared" si="1"/>
        <v/>
      </c>
      <c r="W51" s="162" t="str">
        <f t="shared" si="1"/>
        <v/>
      </c>
    </row>
    <row r="52" spans="1:24" ht="21" customHeight="1">
      <c r="A52" s="246" t="s">
        <v>93</v>
      </c>
      <c r="B52" s="247"/>
      <c r="C52" s="163" t="str">
        <f t="shared" ref="C52:W52" si="2">IF(SUMIF($A$8:$A$50,"&lt;&gt;ret",C4:C50)=0,"",SUMIF($A$8:$A$50,"&lt;&gt;ret",C4:C50))</f>
        <v/>
      </c>
      <c r="D52" s="163" t="str">
        <f t="shared" si="2"/>
        <v/>
      </c>
      <c r="E52" s="163">
        <f t="shared" si="2"/>
        <v>48</v>
      </c>
      <c r="F52" s="163" t="str">
        <f t="shared" si="2"/>
        <v/>
      </c>
      <c r="G52" s="163" t="str">
        <f t="shared" si="2"/>
        <v/>
      </c>
      <c r="H52" s="163" t="str">
        <f t="shared" si="2"/>
        <v/>
      </c>
      <c r="I52" s="163" t="str">
        <f t="shared" si="2"/>
        <v/>
      </c>
      <c r="J52" s="163">
        <f t="shared" si="2"/>
        <v>4</v>
      </c>
      <c r="K52" s="163">
        <f t="shared" si="2"/>
        <v>4</v>
      </c>
      <c r="L52" s="163">
        <f t="shared" si="2"/>
        <v>4</v>
      </c>
      <c r="M52" s="163" t="str">
        <f t="shared" si="2"/>
        <v/>
      </c>
      <c r="N52" s="163" t="str">
        <f t="shared" si="2"/>
        <v/>
      </c>
      <c r="O52" s="163" t="str">
        <f t="shared" si="2"/>
        <v/>
      </c>
      <c r="P52" s="163">
        <f t="shared" si="2"/>
        <v>9</v>
      </c>
      <c r="Q52" s="163" t="str">
        <f t="shared" si="2"/>
        <v/>
      </c>
      <c r="R52" s="163">
        <f t="shared" si="2"/>
        <v>10</v>
      </c>
      <c r="S52" s="163" t="str">
        <f t="shared" si="2"/>
        <v/>
      </c>
      <c r="T52" s="163">
        <f t="shared" si="2"/>
        <v>24</v>
      </c>
      <c r="U52" s="163" t="str">
        <f t="shared" si="2"/>
        <v/>
      </c>
      <c r="V52" s="163" t="str">
        <f t="shared" si="2"/>
        <v/>
      </c>
      <c r="W52" s="164" t="str">
        <f t="shared" si="2"/>
        <v/>
      </c>
    </row>
    <row r="53" spans="1:24" ht="15.75" customHeight="1"/>
    <row r="54" spans="1:24" ht="21" customHeight="1">
      <c r="A54" s="226" t="s">
        <v>94</v>
      </c>
      <c r="B54" s="227"/>
      <c r="C54" s="161" t="str">
        <f t="shared" ref="C54:W54" si="3">IF(SUM(C51:C52)=0,"",SUM(C51:C52))</f>
        <v/>
      </c>
      <c r="D54" s="165" t="str">
        <f t="shared" si="3"/>
        <v/>
      </c>
      <c r="E54" s="165">
        <f t="shared" si="3"/>
        <v>48</v>
      </c>
      <c r="F54" s="165" t="str">
        <f t="shared" si="3"/>
        <v/>
      </c>
      <c r="G54" s="165" t="str">
        <f t="shared" si="3"/>
        <v/>
      </c>
      <c r="H54" s="165" t="str">
        <f t="shared" si="3"/>
        <v/>
      </c>
      <c r="I54" s="165" t="str">
        <f t="shared" si="3"/>
        <v/>
      </c>
      <c r="J54" s="165">
        <f t="shared" si="3"/>
        <v>4</v>
      </c>
      <c r="K54" s="165">
        <f t="shared" si="3"/>
        <v>4</v>
      </c>
      <c r="L54" s="165">
        <f t="shared" si="3"/>
        <v>4</v>
      </c>
      <c r="M54" s="165" t="str">
        <f t="shared" si="3"/>
        <v/>
      </c>
      <c r="N54" s="165" t="str">
        <f t="shared" si="3"/>
        <v/>
      </c>
      <c r="O54" s="165" t="str">
        <f t="shared" si="3"/>
        <v/>
      </c>
      <c r="P54" s="165">
        <f t="shared" si="3"/>
        <v>9</v>
      </c>
      <c r="Q54" s="165" t="str">
        <f t="shared" si="3"/>
        <v/>
      </c>
      <c r="R54" s="165">
        <f t="shared" si="3"/>
        <v>10</v>
      </c>
      <c r="S54" s="165" t="str">
        <f t="shared" si="3"/>
        <v/>
      </c>
      <c r="T54" s="165">
        <f t="shared" si="3"/>
        <v>24</v>
      </c>
      <c r="U54" s="165" t="str">
        <f t="shared" si="3"/>
        <v/>
      </c>
      <c r="V54" s="165" t="str">
        <f t="shared" si="3"/>
        <v/>
      </c>
      <c r="W54" s="73" t="str">
        <f t="shared" si="3"/>
        <v/>
      </c>
    </row>
    <row r="55" spans="1:24" ht="15.75" customHeight="1"/>
    <row r="56" spans="1:24" ht="15.75" customHeight="1"/>
    <row r="57" spans="1:24" ht="15.75" customHeight="1"/>
    <row r="58" spans="1:24" ht="15.75" customHeight="1"/>
    <row r="59" spans="1:24" ht="15.75" customHeight="1"/>
    <row r="60" spans="1:24" ht="15.75" customHeight="1"/>
    <row r="61" spans="1:24" ht="15.75" customHeight="1"/>
    <row r="62" spans="1:24" ht="15.75" customHeight="1"/>
    <row r="63" spans="1:24" ht="15.75" customHeight="1"/>
    <row r="64" spans="1:24" ht="15.75" customHeight="1"/>
    <row r="65" spans="2:23" ht="15.75" customHeight="1"/>
    <row r="66" spans="2:23" ht="15.75" customHeight="1"/>
    <row r="67" spans="2:23" ht="15.75" customHeight="1"/>
    <row r="68" spans="2:23" ht="15.75" customHeight="1"/>
    <row r="69" spans="2:23" ht="15.75" customHeight="1"/>
    <row r="70" spans="2:23" ht="15.75" hidden="1" customHeight="1">
      <c r="B70" s="22" t="s">
        <v>170</v>
      </c>
      <c r="C70" s="134" t="s">
        <v>149</v>
      </c>
      <c r="D70" s="133" t="s">
        <v>150</v>
      </c>
      <c r="E70" s="133" t="s">
        <v>151</v>
      </c>
      <c r="F70" s="133" t="s">
        <v>152</v>
      </c>
      <c r="G70" s="133" t="s">
        <v>153</v>
      </c>
      <c r="H70" s="133" t="s">
        <v>154</v>
      </c>
      <c r="I70" s="134" t="s">
        <v>149</v>
      </c>
      <c r="J70" s="134" t="s">
        <v>171</v>
      </c>
      <c r="K70" s="133" t="s">
        <v>156</v>
      </c>
      <c r="L70" s="135" t="s">
        <v>157</v>
      </c>
      <c r="M70" s="133" t="s">
        <v>158</v>
      </c>
      <c r="N70" s="133" t="s">
        <v>159</v>
      </c>
      <c r="O70" s="133" t="s">
        <v>160</v>
      </c>
      <c r="P70" s="133" t="s">
        <v>161</v>
      </c>
      <c r="Q70" s="133" t="s">
        <v>162</v>
      </c>
      <c r="R70" s="133" t="s">
        <v>163</v>
      </c>
      <c r="S70" s="133" t="s">
        <v>164</v>
      </c>
      <c r="T70" s="136" t="s">
        <v>165</v>
      </c>
      <c r="U70" s="136" t="s">
        <v>166</v>
      </c>
      <c r="V70" s="137" t="s">
        <v>167</v>
      </c>
      <c r="W70" s="137" t="s">
        <v>168</v>
      </c>
    </row>
    <row r="71" spans="2:23" ht="15.75" hidden="1" customHeight="1">
      <c r="B71" s="166" t="s">
        <v>172</v>
      </c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8"/>
    </row>
    <row r="72" spans="2:23" ht="15.75" hidden="1" customHeight="1">
      <c r="B72" s="169" t="s">
        <v>173</v>
      </c>
      <c r="W72" s="170"/>
    </row>
    <row r="73" spans="2:23" ht="15.75" hidden="1" customHeight="1">
      <c r="B73" s="169" t="s">
        <v>174</v>
      </c>
      <c r="W73" s="170"/>
    </row>
    <row r="74" spans="2:23" ht="15.75" hidden="1" customHeight="1">
      <c r="B74" s="169" t="s">
        <v>175</v>
      </c>
      <c r="W74" s="170"/>
    </row>
    <row r="75" spans="2:23" ht="15.75" hidden="1" customHeight="1">
      <c r="B75" s="169" t="s">
        <v>176</v>
      </c>
      <c r="W75" s="170"/>
    </row>
    <row r="76" spans="2:23" ht="15.75" hidden="1" customHeight="1">
      <c r="B76" s="169" t="s">
        <v>177</v>
      </c>
      <c r="W76" s="170"/>
    </row>
    <row r="77" spans="2:23" ht="15.75" hidden="1" customHeight="1">
      <c r="B77" s="169" t="s">
        <v>178</v>
      </c>
      <c r="W77" s="170"/>
    </row>
    <row r="78" spans="2:23" ht="15.75" hidden="1" customHeight="1">
      <c r="B78" s="169" t="s">
        <v>179</v>
      </c>
      <c r="W78" s="170"/>
    </row>
    <row r="79" spans="2:23" ht="15.75" hidden="1" customHeight="1">
      <c r="B79" s="169" t="s">
        <v>180</v>
      </c>
      <c r="W79" s="170"/>
    </row>
    <row r="80" spans="2:23" ht="15.75" hidden="1" customHeight="1">
      <c r="B80" s="169" t="s">
        <v>181</v>
      </c>
      <c r="W80" s="170"/>
    </row>
    <row r="81" spans="2:23" ht="15.75" hidden="1" customHeight="1">
      <c r="B81" s="169" t="s">
        <v>182</v>
      </c>
      <c r="W81" s="170"/>
    </row>
    <row r="82" spans="2:23" ht="15.75" hidden="1" customHeight="1">
      <c r="B82" s="169" t="s">
        <v>183</v>
      </c>
      <c r="W82" s="170"/>
    </row>
    <row r="83" spans="2:23" ht="15.75" hidden="1" customHeight="1">
      <c r="B83" s="169" t="s">
        <v>184</v>
      </c>
      <c r="W83" s="170"/>
    </row>
    <row r="84" spans="2:23" ht="15.75" hidden="1" customHeight="1">
      <c r="B84" s="169" t="s">
        <v>185</v>
      </c>
      <c r="W84" s="170"/>
    </row>
    <row r="85" spans="2:23" ht="15.75" hidden="1" customHeight="1">
      <c r="B85" s="169" t="s">
        <v>186</v>
      </c>
      <c r="W85" s="170"/>
    </row>
    <row r="86" spans="2:23" ht="15.75" hidden="1" customHeight="1">
      <c r="B86" s="169" t="s">
        <v>187</v>
      </c>
      <c r="W86" s="170"/>
    </row>
    <row r="87" spans="2:23" ht="15.75" hidden="1" customHeight="1">
      <c r="B87" s="169" t="s">
        <v>188</v>
      </c>
      <c r="W87" s="170"/>
    </row>
    <row r="88" spans="2:23" ht="15.75" hidden="1" customHeight="1">
      <c r="B88" s="169" t="s">
        <v>189</v>
      </c>
      <c r="W88" s="170"/>
    </row>
    <row r="89" spans="2:23" ht="15.75" hidden="1" customHeight="1">
      <c r="B89" s="169" t="s">
        <v>190</v>
      </c>
      <c r="W89" s="170"/>
    </row>
    <row r="90" spans="2:23" ht="15.75" hidden="1" customHeight="1">
      <c r="B90" s="169" t="s">
        <v>191</v>
      </c>
      <c r="W90" s="170"/>
    </row>
    <row r="91" spans="2:23" ht="15.75" hidden="1" customHeight="1">
      <c r="B91" s="166" t="str">
        <f>B5</f>
        <v>Walden café</v>
      </c>
      <c r="C91" s="167" t="str">
        <f>IF(COUNTA(C25),"SI","NO")</f>
        <v>NO</v>
      </c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8"/>
    </row>
    <row r="92" spans="2:23" ht="15.75" hidden="1" customHeight="1">
      <c r="B92" s="169" t="str">
        <f>B5</f>
        <v>Walden café</v>
      </c>
      <c r="D92" s="22" t="str">
        <f>IF(COUNTA(D25),"SI","NO")</f>
        <v>NO</v>
      </c>
      <c r="W92" s="170"/>
    </row>
    <row r="93" spans="2:23" ht="15.75" hidden="1" customHeight="1">
      <c r="B93" s="169" t="str">
        <f>B5</f>
        <v>Walden café</v>
      </c>
      <c r="E93" s="22" t="str">
        <f>IF(COUNTA(E25),"SI","NO")</f>
        <v>NO</v>
      </c>
      <c r="W93" s="170"/>
    </row>
    <row r="94" spans="2:23" ht="15.75" hidden="1" customHeight="1">
      <c r="B94" s="169" t="str">
        <f>B5</f>
        <v>Walden café</v>
      </c>
      <c r="F94" s="22" t="str">
        <f>IF(COUNTA(F25),"SI","NO")</f>
        <v>NO</v>
      </c>
      <c r="W94" s="170"/>
    </row>
    <row r="95" spans="2:23" ht="15.75" hidden="1" customHeight="1">
      <c r="B95" s="169" t="str">
        <f>B5</f>
        <v>Walden café</v>
      </c>
      <c r="G95" s="22" t="str">
        <f>IF(COUNTA(G25),"SI","NO")</f>
        <v>NO</v>
      </c>
      <c r="W95" s="170"/>
    </row>
    <row r="96" spans="2:23" ht="15.75" hidden="1" customHeight="1">
      <c r="B96" s="169" t="str">
        <f>B5</f>
        <v>Walden café</v>
      </c>
      <c r="H96" s="22" t="str">
        <f>IF(COUNTA(H25),"SI","NO")</f>
        <v>NO</v>
      </c>
      <c r="W96" s="170"/>
    </row>
    <row r="97" spans="2:23" ht="15.75" hidden="1" customHeight="1">
      <c r="B97" s="169" t="str">
        <f>B5</f>
        <v>Walden café</v>
      </c>
      <c r="I97" s="22" t="str">
        <f>IF(COUNTA(I25),"SI","NO")</f>
        <v>NO</v>
      </c>
      <c r="W97" s="170"/>
    </row>
    <row r="98" spans="2:23" ht="15.75" hidden="1" customHeight="1">
      <c r="B98" s="169" t="str">
        <f>B5</f>
        <v>Walden café</v>
      </c>
      <c r="J98" s="22" t="str">
        <f>IF(COUNTA(J25),"SI","NO")</f>
        <v>NO</v>
      </c>
      <c r="W98" s="170"/>
    </row>
    <row r="99" spans="2:23" ht="15.75" hidden="1" customHeight="1">
      <c r="B99" s="169" t="str">
        <f>B5</f>
        <v>Walden café</v>
      </c>
      <c r="K99" s="22" t="str">
        <f>IF(COUNTA(K25),"SI","NO")</f>
        <v>NO</v>
      </c>
      <c r="W99" s="170"/>
    </row>
    <row r="100" spans="2:23" ht="15.75" hidden="1" customHeight="1">
      <c r="B100" s="169" t="str">
        <f>B5</f>
        <v>Walden café</v>
      </c>
      <c r="L100" s="22" t="str">
        <f>IF(COUNTA(L25),"SI","NO")</f>
        <v>NO</v>
      </c>
      <c r="W100" s="170"/>
    </row>
    <row r="101" spans="2:23" ht="15.75" hidden="1" customHeight="1">
      <c r="B101" s="169" t="str">
        <f>B5</f>
        <v>Walden café</v>
      </c>
      <c r="M101" s="22" t="str">
        <f>IF(COUNTA(M25),"SI","NO")</f>
        <v>NO</v>
      </c>
      <c r="W101" s="170"/>
    </row>
    <row r="102" spans="2:23" ht="15.75" hidden="1" customHeight="1">
      <c r="B102" s="169" t="str">
        <f>B5</f>
        <v>Walden café</v>
      </c>
      <c r="N102" s="22" t="str">
        <f>IF(COUNTA(N25),"SI","NO")</f>
        <v>NO</v>
      </c>
      <c r="W102" s="170"/>
    </row>
    <row r="103" spans="2:23" ht="15.75" hidden="1" customHeight="1">
      <c r="B103" s="169" t="str">
        <f>B5</f>
        <v>Walden café</v>
      </c>
      <c r="O103" s="22" t="str">
        <f>IF(COUNTA(O25),"SI","NO")</f>
        <v>NO</v>
      </c>
      <c r="W103" s="170"/>
    </row>
    <row r="104" spans="2:23" ht="15.75" hidden="1" customHeight="1">
      <c r="B104" s="169" t="str">
        <f>B5</f>
        <v>Walden café</v>
      </c>
      <c r="P104" s="22" t="str">
        <f>IF(COUNTA(P25),"SI","NO")</f>
        <v>NO</v>
      </c>
      <c r="W104" s="170"/>
    </row>
    <row r="105" spans="2:23" ht="15.75" hidden="1" customHeight="1">
      <c r="B105" s="169" t="str">
        <f>B5</f>
        <v>Walden café</v>
      </c>
      <c r="Q105" s="22" t="str">
        <f>IF(COUNTA(Q25),"SI","NO")</f>
        <v>NO</v>
      </c>
      <c r="W105" s="170"/>
    </row>
    <row r="106" spans="2:23" ht="15.75" hidden="1" customHeight="1">
      <c r="B106" s="169" t="str">
        <f>B5</f>
        <v>Walden café</v>
      </c>
      <c r="R106" s="22" t="str">
        <f>IF(COUNTA(R25),"SI","NO")</f>
        <v>NO</v>
      </c>
      <c r="W106" s="170"/>
    </row>
    <row r="107" spans="2:23" ht="15.75" hidden="1" customHeight="1">
      <c r="B107" s="169" t="str">
        <f>B5</f>
        <v>Walden café</v>
      </c>
      <c r="S107" s="22" t="str">
        <f>IF(COUNTA(S25),"SI","NO")</f>
        <v>NO</v>
      </c>
      <c r="W107" s="170"/>
    </row>
    <row r="108" spans="2:23" ht="15.75" hidden="1" customHeight="1">
      <c r="B108" s="169" t="str">
        <f>B5</f>
        <v>Walden café</v>
      </c>
      <c r="T108" s="22" t="str">
        <f>IF(COUNTA(T25),"SI","NO")</f>
        <v>NO</v>
      </c>
      <c r="W108" s="170"/>
    </row>
    <row r="109" spans="2:23" ht="15.75" hidden="1" customHeight="1">
      <c r="B109" s="169" t="str">
        <f>B5</f>
        <v>Walden café</v>
      </c>
      <c r="U109" s="22" t="str">
        <f>IF(COUNTA(U25),"SI","NO")</f>
        <v>NO</v>
      </c>
      <c r="W109" s="170"/>
    </row>
    <row r="110" spans="2:23" ht="15.75" hidden="1" customHeight="1">
      <c r="B110" s="169" t="str">
        <f>B5</f>
        <v>Walden café</v>
      </c>
      <c r="V110" s="22" t="str">
        <f>IF(COUNTA(V25),"SI","NO")</f>
        <v>NO</v>
      </c>
      <c r="W110" s="170"/>
    </row>
    <row r="111" spans="2:23" ht="15.75" hidden="1" customHeight="1">
      <c r="B111" s="171" t="str">
        <f>B5</f>
        <v>Walden café</v>
      </c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3" t="str">
        <f>IF(COUNTA(W25),"SI","NO")</f>
        <v>NO</v>
      </c>
    </row>
    <row r="112" spans="2:23" ht="15.75" hidden="1" customHeight="1">
      <c r="B112" s="166">
        <f>B46</f>
        <v>0</v>
      </c>
      <c r="C112" s="167" t="str">
        <f>IF(COUNTA(C46),"SI","NO")</f>
        <v>NO</v>
      </c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8"/>
    </row>
    <row r="113" spans="2:23" ht="15.75" hidden="1" customHeight="1">
      <c r="B113" s="169">
        <f>B46</f>
        <v>0</v>
      </c>
      <c r="D113" s="22" t="str">
        <f>IF(COUNTA(D46),"SI","NO")</f>
        <v>NO</v>
      </c>
      <c r="W113" s="170"/>
    </row>
    <row r="114" spans="2:23" ht="15.75" hidden="1" customHeight="1">
      <c r="B114" s="169">
        <f>B46</f>
        <v>0</v>
      </c>
      <c r="E114" s="22" t="str">
        <f>IF(COUNTA(E46),"SI","NO")</f>
        <v>NO</v>
      </c>
      <c r="W114" s="170"/>
    </row>
    <row r="115" spans="2:23" ht="15.75" hidden="1" customHeight="1">
      <c r="B115" s="169">
        <f>B46</f>
        <v>0</v>
      </c>
      <c r="F115" s="22" t="str">
        <f>IF(COUNTA(F46),"SI","NO")</f>
        <v>NO</v>
      </c>
      <c r="W115" s="170"/>
    </row>
    <row r="116" spans="2:23" ht="15.75" hidden="1" customHeight="1">
      <c r="B116" s="169">
        <f>B46</f>
        <v>0</v>
      </c>
      <c r="G116" s="22" t="str">
        <f>IF(COUNTA(G46),"SI","NO")</f>
        <v>NO</v>
      </c>
      <c r="W116" s="170"/>
    </row>
    <row r="117" spans="2:23" ht="15.75" hidden="1" customHeight="1">
      <c r="B117" s="169">
        <f>B46</f>
        <v>0</v>
      </c>
      <c r="H117" s="22" t="str">
        <f>IF(COUNTA(H46),"SI","NO")</f>
        <v>NO</v>
      </c>
      <c r="W117" s="170"/>
    </row>
    <row r="118" spans="2:23" ht="15.75" hidden="1" customHeight="1">
      <c r="B118" s="169">
        <f>B46</f>
        <v>0</v>
      </c>
      <c r="I118" s="22" t="str">
        <f>IF(COUNTA(I46),"SI","NO")</f>
        <v>NO</v>
      </c>
      <c r="W118" s="170"/>
    </row>
    <row r="119" spans="2:23" ht="15.75" hidden="1" customHeight="1">
      <c r="B119" s="169">
        <f>B46</f>
        <v>0</v>
      </c>
      <c r="J119" s="22" t="str">
        <f>IF(COUNTA(J46),"SI","NO")</f>
        <v>NO</v>
      </c>
      <c r="W119" s="170"/>
    </row>
    <row r="120" spans="2:23" ht="15.75" hidden="1" customHeight="1">
      <c r="B120" s="169">
        <f>B46</f>
        <v>0</v>
      </c>
      <c r="K120" s="22" t="str">
        <f>IF(COUNTA(K46),"SI","NO")</f>
        <v>NO</v>
      </c>
      <c r="W120" s="170"/>
    </row>
    <row r="121" spans="2:23" ht="15.75" hidden="1" customHeight="1">
      <c r="B121" s="169">
        <f>B46</f>
        <v>0</v>
      </c>
      <c r="L121" s="22" t="str">
        <f>IF(COUNTA(L46),"SI","NO")</f>
        <v>NO</v>
      </c>
      <c r="W121" s="170"/>
    </row>
    <row r="122" spans="2:23" ht="15.75" hidden="1" customHeight="1">
      <c r="B122" s="169">
        <f>B46</f>
        <v>0</v>
      </c>
      <c r="M122" s="22" t="str">
        <f>IF(COUNTA(M46),"SI","NO")</f>
        <v>NO</v>
      </c>
      <c r="W122" s="170"/>
    </row>
    <row r="123" spans="2:23" ht="15.75" hidden="1" customHeight="1">
      <c r="B123" s="169">
        <f>B46</f>
        <v>0</v>
      </c>
      <c r="N123" s="22" t="str">
        <f>IF(COUNTA(N46),"SI","NO")</f>
        <v>NO</v>
      </c>
      <c r="W123" s="170"/>
    </row>
    <row r="124" spans="2:23" ht="15.75" hidden="1" customHeight="1">
      <c r="B124" s="169">
        <f>B46</f>
        <v>0</v>
      </c>
      <c r="O124" s="22" t="str">
        <f>IF(COUNTA(O46),"SI","NO")</f>
        <v>NO</v>
      </c>
      <c r="W124" s="170"/>
    </row>
    <row r="125" spans="2:23" ht="15.75" hidden="1" customHeight="1">
      <c r="B125" s="169">
        <f>B46</f>
        <v>0</v>
      </c>
      <c r="P125" s="22" t="str">
        <f>IF(COUNTA(P46),"SI","NO")</f>
        <v>NO</v>
      </c>
      <c r="W125" s="170"/>
    </row>
    <row r="126" spans="2:23" ht="15.75" hidden="1" customHeight="1">
      <c r="B126" s="169">
        <f>B46</f>
        <v>0</v>
      </c>
      <c r="Q126" s="22" t="str">
        <f>IF(COUNTA(Q46),"SI","NO")</f>
        <v>NO</v>
      </c>
      <c r="W126" s="170"/>
    </row>
    <row r="127" spans="2:23" ht="15.75" hidden="1" customHeight="1">
      <c r="B127" s="169">
        <f>B46</f>
        <v>0</v>
      </c>
      <c r="R127" s="22" t="str">
        <f>IF(COUNTA(R46),"SI","NO")</f>
        <v>NO</v>
      </c>
      <c r="W127" s="170"/>
    </row>
    <row r="128" spans="2:23" ht="15.75" hidden="1" customHeight="1">
      <c r="B128" s="169">
        <f>B46</f>
        <v>0</v>
      </c>
      <c r="S128" s="22" t="str">
        <f>IF(COUNTA(S46),"SI","NO")</f>
        <v>NO</v>
      </c>
      <c r="W128" s="170"/>
    </row>
    <row r="129" spans="2:23" ht="15.75" hidden="1" customHeight="1">
      <c r="B129" s="169">
        <f>B46</f>
        <v>0</v>
      </c>
      <c r="T129" s="22" t="str">
        <f>IF(COUNTA(T46),"SI","NO")</f>
        <v>NO</v>
      </c>
      <c r="W129" s="170"/>
    </row>
    <row r="130" spans="2:23" ht="15.75" hidden="1" customHeight="1">
      <c r="B130" s="169">
        <f>B46</f>
        <v>0</v>
      </c>
      <c r="U130" s="22" t="str">
        <f>IF(COUNTA(U46),"SI","NO")</f>
        <v>NO</v>
      </c>
      <c r="W130" s="170"/>
    </row>
    <row r="131" spans="2:23" ht="15.75" hidden="1" customHeight="1">
      <c r="B131" s="169">
        <f>B46</f>
        <v>0</v>
      </c>
      <c r="V131" s="22" t="str">
        <f>IF(COUNTA(V46),"SI","NO")</f>
        <v>NO</v>
      </c>
      <c r="W131" s="170"/>
    </row>
    <row r="132" spans="2:23" ht="15.75" hidden="1" customHeight="1">
      <c r="B132" s="171">
        <f>B46</f>
        <v>0</v>
      </c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3" t="str">
        <f>IF(COUNTA(W46),"SI","NO")</f>
        <v>NO</v>
      </c>
    </row>
    <row r="133" spans="2:23" ht="15.75" hidden="1" customHeight="1">
      <c r="B133" s="166">
        <f>B67</f>
        <v>0</v>
      </c>
      <c r="C133" s="167" t="str">
        <f>IF(COUNTA(C67),"SI","NO")</f>
        <v>NO</v>
      </c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8"/>
    </row>
    <row r="134" spans="2:23" ht="15.75" hidden="1" customHeight="1">
      <c r="B134" s="169">
        <f>B67</f>
        <v>0</v>
      </c>
      <c r="D134" s="22" t="str">
        <f>IF(COUNTA(D67),"SI","NO")</f>
        <v>NO</v>
      </c>
      <c r="W134" s="170"/>
    </row>
    <row r="135" spans="2:23" ht="15.75" hidden="1" customHeight="1">
      <c r="B135" s="169">
        <f>B67</f>
        <v>0</v>
      </c>
      <c r="E135" s="22" t="str">
        <f>IF(COUNTA(E67),"SI","NO")</f>
        <v>NO</v>
      </c>
      <c r="W135" s="170"/>
    </row>
    <row r="136" spans="2:23" ht="15.75" hidden="1" customHeight="1">
      <c r="B136" s="169">
        <f>B67</f>
        <v>0</v>
      </c>
      <c r="F136" s="22" t="str">
        <f>IF(COUNTA(F67),"SI","NO")</f>
        <v>NO</v>
      </c>
      <c r="W136" s="170"/>
    </row>
    <row r="137" spans="2:23" ht="15.75" hidden="1" customHeight="1">
      <c r="B137" s="169">
        <f>B67</f>
        <v>0</v>
      </c>
      <c r="G137" s="22" t="str">
        <f>IF(COUNTA(G67),"SI","NO")</f>
        <v>NO</v>
      </c>
      <c r="W137" s="170"/>
    </row>
    <row r="138" spans="2:23" ht="15.75" hidden="1" customHeight="1">
      <c r="B138" s="169">
        <f>B67</f>
        <v>0</v>
      </c>
      <c r="H138" s="22" t="str">
        <f>IF(COUNTA(H67),"SI","NO")</f>
        <v>NO</v>
      </c>
      <c r="W138" s="170"/>
    </row>
    <row r="139" spans="2:23" ht="15.75" hidden="1" customHeight="1">
      <c r="B139" s="169">
        <f>B67</f>
        <v>0</v>
      </c>
      <c r="I139" s="22" t="str">
        <f>IF(COUNTA(I67),"SI","NO")</f>
        <v>NO</v>
      </c>
      <c r="W139" s="170"/>
    </row>
    <row r="140" spans="2:23" ht="15.75" hidden="1" customHeight="1">
      <c r="B140" s="169">
        <f>B67</f>
        <v>0</v>
      </c>
      <c r="J140" s="22" t="str">
        <f>IF(COUNTA(J67),"SI","NO")</f>
        <v>NO</v>
      </c>
      <c r="W140" s="170"/>
    </row>
    <row r="141" spans="2:23" ht="15.75" hidden="1" customHeight="1">
      <c r="B141" s="169">
        <f>B67</f>
        <v>0</v>
      </c>
      <c r="K141" s="22" t="str">
        <f>IF(COUNTA(K67),"SI","NO")</f>
        <v>NO</v>
      </c>
      <c r="W141" s="170"/>
    </row>
    <row r="142" spans="2:23" ht="15.75" hidden="1" customHeight="1">
      <c r="B142" s="169">
        <f>B67</f>
        <v>0</v>
      </c>
      <c r="L142" s="22" t="str">
        <f>IF(COUNTA(L67),"SI","NO")</f>
        <v>NO</v>
      </c>
      <c r="W142" s="170"/>
    </row>
    <row r="143" spans="2:23" ht="15.75" hidden="1" customHeight="1">
      <c r="B143" s="169">
        <f>B67</f>
        <v>0</v>
      </c>
      <c r="M143" s="22" t="str">
        <f>IF(COUNTA(M67),"SI","NO")</f>
        <v>NO</v>
      </c>
      <c r="W143" s="170"/>
    </row>
    <row r="144" spans="2:23" ht="15.75" hidden="1" customHeight="1">
      <c r="B144" s="169">
        <f>B67</f>
        <v>0</v>
      </c>
      <c r="N144" s="22" t="str">
        <f>IF(COUNTA(N67),"SI","NO")</f>
        <v>NO</v>
      </c>
      <c r="W144" s="170"/>
    </row>
    <row r="145" spans="2:23" ht="15.75" hidden="1" customHeight="1">
      <c r="B145" s="169">
        <f>B67</f>
        <v>0</v>
      </c>
      <c r="O145" s="22" t="str">
        <f>IF(COUNTA(O67),"SI","NO")</f>
        <v>NO</v>
      </c>
      <c r="W145" s="170"/>
    </row>
    <row r="146" spans="2:23" ht="15.75" hidden="1" customHeight="1">
      <c r="B146" s="169">
        <f>B67</f>
        <v>0</v>
      </c>
      <c r="P146" s="22" t="str">
        <f>IF(COUNTA(P67),"SI","NO")</f>
        <v>NO</v>
      </c>
      <c r="W146" s="170"/>
    </row>
    <row r="147" spans="2:23" ht="15.75" hidden="1" customHeight="1">
      <c r="B147" s="169">
        <f>B67</f>
        <v>0</v>
      </c>
      <c r="Q147" s="22" t="str">
        <f>IF(COUNTA(Q67),"SI","NO")</f>
        <v>NO</v>
      </c>
      <c r="W147" s="170"/>
    </row>
    <row r="148" spans="2:23" ht="15.75" hidden="1" customHeight="1">
      <c r="B148" s="169">
        <f>B67</f>
        <v>0</v>
      </c>
      <c r="R148" s="22" t="str">
        <f>IF(COUNTA(R67),"SI","NO")</f>
        <v>NO</v>
      </c>
      <c r="W148" s="170"/>
    </row>
    <row r="149" spans="2:23" ht="15.75" hidden="1" customHeight="1">
      <c r="B149" s="169">
        <f>B67</f>
        <v>0</v>
      </c>
      <c r="S149" s="22" t="str">
        <f>IF(COUNTA(S67),"SI","NO")</f>
        <v>NO</v>
      </c>
      <c r="W149" s="170"/>
    </row>
    <row r="150" spans="2:23" ht="15.75" hidden="1" customHeight="1">
      <c r="B150" s="169">
        <f>B67</f>
        <v>0</v>
      </c>
      <c r="T150" s="22" t="str">
        <f>IF(COUNTA(T67),"SI","NO")</f>
        <v>NO</v>
      </c>
      <c r="W150" s="170"/>
    </row>
    <row r="151" spans="2:23" ht="15.75" hidden="1" customHeight="1">
      <c r="B151" s="169">
        <f>B67</f>
        <v>0</v>
      </c>
      <c r="U151" s="22" t="str">
        <f>IF(COUNTA(U67),"SI","NO")</f>
        <v>NO</v>
      </c>
      <c r="W151" s="170"/>
    </row>
    <row r="152" spans="2:23" ht="15.75" hidden="1" customHeight="1">
      <c r="B152" s="169">
        <f>B67</f>
        <v>0</v>
      </c>
      <c r="V152" s="22" t="str">
        <f>IF(COUNTA(V67),"SI","NO")</f>
        <v>NO</v>
      </c>
      <c r="W152" s="170"/>
    </row>
    <row r="153" spans="2:23" ht="15.75" hidden="1" customHeight="1">
      <c r="B153" s="171">
        <f>B67</f>
        <v>0</v>
      </c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3" t="str">
        <f>IF(COUNTA(W67),"SI","NO")</f>
        <v>NO</v>
      </c>
    </row>
    <row r="154" spans="2:23" ht="15.75" hidden="1" customHeight="1">
      <c r="B154" s="166" t="str">
        <f>B88</f>
        <v>NAR-DUR-ZAN-CAL-LIM NMQ</v>
      </c>
      <c r="C154" s="167" t="str">
        <f>IF(COUNTA(C88),"SI","NO")</f>
        <v>NO</v>
      </c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8"/>
    </row>
    <row r="155" spans="2:23" ht="15.75" hidden="1" customHeight="1">
      <c r="B155" s="169" t="str">
        <f>B88</f>
        <v>NAR-DUR-ZAN-CAL-LIM NMQ</v>
      </c>
      <c r="D155" s="22" t="str">
        <f>IF(COUNTA(D88),"SI","NO")</f>
        <v>NO</v>
      </c>
      <c r="W155" s="170"/>
    </row>
    <row r="156" spans="2:23" ht="15.75" hidden="1" customHeight="1">
      <c r="B156" s="169" t="str">
        <f>B88</f>
        <v>NAR-DUR-ZAN-CAL-LIM NMQ</v>
      </c>
      <c r="E156" s="22" t="str">
        <f>IF(COUNTA(E88),"SI","NO")</f>
        <v>NO</v>
      </c>
      <c r="W156" s="170"/>
    </row>
    <row r="157" spans="2:23" ht="15.75" hidden="1" customHeight="1">
      <c r="B157" s="169" t="str">
        <f>B88</f>
        <v>NAR-DUR-ZAN-CAL-LIM NMQ</v>
      </c>
      <c r="F157" s="22" t="str">
        <f>IF(COUNTA(F88),"SI","NO")</f>
        <v>NO</v>
      </c>
      <c r="W157" s="170"/>
    </row>
    <row r="158" spans="2:23" ht="15.75" hidden="1" customHeight="1">
      <c r="B158" s="169" t="str">
        <f>B88</f>
        <v>NAR-DUR-ZAN-CAL-LIM NMQ</v>
      </c>
      <c r="G158" s="22" t="str">
        <f>IF(COUNTA(G88),"SI","NO")</f>
        <v>NO</v>
      </c>
      <c r="W158" s="170"/>
    </row>
    <row r="159" spans="2:23" ht="15.75" hidden="1" customHeight="1">
      <c r="B159" s="169" t="str">
        <f>B88</f>
        <v>NAR-DUR-ZAN-CAL-LIM NMQ</v>
      </c>
      <c r="H159" s="22" t="str">
        <f>IF(COUNTA(H88),"SI","NO")</f>
        <v>NO</v>
      </c>
      <c r="W159" s="170"/>
    </row>
    <row r="160" spans="2:23" ht="15.75" hidden="1" customHeight="1">
      <c r="B160" s="169" t="str">
        <f>B88</f>
        <v>NAR-DUR-ZAN-CAL-LIM NMQ</v>
      </c>
      <c r="I160" s="22" t="str">
        <f>IF(COUNTA(I88),"SI","NO")</f>
        <v>NO</v>
      </c>
      <c r="W160" s="170"/>
    </row>
    <row r="161" spans="2:23" ht="15.75" hidden="1" customHeight="1">
      <c r="B161" s="169" t="str">
        <f>B88</f>
        <v>NAR-DUR-ZAN-CAL-LIM NMQ</v>
      </c>
      <c r="J161" s="22" t="str">
        <f>IF(COUNTA(J88),"SI","NO")</f>
        <v>NO</v>
      </c>
      <c r="W161" s="170"/>
    </row>
    <row r="162" spans="2:23" ht="15.75" hidden="1" customHeight="1">
      <c r="B162" s="169" t="str">
        <f>B88</f>
        <v>NAR-DUR-ZAN-CAL-LIM NMQ</v>
      </c>
      <c r="K162" s="22" t="str">
        <f>IF(COUNTA(K88),"SI","NO")</f>
        <v>NO</v>
      </c>
      <c r="W162" s="170"/>
    </row>
    <row r="163" spans="2:23" ht="15.75" hidden="1" customHeight="1">
      <c r="B163" s="169" t="str">
        <f>B88</f>
        <v>NAR-DUR-ZAN-CAL-LIM NMQ</v>
      </c>
      <c r="L163" s="22" t="str">
        <f>IF(COUNTA(L88),"SI","NO")</f>
        <v>NO</v>
      </c>
      <c r="W163" s="170"/>
    </row>
    <row r="164" spans="2:23" ht="15.75" hidden="1" customHeight="1">
      <c r="B164" s="169" t="str">
        <f>B88</f>
        <v>NAR-DUR-ZAN-CAL-LIM NMQ</v>
      </c>
      <c r="M164" s="22" t="str">
        <f>IF(COUNTA(M88),"SI","NO")</f>
        <v>NO</v>
      </c>
      <c r="W164" s="170"/>
    </row>
    <row r="165" spans="2:23" ht="15.75" hidden="1" customHeight="1">
      <c r="B165" s="169" t="str">
        <f>B88</f>
        <v>NAR-DUR-ZAN-CAL-LIM NMQ</v>
      </c>
      <c r="N165" s="22" t="str">
        <f>IF(COUNTA(N88),"SI","NO")</f>
        <v>NO</v>
      </c>
      <c r="W165" s="170"/>
    </row>
    <row r="166" spans="2:23" ht="15.75" hidden="1" customHeight="1">
      <c r="B166" s="169" t="str">
        <f>B88</f>
        <v>NAR-DUR-ZAN-CAL-LIM NMQ</v>
      </c>
      <c r="O166" s="22" t="str">
        <f>IF(COUNTA(O88),"SI","NO")</f>
        <v>NO</v>
      </c>
      <c r="W166" s="170"/>
    </row>
    <row r="167" spans="2:23" ht="15.75" hidden="1" customHeight="1">
      <c r="B167" s="169" t="str">
        <f>B88</f>
        <v>NAR-DUR-ZAN-CAL-LIM NMQ</v>
      </c>
      <c r="P167" s="22" t="str">
        <f>IF(COUNTA(P88),"SI","NO")</f>
        <v>NO</v>
      </c>
      <c r="W167" s="170"/>
    </row>
    <row r="168" spans="2:23" ht="15.75" hidden="1" customHeight="1">
      <c r="B168" s="169" t="str">
        <f>B88</f>
        <v>NAR-DUR-ZAN-CAL-LIM NMQ</v>
      </c>
      <c r="Q168" s="22" t="str">
        <f>IF(COUNTA(Q88),"SI","NO")</f>
        <v>NO</v>
      </c>
      <c r="W168" s="170"/>
    </row>
    <row r="169" spans="2:23" ht="15.75" hidden="1" customHeight="1">
      <c r="B169" s="169" t="str">
        <f>B88</f>
        <v>NAR-DUR-ZAN-CAL-LIM NMQ</v>
      </c>
      <c r="R169" s="22" t="str">
        <f>IF(COUNTA(R88),"SI","NO")</f>
        <v>NO</v>
      </c>
      <c r="W169" s="170"/>
    </row>
    <row r="170" spans="2:23" ht="15.75" hidden="1" customHeight="1">
      <c r="B170" s="169" t="str">
        <f>B88</f>
        <v>NAR-DUR-ZAN-CAL-LIM NMQ</v>
      </c>
      <c r="S170" s="22" t="str">
        <f>IF(COUNTA(S88),"SI","NO")</f>
        <v>NO</v>
      </c>
      <c r="W170" s="170"/>
    </row>
    <row r="171" spans="2:23" ht="15.75" hidden="1" customHeight="1">
      <c r="B171" s="169" t="str">
        <f>B88</f>
        <v>NAR-DUR-ZAN-CAL-LIM NMQ</v>
      </c>
      <c r="T171" s="22" t="str">
        <f>IF(COUNTA(T88),"SI","NO")</f>
        <v>NO</v>
      </c>
      <c r="W171" s="170"/>
    </row>
    <row r="172" spans="2:23" ht="15.75" hidden="1" customHeight="1">
      <c r="B172" s="169" t="str">
        <f>B88</f>
        <v>NAR-DUR-ZAN-CAL-LIM NMQ</v>
      </c>
      <c r="U172" s="22" t="str">
        <f>IF(COUNTA(U88),"SI","NO")</f>
        <v>NO</v>
      </c>
      <c r="W172" s="170"/>
    </row>
    <row r="173" spans="2:23" ht="15.75" hidden="1" customHeight="1">
      <c r="B173" s="169" t="str">
        <f>B88</f>
        <v>NAR-DUR-ZAN-CAL-LIM NMQ</v>
      </c>
      <c r="V173" s="22" t="str">
        <f>IF(COUNTA(V88),"SI","NO")</f>
        <v>NO</v>
      </c>
      <c r="W173" s="170"/>
    </row>
    <row r="174" spans="2:23" ht="15.75" hidden="1" customHeight="1">
      <c r="B174" s="171" t="str">
        <f>B88</f>
        <v>NAR-DUR-ZAN-CAL-LIM NMQ</v>
      </c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3" t="str">
        <f>IF(COUNTA(W88),"SI","NO")</f>
        <v>NO</v>
      </c>
    </row>
    <row r="175" spans="2:23" ht="15.75" hidden="1" customHeight="1">
      <c r="B175" s="166" t="str">
        <f>B108</f>
        <v>Walden café</v>
      </c>
      <c r="C175" s="167" t="str">
        <f>IF(COUNTA(C108),"SI","NO")</f>
        <v>NO</v>
      </c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8"/>
    </row>
    <row r="176" spans="2:23" ht="15.75" hidden="1" customHeight="1">
      <c r="B176" s="169" t="str">
        <f>B108</f>
        <v>Walden café</v>
      </c>
      <c r="D176" s="22" t="str">
        <f>IF(COUNTA(D108),"SI","NO")</f>
        <v>NO</v>
      </c>
      <c r="W176" s="170"/>
    </row>
    <row r="177" spans="2:23" ht="15.75" hidden="1" customHeight="1">
      <c r="B177" s="169" t="str">
        <f>B108</f>
        <v>Walden café</v>
      </c>
      <c r="E177" s="22" t="str">
        <f>IF(COUNTA(E108),"SI","NO")</f>
        <v>NO</v>
      </c>
      <c r="W177" s="170"/>
    </row>
    <row r="178" spans="2:23" ht="15.75" hidden="1" customHeight="1">
      <c r="B178" s="169" t="str">
        <f>B108</f>
        <v>Walden café</v>
      </c>
      <c r="F178" s="22" t="str">
        <f>IF(COUNTA(F108),"SI","NO")</f>
        <v>NO</v>
      </c>
      <c r="W178" s="170"/>
    </row>
    <row r="179" spans="2:23" ht="15.75" hidden="1" customHeight="1">
      <c r="B179" s="169" t="str">
        <f>B108</f>
        <v>Walden café</v>
      </c>
      <c r="G179" s="22" t="str">
        <f>IF(COUNTA(G108),"SI","NO")</f>
        <v>NO</v>
      </c>
      <c r="W179" s="170"/>
    </row>
    <row r="180" spans="2:23" ht="15.75" hidden="1" customHeight="1">
      <c r="B180" s="169" t="str">
        <f>B108</f>
        <v>Walden café</v>
      </c>
      <c r="H180" s="22" t="str">
        <f>IF(COUNTA(H108),"SI","NO")</f>
        <v>NO</v>
      </c>
      <c r="W180" s="170"/>
    </row>
    <row r="181" spans="2:23" ht="15.75" hidden="1" customHeight="1">
      <c r="B181" s="169" t="str">
        <f>B108</f>
        <v>Walden café</v>
      </c>
      <c r="I181" s="22" t="str">
        <f>IF(COUNTA(I108),"SI","NO")</f>
        <v>NO</v>
      </c>
      <c r="W181" s="170"/>
    </row>
    <row r="182" spans="2:23" ht="15.75" hidden="1" customHeight="1">
      <c r="B182" s="169" t="str">
        <f>B108</f>
        <v>Walden café</v>
      </c>
      <c r="J182" s="22" t="str">
        <f>IF(COUNTA(J108),"SI","NO")</f>
        <v>NO</v>
      </c>
      <c r="W182" s="170"/>
    </row>
    <row r="183" spans="2:23" ht="15.75" hidden="1" customHeight="1">
      <c r="B183" s="169" t="str">
        <f>B108</f>
        <v>Walden café</v>
      </c>
      <c r="K183" s="22" t="str">
        <f>IF(COUNTA(K108),"SI","NO")</f>
        <v>NO</v>
      </c>
      <c r="W183" s="170"/>
    </row>
    <row r="184" spans="2:23" ht="15.75" hidden="1" customHeight="1">
      <c r="B184" s="169" t="str">
        <f>B108</f>
        <v>Walden café</v>
      </c>
      <c r="L184" s="22" t="str">
        <f>IF(COUNTA(L108),"SI","NO")</f>
        <v>NO</v>
      </c>
      <c r="W184" s="170"/>
    </row>
    <row r="185" spans="2:23" ht="15.75" hidden="1" customHeight="1">
      <c r="B185" s="169" t="str">
        <f>B108</f>
        <v>Walden café</v>
      </c>
      <c r="M185" s="22" t="str">
        <f>IF(COUNTA(M108),"SI","NO")</f>
        <v>NO</v>
      </c>
      <c r="W185" s="170"/>
    </row>
    <row r="186" spans="2:23" ht="15.75" hidden="1" customHeight="1">
      <c r="B186" s="169" t="str">
        <f>B108</f>
        <v>Walden café</v>
      </c>
      <c r="N186" s="22" t="str">
        <f>IF(COUNTA(N108),"SI","NO")</f>
        <v>NO</v>
      </c>
      <c r="W186" s="170"/>
    </row>
    <row r="187" spans="2:23" ht="15.75" hidden="1" customHeight="1">
      <c r="B187" s="169" t="str">
        <f>B108</f>
        <v>Walden café</v>
      </c>
      <c r="O187" s="22" t="str">
        <f>IF(COUNTA(O108),"SI","NO")</f>
        <v>NO</v>
      </c>
      <c r="W187" s="170"/>
    </row>
    <row r="188" spans="2:23" ht="15.75" hidden="1" customHeight="1">
      <c r="B188" s="169" t="str">
        <f>B108</f>
        <v>Walden café</v>
      </c>
      <c r="P188" s="22" t="str">
        <f>IF(COUNTA(P108),"SI","NO")</f>
        <v>NO</v>
      </c>
      <c r="W188" s="170"/>
    </row>
    <row r="189" spans="2:23" ht="15.75" hidden="1" customHeight="1">
      <c r="B189" s="169" t="str">
        <f>B108</f>
        <v>Walden café</v>
      </c>
      <c r="Q189" s="22" t="str">
        <f>IF(COUNTA(Q108),"SI","NO")</f>
        <v>NO</v>
      </c>
      <c r="W189" s="170"/>
    </row>
    <row r="190" spans="2:23" ht="15.75" hidden="1" customHeight="1">
      <c r="B190" s="169" t="str">
        <f>B108</f>
        <v>Walden café</v>
      </c>
      <c r="R190" s="22" t="str">
        <f>IF(COUNTA(R108),"SI","NO")</f>
        <v>NO</v>
      </c>
      <c r="W190" s="170"/>
    </row>
    <row r="191" spans="2:23" ht="15.75" hidden="1" customHeight="1">
      <c r="B191" s="169" t="str">
        <f>B108</f>
        <v>Walden café</v>
      </c>
      <c r="S191" s="22" t="str">
        <f>IF(COUNTA(S108),"SI","NO")</f>
        <v>NO</v>
      </c>
      <c r="W191" s="170"/>
    </row>
    <row r="192" spans="2:23" ht="15.75" hidden="1" customHeight="1">
      <c r="B192" s="169" t="str">
        <f>B108</f>
        <v>Walden café</v>
      </c>
      <c r="T192" s="22" t="str">
        <f>IF(COUNTA(T108),"SI","NO")</f>
        <v>SI</v>
      </c>
      <c r="W192" s="170"/>
    </row>
    <row r="193" spans="2:23" ht="15.75" hidden="1" customHeight="1">
      <c r="B193" s="169" t="str">
        <f>B108</f>
        <v>Walden café</v>
      </c>
      <c r="U193" s="22" t="str">
        <f>IF(COUNTA(U108),"SI","NO")</f>
        <v>NO</v>
      </c>
      <c r="W193" s="170"/>
    </row>
    <row r="194" spans="2:23" ht="15.75" hidden="1" customHeight="1">
      <c r="B194" s="169" t="str">
        <f>B108</f>
        <v>Walden café</v>
      </c>
      <c r="V194" s="22" t="str">
        <f>IF(COUNTA(V108),"SI","NO")</f>
        <v>NO</v>
      </c>
      <c r="W194" s="170"/>
    </row>
    <row r="195" spans="2:23" ht="15.75" hidden="1" customHeight="1">
      <c r="B195" s="171" t="str">
        <f>B108</f>
        <v>Walden café</v>
      </c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3" t="str">
        <f>IF(COUNTA(W108),"SI","NO")</f>
        <v>NO</v>
      </c>
    </row>
    <row r="196" spans="2:23" ht="15.75" hidden="1" customHeight="1">
      <c r="B196" s="166">
        <f>B129</f>
        <v>0</v>
      </c>
      <c r="C196" s="167" t="str">
        <f>IF(COUNTA(C129),"SI","NO")</f>
        <v>NO</v>
      </c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8"/>
    </row>
    <row r="197" spans="2:23" ht="15.75" hidden="1" customHeight="1">
      <c r="B197" s="169">
        <f>B129</f>
        <v>0</v>
      </c>
      <c r="D197" s="22" t="str">
        <f>IF(COUNTA(D129),"SI","NO")</f>
        <v>NO</v>
      </c>
      <c r="W197" s="170"/>
    </row>
    <row r="198" spans="2:23" ht="15.75" hidden="1" customHeight="1">
      <c r="B198" s="169">
        <f>B129</f>
        <v>0</v>
      </c>
      <c r="E198" s="22" t="str">
        <f>IF(COUNTA(E129),"SI","NO")</f>
        <v>NO</v>
      </c>
      <c r="W198" s="170"/>
    </row>
    <row r="199" spans="2:23" ht="15.75" hidden="1" customHeight="1">
      <c r="B199" s="169">
        <f>B129</f>
        <v>0</v>
      </c>
      <c r="F199" s="22" t="str">
        <f>IF(COUNTA(F129),"SI","NO")</f>
        <v>NO</v>
      </c>
      <c r="W199" s="170"/>
    </row>
    <row r="200" spans="2:23" ht="15.75" hidden="1" customHeight="1">
      <c r="B200" s="169">
        <f>B129</f>
        <v>0</v>
      </c>
      <c r="G200" s="22" t="str">
        <f>IF(COUNTA(G129),"SI","NO")</f>
        <v>NO</v>
      </c>
      <c r="W200" s="170"/>
    </row>
    <row r="201" spans="2:23" ht="15.75" hidden="1" customHeight="1">
      <c r="B201" s="169">
        <f>B129</f>
        <v>0</v>
      </c>
      <c r="H201" s="22" t="str">
        <f>IF(COUNTA(H129),"SI","NO")</f>
        <v>NO</v>
      </c>
      <c r="W201" s="170"/>
    </row>
    <row r="202" spans="2:23" ht="15.75" hidden="1" customHeight="1">
      <c r="B202" s="169">
        <f>B129</f>
        <v>0</v>
      </c>
      <c r="I202" s="22" t="str">
        <f>IF(COUNTA(I129),"SI","NO")</f>
        <v>NO</v>
      </c>
      <c r="W202" s="170"/>
    </row>
    <row r="203" spans="2:23" ht="15.75" hidden="1" customHeight="1">
      <c r="B203" s="169">
        <f>B129</f>
        <v>0</v>
      </c>
      <c r="J203" s="22" t="str">
        <f>IF(COUNTA(J129),"SI","NO")</f>
        <v>NO</v>
      </c>
      <c r="W203" s="170"/>
    </row>
    <row r="204" spans="2:23" ht="15.75" hidden="1" customHeight="1">
      <c r="B204" s="169">
        <f>B129</f>
        <v>0</v>
      </c>
      <c r="K204" s="22" t="str">
        <f>IF(COUNTA(K129),"SI","NO")</f>
        <v>NO</v>
      </c>
      <c r="W204" s="170"/>
    </row>
    <row r="205" spans="2:23" ht="15.75" hidden="1" customHeight="1">
      <c r="B205" s="169">
        <f>B129</f>
        <v>0</v>
      </c>
      <c r="L205" s="22" t="str">
        <f>IF(COUNTA(L129),"SI","NO")</f>
        <v>NO</v>
      </c>
      <c r="W205" s="170"/>
    </row>
    <row r="206" spans="2:23" ht="15.75" hidden="1" customHeight="1">
      <c r="B206" s="169">
        <f>B129</f>
        <v>0</v>
      </c>
      <c r="M206" s="22" t="str">
        <f>IF(COUNTA(M129),"SI","NO")</f>
        <v>NO</v>
      </c>
      <c r="W206" s="170"/>
    </row>
    <row r="207" spans="2:23" ht="15.75" hidden="1" customHeight="1">
      <c r="B207" s="169">
        <f>B129</f>
        <v>0</v>
      </c>
      <c r="N207" s="22" t="str">
        <f>IF(COUNTA(N129),"SI","NO")</f>
        <v>NO</v>
      </c>
      <c r="W207" s="170"/>
    </row>
    <row r="208" spans="2:23" ht="15.75" hidden="1" customHeight="1">
      <c r="B208" s="169">
        <f>B129</f>
        <v>0</v>
      </c>
      <c r="O208" s="22" t="str">
        <f>IF(COUNTA(O129),"SI","NO")</f>
        <v>NO</v>
      </c>
      <c r="W208" s="170"/>
    </row>
    <row r="209" spans="2:23" ht="15.75" hidden="1" customHeight="1">
      <c r="B209" s="169">
        <f>B129</f>
        <v>0</v>
      </c>
      <c r="P209" s="22" t="str">
        <f>IF(COUNTA(P129),"SI","NO")</f>
        <v>NO</v>
      </c>
      <c r="W209" s="170"/>
    </row>
    <row r="210" spans="2:23" ht="15.75" hidden="1" customHeight="1">
      <c r="B210" s="169">
        <f>B129</f>
        <v>0</v>
      </c>
      <c r="Q210" s="22" t="str">
        <f>IF(COUNTA(Q129),"SI","NO")</f>
        <v>NO</v>
      </c>
      <c r="W210" s="170"/>
    </row>
    <row r="211" spans="2:23" ht="15.75" hidden="1" customHeight="1">
      <c r="B211" s="169">
        <f>B129</f>
        <v>0</v>
      </c>
      <c r="R211" s="22" t="str">
        <f>IF(COUNTA(R129),"SI","NO")</f>
        <v>NO</v>
      </c>
      <c r="W211" s="170"/>
    </row>
    <row r="212" spans="2:23" ht="15.75" hidden="1" customHeight="1">
      <c r="B212" s="169">
        <f>B129</f>
        <v>0</v>
      </c>
      <c r="S212" s="22" t="str">
        <f>IF(COUNTA(S129),"SI","NO")</f>
        <v>NO</v>
      </c>
      <c r="W212" s="170"/>
    </row>
    <row r="213" spans="2:23" ht="15.75" hidden="1" customHeight="1">
      <c r="B213" s="169">
        <f>B129</f>
        <v>0</v>
      </c>
      <c r="T213" s="22" t="str">
        <f>IF(COUNTA(T129),"SI","NO")</f>
        <v>SI</v>
      </c>
      <c r="W213" s="170"/>
    </row>
    <row r="214" spans="2:23" ht="15.75" hidden="1" customHeight="1">
      <c r="B214" s="169">
        <f>B129</f>
        <v>0</v>
      </c>
      <c r="U214" s="22" t="str">
        <f>IF(COUNTA(U129),"SI","NO")</f>
        <v>NO</v>
      </c>
      <c r="W214" s="170"/>
    </row>
    <row r="215" spans="2:23" ht="15.75" hidden="1" customHeight="1">
      <c r="B215" s="169">
        <f>B129</f>
        <v>0</v>
      </c>
      <c r="V215" s="22" t="str">
        <f>IF(COUNTA(V129),"SI","NO")</f>
        <v>NO</v>
      </c>
      <c r="W215" s="170"/>
    </row>
    <row r="216" spans="2:23" ht="15.75" hidden="1" customHeight="1">
      <c r="B216" s="171">
        <f>B129</f>
        <v>0</v>
      </c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3" t="str">
        <f>IF(COUNTA(W129),"SI","NO")</f>
        <v>NO</v>
      </c>
    </row>
    <row r="217" spans="2:23" ht="15.75" hidden="1" customHeight="1">
      <c r="B217" s="166">
        <f>B150</f>
        <v>0</v>
      </c>
      <c r="C217" s="167" t="str">
        <f>IF(COUNTA(C150),"SI","NO")</f>
        <v>NO</v>
      </c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8"/>
    </row>
    <row r="218" spans="2:23" ht="15.75" hidden="1" customHeight="1">
      <c r="B218" s="169">
        <f>B150</f>
        <v>0</v>
      </c>
      <c r="D218" s="22" t="str">
        <f>IF(COUNTA(D150),"SI","NO")</f>
        <v>NO</v>
      </c>
      <c r="W218" s="170"/>
    </row>
    <row r="219" spans="2:23" ht="15.75" hidden="1" customHeight="1">
      <c r="B219" s="169">
        <f>B150</f>
        <v>0</v>
      </c>
      <c r="E219" s="22" t="str">
        <f>IF(COUNTA(E150),"SI","NO")</f>
        <v>NO</v>
      </c>
      <c r="W219" s="170"/>
    </row>
    <row r="220" spans="2:23" ht="15.75" hidden="1" customHeight="1">
      <c r="B220" s="169">
        <f>B150</f>
        <v>0</v>
      </c>
      <c r="F220" s="22" t="str">
        <f>IF(COUNTA(F150),"SI","NO")</f>
        <v>NO</v>
      </c>
      <c r="W220" s="170"/>
    </row>
    <row r="221" spans="2:23" ht="15.75" hidden="1" customHeight="1">
      <c r="B221" s="169">
        <f>B150</f>
        <v>0</v>
      </c>
      <c r="G221" s="22" t="str">
        <f>IF(COUNTA(G150),"SI","NO")</f>
        <v>NO</v>
      </c>
      <c r="W221" s="170"/>
    </row>
    <row r="222" spans="2:23" ht="15.75" hidden="1" customHeight="1">
      <c r="B222" s="169">
        <f>B150</f>
        <v>0</v>
      </c>
      <c r="H222" s="22" t="str">
        <f>IF(COUNTA(H150),"SI","NO")</f>
        <v>NO</v>
      </c>
      <c r="W222" s="170"/>
    </row>
    <row r="223" spans="2:23" ht="15.75" hidden="1" customHeight="1">
      <c r="B223" s="169">
        <f>B150</f>
        <v>0</v>
      </c>
      <c r="I223" s="22" t="str">
        <f>IF(COUNTA(I150),"SI","NO")</f>
        <v>NO</v>
      </c>
      <c r="W223" s="170"/>
    </row>
    <row r="224" spans="2:23" ht="15.75" hidden="1" customHeight="1">
      <c r="B224" s="169">
        <f>B150</f>
        <v>0</v>
      </c>
      <c r="J224" s="22" t="str">
        <f>IF(COUNTA(J150),"SI","NO")</f>
        <v>NO</v>
      </c>
      <c r="W224" s="170"/>
    </row>
    <row r="225" spans="2:23" ht="15.75" hidden="1" customHeight="1">
      <c r="B225" s="169">
        <f>B150</f>
        <v>0</v>
      </c>
      <c r="K225" s="22" t="str">
        <f>IF(COUNTA(K150),"SI","NO")</f>
        <v>NO</v>
      </c>
      <c r="W225" s="170"/>
    </row>
    <row r="226" spans="2:23" ht="15.75" hidden="1" customHeight="1">
      <c r="B226" s="169">
        <f>B150</f>
        <v>0</v>
      </c>
      <c r="L226" s="22" t="str">
        <f>IF(COUNTA(L150),"SI","NO")</f>
        <v>NO</v>
      </c>
      <c r="W226" s="170"/>
    </row>
    <row r="227" spans="2:23" ht="15.75" hidden="1" customHeight="1">
      <c r="B227" s="169">
        <f>B150</f>
        <v>0</v>
      </c>
      <c r="M227" s="22" t="str">
        <f>IF(COUNTA(M150),"SI","NO")</f>
        <v>NO</v>
      </c>
      <c r="W227" s="170"/>
    </row>
    <row r="228" spans="2:23" ht="15.75" hidden="1" customHeight="1">
      <c r="B228" s="169">
        <f>B150</f>
        <v>0</v>
      </c>
      <c r="N228" s="22" t="str">
        <f>IF(COUNTA(N150),"SI","NO")</f>
        <v>NO</v>
      </c>
      <c r="W228" s="170"/>
    </row>
    <row r="229" spans="2:23" ht="15.75" hidden="1" customHeight="1">
      <c r="B229" s="169">
        <f>B150</f>
        <v>0</v>
      </c>
      <c r="O229" s="22" t="str">
        <f>IF(COUNTA(O150),"SI","NO")</f>
        <v>NO</v>
      </c>
      <c r="W229" s="170"/>
    </row>
    <row r="230" spans="2:23" ht="15.75" hidden="1" customHeight="1">
      <c r="B230" s="169">
        <f>B150</f>
        <v>0</v>
      </c>
      <c r="P230" s="22" t="str">
        <f>IF(COUNTA(P150),"SI","NO")</f>
        <v>NO</v>
      </c>
      <c r="W230" s="170"/>
    </row>
    <row r="231" spans="2:23" ht="15.75" hidden="1" customHeight="1">
      <c r="B231" s="169">
        <f>B150</f>
        <v>0</v>
      </c>
      <c r="Q231" s="22" t="str">
        <f>IF(COUNTA(Q150),"SI","NO")</f>
        <v>NO</v>
      </c>
      <c r="W231" s="170"/>
    </row>
    <row r="232" spans="2:23" ht="15.75" hidden="1" customHeight="1">
      <c r="B232" s="169">
        <f>B150</f>
        <v>0</v>
      </c>
      <c r="R232" s="22" t="str">
        <f>IF(COUNTA(R150),"SI","NO")</f>
        <v>NO</v>
      </c>
      <c r="W232" s="170"/>
    </row>
    <row r="233" spans="2:23" ht="15.75" hidden="1" customHeight="1">
      <c r="B233" s="169">
        <f>B150</f>
        <v>0</v>
      </c>
      <c r="S233" s="22" t="str">
        <f>IF(COUNTA(S150),"SI","NO")</f>
        <v>NO</v>
      </c>
      <c r="W233" s="170"/>
    </row>
    <row r="234" spans="2:23" ht="15.75" hidden="1" customHeight="1">
      <c r="B234" s="169">
        <f>B150</f>
        <v>0</v>
      </c>
      <c r="T234" s="22" t="str">
        <f>IF(COUNTA(T150),"SI","NO")</f>
        <v>SI</v>
      </c>
      <c r="W234" s="170"/>
    </row>
    <row r="235" spans="2:23" ht="15.75" hidden="1" customHeight="1">
      <c r="B235" s="169">
        <f>B150</f>
        <v>0</v>
      </c>
      <c r="U235" s="22" t="str">
        <f>IF(COUNTA(U150),"SI","NO")</f>
        <v>NO</v>
      </c>
      <c r="W235" s="170"/>
    </row>
    <row r="236" spans="2:23" ht="15.75" hidden="1" customHeight="1">
      <c r="B236" s="169">
        <f>B150</f>
        <v>0</v>
      </c>
      <c r="V236" s="22" t="str">
        <f>IF(COUNTA(V150),"SI","NO")</f>
        <v>NO</v>
      </c>
      <c r="W236" s="170"/>
    </row>
    <row r="237" spans="2:23" ht="15.75" hidden="1" customHeight="1">
      <c r="B237" s="171">
        <f>B150</f>
        <v>0</v>
      </c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3" t="str">
        <f>IF(COUNTA(W150),"SI","NO")</f>
        <v>NO</v>
      </c>
    </row>
    <row r="238" spans="2:23" ht="15.75" hidden="1" customHeight="1">
      <c r="B238" s="166" t="str">
        <f>B171</f>
        <v>NAR-DUR-ZAN-CAL-LIM NMQ</v>
      </c>
      <c r="C238" s="167" t="str">
        <f>IF(COUNTA(C171),"SI","NO")</f>
        <v>NO</v>
      </c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8"/>
    </row>
    <row r="239" spans="2:23" ht="15.75" hidden="1" customHeight="1">
      <c r="B239" s="169" t="str">
        <f>B171</f>
        <v>NAR-DUR-ZAN-CAL-LIM NMQ</v>
      </c>
      <c r="D239" s="22" t="str">
        <f>IF(COUNTA(D171),"SI","NO")</f>
        <v>NO</v>
      </c>
      <c r="W239" s="170"/>
    </row>
    <row r="240" spans="2:23" ht="15.75" hidden="1" customHeight="1">
      <c r="B240" s="169" t="str">
        <f>B171</f>
        <v>NAR-DUR-ZAN-CAL-LIM NMQ</v>
      </c>
      <c r="E240" s="22" t="str">
        <f>IF(COUNTA(E171),"SI","NO")</f>
        <v>NO</v>
      </c>
      <c r="W240" s="170"/>
    </row>
    <row r="241" spans="2:23" ht="15.75" hidden="1" customHeight="1">
      <c r="B241" s="169" t="str">
        <f>B171</f>
        <v>NAR-DUR-ZAN-CAL-LIM NMQ</v>
      </c>
      <c r="F241" s="22" t="str">
        <f>IF(COUNTA(F171),"SI","NO")</f>
        <v>NO</v>
      </c>
      <c r="W241" s="170"/>
    </row>
    <row r="242" spans="2:23" ht="15.75" hidden="1" customHeight="1">
      <c r="B242" s="169" t="str">
        <f>B171</f>
        <v>NAR-DUR-ZAN-CAL-LIM NMQ</v>
      </c>
      <c r="G242" s="22" t="str">
        <f>IF(COUNTA(G171),"SI","NO")</f>
        <v>NO</v>
      </c>
      <c r="W242" s="170"/>
    </row>
    <row r="243" spans="2:23" ht="15.75" hidden="1" customHeight="1">
      <c r="B243" s="169" t="str">
        <f>B171</f>
        <v>NAR-DUR-ZAN-CAL-LIM NMQ</v>
      </c>
      <c r="H243" s="22" t="str">
        <f>IF(COUNTA(H171),"SI","NO")</f>
        <v>NO</v>
      </c>
      <c r="W243" s="170"/>
    </row>
    <row r="244" spans="2:23" ht="15.75" hidden="1" customHeight="1">
      <c r="B244" s="169" t="str">
        <f>B171</f>
        <v>NAR-DUR-ZAN-CAL-LIM NMQ</v>
      </c>
      <c r="I244" s="22" t="str">
        <f>IF(COUNTA(I171),"SI","NO")</f>
        <v>NO</v>
      </c>
      <c r="W244" s="170"/>
    </row>
    <row r="245" spans="2:23" ht="15.75" hidden="1" customHeight="1">
      <c r="B245" s="169" t="str">
        <f>B171</f>
        <v>NAR-DUR-ZAN-CAL-LIM NMQ</v>
      </c>
      <c r="J245" s="22" t="str">
        <f>IF(COUNTA(J171),"SI","NO")</f>
        <v>NO</v>
      </c>
      <c r="W245" s="170"/>
    </row>
    <row r="246" spans="2:23" ht="15.75" hidden="1" customHeight="1">
      <c r="B246" s="169" t="str">
        <f>B171</f>
        <v>NAR-DUR-ZAN-CAL-LIM NMQ</v>
      </c>
      <c r="K246" s="22" t="str">
        <f>IF(COUNTA(K171),"SI","NO")</f>
        <v>NO</v>
      </c>
      <c r="W246" s="170"/>
    </row>
    <row r="247" spans="2:23" ht="15.75" hidden="1" customHeight="1">
      <c r="B247" s="169" t="str">
        <f>B171</f>
        <v>NAR-DUR-ZAN-CAL-LIM NMQ</v>
      </c>
      <c r="L247" s="22" t="str">
        <f>IF(COUNTA(L171),"SI","NO")</f>
        <v>NO</v>
      </c>
      <c r="W247" s="170"/>
    </row>
    <row r="248" spans="2:23" ht="15.75" hidden="1" customHeight="1">
      <c r="B248" s="169" t="str">
        <f>B171</f>
        <v>NAR-DUR-ZAN-CAL-LIM NMQ</v>
      </c>
      <c r="M248" s="22" t="str">
        <f>IF(COUNTA(M171),"SI","NO")</f>
        <v>NO</v>
      </c>
      <c r="W248" s="170"/>
    </row>
    <row r="249" spans="2:23" ht="15.75" hidden="1" customHeight="1">
      <c r="B249" s="169" t="str">
        <f>B171</f>
        <v>NAR-DUR-ZAN-CAL-LIM NMQ</v>
      </c>
      <c r="N249" s="22" t="str">
        <f>IF(COUNTA(N171),"SI","NO")</f>
        <v>NO</v>
      </c>
      <c r="W249" s="170"/>
    </row>
    <row r="250" spans="2:23" ht="15.75" hidden="1" customHeight="1">
      <c r="B250" s="169" t="str">
        <f>B171</f>
        <v>NAR-DUR-ZAN-CAL-LIM NMQ</v>
      </c>
      <c r="O250" s="22" t="str">
        <f>IF(COUNTA(O171),"SI","NO")</f>
        <v>NO</v>
      </c>
      <c r="W250" s="170"/>
    </row>
    <row r="251" spans="2:23" ht="15.75" hidden="1" customHeight="1">
      <c r="B251" s="169" t="str">
        <f>B171</f>
        <v>NAR-DUR-ZAN-CAL-LIM NMQ</v>
      </c>
      <c r="P251" s="22" t="str">
        <f>IF(COUNTA(P171),"SI","NO")</f>
        <v>NO</v>
      </c>
      <c r="W251" s="170"/>
    </row>
    <row r="252" spans="2:23" ht="15.75" hidden="1" customHeight="1">
      <c r="B252" s="169" t="str">
        <f>B171</f>
        <v>NAR-DUR-ZAN-CAL-LIM NMQ</v>
      </c>
      <c r="Q252" s="22" t="str">
        <f>IF(COUNTA(Q171),"SI","NO")</f>
        <v>NO</v>
      </c>
      <c r="W252" s="170"/>
    </row>
    <row r="253" spans="2:23" ht="15.75" hidden="1" customHeight="1">
      <c r="B253" s="169" t="str">
        <f>B171</f>
        <v>NAR-DUR-ZAN-CAL-LIM NMQ</v>
      </c>
      <c r="R253" s="22" t="str">
        <f>IF(COUNTA(R171),"SI","NO")</f>
        <v>NO</v>
      </c>
      <c r="W253" s="170"/>
    </row>
    <row r="254" spans="2:23" ht="15.75" hidden="1" customHeight="1">
      <c r="B254" s="169" t="str">
        <f>B171</f>
        <v>NAR-DUR-ZAN-CAL-LIM NMQ</v>
      </c>
      <c r="S254" s="22" t="str">
        <f>IF(COUNTA(S171),"SI","NO")</f>
        <v>NO</v>
      </c>
      <c r="W254" s="170"/>
    </row>
    <row r="255" spans="2:23" ht="15.75" hidden="1" customHeight="1">
      <c r="B255" s="169" t="str">
        <f>B171</f>
        <v>NAR-DUR-ZAN-CAL-LIM NMQ</v>
      </c>
      <c r="T255" s="22" t="str">
        <f>IF(COUNTA(T171),"SI","NO")</f>
        <v>SI</v>
      </c>
      <c r="W255" s="170"/>
    </row>
    <row r="256" spans="2:23" ht="15.75" hidden="1" customHeight="1">
      <c r="B256" s="169" t="str">
        <f>B171</f>
        <v>NAR-DUR-ZAN-CAL-LIM NMQ</v>
      </c>
      <c r="U256" s="22" t="str">
        <f>IF(COUNTA(U171),"SI","NO")</f>
        <v>NO</v>
      </c>
      <c r="W256" s="170"/>
    </row>
    <row r="257" spans="2:23" ht="15.75" hidden="1" customHeight="1">
      <c r="B257" s="169" t="str">
        <f>B171</f>
        <v>NAR-DUR-ZAN-CAL-LIM NMQ</v>
      </c>
      <c r="V257" s="22" t="str">
        <f>IF(COUNTA(V171),"SI","NO")</f>
        <v>NO</v>
      </c>
      <c r="W257" s="170"/>
    </row>
    <row r="258" spans="2:23" ht="15.75" hidden="1" customHeight="1">
      <c r="B258" s="171" t="str">
        <f>B171</f>
        <v>NAR-DUR-ZAN-CAL-LIM NMQ</v>
      </c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3" t="str">
        <f>IF(COUNTA(W171),"SI","NO")</f>
        <v>NO</v>
      </c>
    </row>
    <row r="259" spans="2:23" ht="15.75" hidden="1" customHeight="1">
      <c r="B259" s="166" t="str">
        <f>B192</f>
        <v>Walden café</v>
      </c>
      <c r="C259" s="167" t="str">
        <f>IF(COUNTA(C192),"SI","NO")</f>
        <v>NO</v>
      </c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8"/>
    </row>
    <row r="260" spans="2:23" ht="15.75" hidden="1" customHeight="1">
      <c r="B260" s="169" t="str">
        <f>B192</f>
        <v>Walden café</v>
      </c>
      <c r="D260" s="22" t="str">
        <f>IF(COUNTA(D192),"SI","NO")</f>
        <v>NO</v>
      </c>
      <c r="W260" s="170"/>
    </row>
    <row r="261" spans="2:23" ht="15.75" hidden="1" customHeight="1">
      <c r="B261" s="169" t="str">
        <f>B192</f>
        <v>Walden café</v>
      </c>
      <c r="E261" s="22" t="str">
        <f>IF(COUNTA(E192),"SI","NO")</f>
        <v>NO</v>
      </c>
      <c r="W261" s="170"/>
    </row>
    <row r="262" spans="2:23" ht="15.75" hidden="1" customHeight="1">
      <c r="B262" s="169" t="str">
        <f>B192</f>
        <v>Walden café</v>
      </c>
      <c r="F262" s="22" t="str">
        <f>IF(COUNTA(F192),"SI","NO")</f>
        <v>NO</v>
      </c>
      <c r="W262" s="170"/>
    </row>
    <row r="263" spans="2:23" ht="15.75" hidden="1" customHeight="1">
      <c r="B263" s="169" t="str">
        <f>B192</f>
        <v>Walden café</v>
      </c>
      <c r="G263" s="22" t="str">
        <f>IF(COUNTA(G192),"SI","NO")</f>
        <v>NO</v>
      </c>
      <c r="W263" s="170"/>
    </row>
    <row r="264" spans="2:23" ht="15.75" hidden="1" customHeight="1">
      <c r="B264" s="169" t="str">
        <f>B192</f>
        <v>Walden café</v>
      </c>
      <c r="H264" s="22" t="str">
        <f>IF(COUNTA(H192),"SI","NO")</f>
        <v>NO</v>
      </c>
      <c r="W264" s="170"/>
    </row>
    <row r="265" spans="2:23" ht="15.75" hidden="1" customHeight="1">
      <c r="B265" s="169" t="str">
        <f>B192</f>
        <v>Walden café</v>
      </c>
      <c r="I265" s="22" t="str">
        <f>IF(COUNTA(I192),"SI","NO")</f>
        <v>NO</v>
      </c>
      <c r="W265" s="170"/>
    </row>
    <row r="266" spans="2:23" ht="15.75" hidden="1" customHeight="1">
      <c r="B266" s="169" t="str">
        <f>B192</f>
        <v>Walden café</v>
      </c>
      <c r="J266" s="22" t="str">
        <f>IF(COUNTA(J192),"SI","NO")</f>
        <v>NO</v>
      </c>
      <c r="W266" s="170"/>
    </row>
    <row r="267" spans="2:23" ht="15.75" hidden="1" customHeight="1">
      <c r="B267" s="169" t="str">
        <f>B192</f>
        <v>Walden café</v>
      </c>
      <c r="K267" s="22" t="str">
        <f>IF(COUNTA(K192),"SI","NO")</f>
        <v>NO</v>
      </c>
      <c r="W267" s="170"/>
    </row>
    <row r="268" spans="2:23" ht="15.75" hidden="1" customHeight="1">
      <c r="B268" s="169" t="str">
        <f>B192</f>
        <v>Walden café</v>
      </c>
      <c r="L268" s="22" t="str">
        <f>IF(COUNTA(L192),"SI","NO")</f>
        <v>NO</v>
      </c>
      <c r="W268" s="170"/>
    </row>
    <row r="269" spans="2:23" ht="15.75" hidden="1" customHeight="1">
      <c r="B269" s="169" t="str">
        <f>B192</f>
        <v>Walden café</v>
      </c>
      <c r="M269" s="22" t="str">
        <f>IF(COUNTA(M192),"SI","NO")</f>
        <v>NO</v>
      </c>
      <c r="W269" s="170"/>
    </row>
    <row r="270" spans="2:23" ht="15.75" hidden="1" customHeight="1">
      <c r="B270" s="169" t="str">
        <f>B192</f>
        <v>Walden café</v>
      </c>
      <c r="N270" s="22" t="str">
        <f>IF(COUNTA(N192),"SI","NO")</f>
        <v>NO</v>
      </c>
      <c r="W270" s="170"/>
    </row>
    <row r="271" spans="2:23" ht="15.75" hidden="1" customHeight="1">
      <c r="B271" s="169" t="str">
        <f>B192</f>
        <v>Walden café</v>
      </c>
      <c r="O271" s="22" t="str">
        <f>IF(COUNTA(O192),"SI","NO")</f>
        <v>NO</v>
      </c>
      <c r="W271" s="170"/>
    </row>
    <row r="272" spans="2:23" ht="15.75" hidden="1" customHeight="1">
      <c r="B272" s="169" t="str">
        <f>B192</f>
        <v>Walden café</v>
      </c>
      <c r="P272" s="22" t="str">
        <f>IF(COUNTA(P192),"SI","NO")</f>
        <v>NO</v>
      </c>
      <c r="W272" s="170"/>
    </row>
    <row r="273" spans="2:23" ht="15.75" hidden="1" customHeight="1">
      <c r="B273" s="169" t="str">
        <f>B192</f>
        <v>Walden café</v>
      </c>
      <c r="Q273" s="22" t="str">
        <f>IF(COUNTA(Q192),"SI","NO")</f>
        <v>NO</v>
      </c>
      <c r="W273" s="170"/>
    </row>
    <row r="274" spans="2:23" ht="15.75" hidden="1" customHeight="1">
      <c r="B274" s="169" t="str">
        <f>B192</f>
        <v>Walden café</v>
      </c>
      <c r="R274" s="22" t="str">
        <f>IF(COUNTA(R192),"SI","NO")</f>
        <v>NO</v>
      </c>
      <c r="W274" s="170"/>
    </row>
    <row r="275" spans="2:23" ht="15.75" hidden="1" customHeight="1">
      <c r="B275" s="169" t="str">
        <f>B192</f>
        <v>Walden café</v>
      </c>
      <c r="S275" s="22" t="str">
        <f>IF(COUNTA(S192),"SI","NO")</f>
        <v>NO</v>
      </c>
      <c r="W275" s="170"/>
    </row>
    <row r="276" spans="2:23" ht="15.75" hidden="1" customHeight="1">
      <c r="B276" s="169" t="str">
        <f>B192</f>
        <v>Walden café</v>
      </c>
      <c r="T276" s="22" t="str">
        <f>IF(COUNTA(T192),"SI","NO")</f>
        <v>SI</v>
      </c>
      <c r="W276" s="170"/>
    </row>
    <row r="277" spans="2:23" ht="15.75" hidden="1" customHeight="1">
      <c r="B277" s="169" t="str">
        <f>B192</f>
        <v>Walden café</v>
      </c>
      <c r="U277" s="22" t="str">
        <f>IF(COUNTA(U192),"SI","NO")</f>
        <v>NO</v>
      </c>
      <c r="W277" s="170"/>
    </row>
    <row r="278" spans="2:23" ht="15.75" hidden="1" customHeight="1">
      <c r="B278" s="169" t="str">
        <f>B192</f>
        <v>Walden café</v>
      </c>
      <c r="V278" s="22" t="str">
        <f>IF(COUNTA(V192),"SI","NO")</f>
        <v>NO</v>
      </c>
      <c r="W278" s="170"/>
    </row>
    <row r="279" spans="2:23" ht="15.75" hidden="1" customHeight="1">
      <c r="B279" s="171" t="str">
        <f>B192</f>
        <v>Walden café</v>
      </c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3" t="str">
        <f>IF(COUNTA(W192),"SI","NO")</f>
        <v>NO</v>
      </c>
    </row>
    <row r="280" spans="2:23" ht="15.75" hidden="1" customHeight="1">
      <c r="B280" s="166">
        <f>B213</f>
        <v>0</v>
      </c>
      <c r="C280" s="167" t="str">
        <f>IF(COUNTA(C213),"SI","NO")</f>
        <v>NO</v>
      </c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8"/>
    </row>
    <row r="281" spans="2:23" ht="15.75" hidden="1" customHeight="1">
      <c r="B281" s="169">
        <f>B213</f>
        <v>0</v>
      </c>
      <c r="D281" s="22" t="str">
        <f>IF(COUNTA(D213),"SI","NO")</f>
        <v>NO</v>
      </c>
      <c r="W281" s="170"/>
    </row>
    <row r="282" spans="2:23" ht="15.75" hidden="1" customHeight="1">
      <c r="B282" s="169">
        <f>B213</f>
        <v>0</v>
      </c>
      <c r="E282" s="22" t="str">
        <f>IF(COUNTA(E213),"SI","NO")</f>
        <v>NO</v>
      </c>
      <c r="W282" s="170"/>
    </row>
    <row r="283" spans="2:23" ht="15.75" hidden="1" customHeight="1">
      <c r="B283" s="169">
        <f>B213</f>
        <v>0</v>
      </c>
      <c r="F283" s="22" t="str">
        <f>IF(COUNTA(F213),"SI","NO")</f>
        <v>NO</v>
      </c>
      <c r="W283" s="170"/>
    </row>
    <row r="284" spans="2:23" ht="15.75" hidden="1" customHeight="1">
      <c r="B284" s="169">
        <f>B213</f>
        <v>0</v>
      </c>
      <c r="G284" s="22" t="str">
        <f>IF(COUNTA(G213),"SI","NO")</f>
        <v>NO</v>
      </c>
      <c r="W284" s="170"/>
    </row>
    <row r="285" spans="2:23" ht="15.75" hidden="1" customHeight="1">
      <c r="B285" s="169">
        <f>B213</f>
        <v>0</v>
      </c>
      <c r="H285" s="22" t="str">
        <f>IF(COUNTA(H213),"SI","NO")</f>
        <v>NO</v>
      </c>
      <c r="W285" s="170"/>
    </row>
    <row r="286" spans="2:23" ht="15.75" hidden="1" customHeight="1">
      <c r="B286" s="169">
        <f>B213</f>
        <v>0</v>
      </c>
      <c r="I286" s="22" t="str">
        <f>IF(COUNTA(I213),"SI","NO")</f>
        <v>NO</v>
      </c>
      <c r="W286" s="170"/>
    </row>
    <row r="287" spans="2:23" ht="15.75" hidden="1" customHeight="1">
      <c r="B287" s="169">
        <f>B213</f>
        <v>0</v>
      </c>
      <c r="J287" s="22" t="str">
        <f>IF(COUNTA(J213),"SI","NO")</f>
        <v>NO</v>
      </c>
      <c r="W287" s="170"/>
    </row>
    <row r="288" spans="2:23" ht="15.75" hidden="1" customHeight="1">
      <c r="B288" s="169">
        <f>B213</f>
        <v>0</v>
      </c>
      <c r="K288" s="22" t="str">
        <f>IF(COUNTA(K213),"SI","NO")</f>
        <v>NO</v>
      </c>
      <c r="W288" s="170"/>
    </row>
    <row r="289" spans="2:23" ht="15.75" hidden="1" customHeight="1">
      <c r="B289" s="169">
        <f>B213</f>
        <v>0</v>
      </c>
      <c r="L289" s="22" t="str">
        <f>IF(COUNTA(L213),"SI","NO")</f>
        <v>NO</v>
      </c>
      <c r="W289" s="170"/>
    </row>
    <row r="290" spans="2:23" ht="15.75" hidden="1" customHeight="1">
      <c r="B290" s="169">
        <f>B213</f>
        <v>0</v>
      </c>
      <c r="M290" s="22" t="str">
        <f>IF(COUNTA(M213),"SI","NO")</f>
        <v>NO</v>
      </c>
      <c r="W290" s="170"/>
    </row>
    <row r="291" spans="2:23" ht="15.75" hidden="1" customHeight="1">
      <c r="B291" s="169">
        <f>B213</f>
        <v>0</v>
      </c>
      <c r="N291" s="22" t="str">
        <f>IF(COUNTA(N213),"SI","NO")</f>
        <v>NO</v>
      </c>
      <c r="W291" s="170"/>
    </row>
    <row r="292" spans="2:23" ht="15.75" hidden="1" customHeight="1">
      <c r="B292" s="169">
        <f>B213</f>
        <v>0</v>
      </c>
      <c r="O292" s="22" t="str">
        <f>IF(COUNTA(O213),"SI","NO")</f>
        <v>NO</v>
      </c>
      <c r="W292" s="170"/>
    </row>
    <row r="293" spans="2:23" ht="15.75" hidden="1" customHeight="1">
      <c r="B293" s="169">
        <f>B213</f>
        <v>0</v>
      </c>
      <c r="P293" s="22" t="str">
        <f>IF(COUNTA(P213),"SI","NO")</f>
        <v>NO</v>
      </c>
      <c r="W293" s="170"/>
    </row>
    <row r="294" spans="2:23" ht="15.75" hidden="1" customHeight="1">
      <c r="B294" s="169">
        <f>B213</f>
        <v>0</v>
      </c>
      <c r="Q294" s="22" t="str">
        <f>IF(COUNTA(Q213),"SI","NO")</f>
        <v>NO</v>
      </c>
      <c r="W294" s="170"/>
    </row>
    <row r="295" spans="2:23" ht="15.75" hidden="1" customHeight="1">
      <c r="B295" s="169">
        <f>B213</f>
        <v>0</v>
      </c>
      <c r="R295" s="22" t="str">
        <f>IF(COUNTA(R213),"SI","NO")</f>
        <v>NO</v>
      </c>
      <c r="W295" s="170"/>
    </row>
    <row r="296" spans="2:23" ht="15.75" hidden="1" customHeight="1">
      <c r="B296" s="169">
        <f>B213</f>
        <v>0</v>
      </c>
      <c r="S296" s="22" t="str">
        <f>IF(COUNTA(S213),"SI","NO")</f>
        <v>NO</v>
      </c>
      <c r="W296" s="170"/>
    </row>
    <row r="297" spans="2:23" ht="15.75" hidden="1" customHeight="1">
      <c r="B297" s="169">
        <f>B213</f>
        <v>0</v>
      </c>
      <c r="T297" s="22" t="str">
        <f>IF(COUNTA(T213),"SI","NO")</f>
        <v>SI</v>
      </c>
      <c r="W297" s="170"/>
    </row>
    <row r="298" spans="2:23" ht="15.75" hidden="1" customHeight="1">
      <c r="B298" s="169">
        <f>B213</f>
        <v>0</v>
      </c>
      <c r="U298" s="22" t="str">
        <f>IF(COUNTA(U213),"SI","NO")</f>
        <v>NO</v>
      </c>
      <c r="W298" s="170"/>
    </row>
    <row r="299" spans="2:23" ht="15.75" hidden="1" customHeight="1">
      <c r="B299" s="169">
        <f>B213</f>
        <v>0</v>
      </c>
      <c r="V299" s="22" t="str">
        <f>IF(COUNTA(V213),"SI","NO")</f>
        <v>NO</v>
      </c>
      <c r="W299" s="170"/>
    </row>
    <row r="300" spans="2:23" ht="15.75" hidden="1" customHeight="1">
      <c r="B300" s="171">
        <f>B213</f>
        <v>0</v>
      </c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3" t="str">
        <f>IF(COUNTA(W213),"SI","NO")</f>
        <v>NO</v>
      </c>
    </row>
    <row r="301" spans="2:23" ht="15.75" hidden="1" customHeight="1">
      <c r="B301" s="166">
        <f>B234</f>
        <v>0</v>
      </c>
      <c r="C301" s="167" t="str">
        <f>IF(COUNTA(C234),"SI","NO")</f>
        <v>NO</v>
      </c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8"/>
    </row>
    <row r="302" spans="2:23" ht="15.75" hidden="1" customHeight="1">
      <c r="B302" s="169">
        <f>B234</f>
        <v>0</v>
      </c>
      <c r="D302" s="22" t="str">
        <f>IF(COUNTA(D234),"SI","NO")</f>
        <v>NO</v>
      </c>
      <c r="W302" s="170"/>
    </row>
    <row r="303" spans="2:23" ht="15.75" hidden="1" customHeight="1">
      <c r="B303" s="169">
        <f>B234</f>
        <v>0</v>
      </c>
      <c r="E303" s="22" t="str">
        <f>IF(COUNTA(E234),"SI","NO")</f>
        <v>NO</v>
      </c>
      <c r="W303" s="170"/>
    </row>
    <row r="304" spans="2:23" ht="15.75" hidden="1" customHeight="1">
      <c r="B304" s="169">
        <f>B234</f>
        <v>0</v>
      </c>
      <c r="F304" s="22" t="str">
        <f>IF(COUNTA(F234),"SI","NO")</f>
        <v>NO</v>
      </c>
      <c r="W304" s="170"/>
    </row>
    <row r="305" spans="2:23" ht="15.75" hidden="1" customHeight="1">
      <c r="B305" s="169">
        <f>B234</f>
        <v>0</v>
      </c>
      <c r="G305" s="22" t="str">
        <f>IF(COUNTA(G234),"SI","NO")</f>
        <v>NO</v>
      </c>
      <c r="W305" s="170"/>
    </row>
    <row r="306" spans="2:23" ht="15.75" hidden="1" customHeight="1">
      <c r="B306" s="169">
        <f>B234</f>
        <v>0</v>
      </c>
      <c r="H306" s="22" t="str">
        <f>IF(COUNTA(H234),"SI","NO")</f>
        <v>NO</v>
      </c>
      <c r="W306" s="170"/>
    </row>
    <row r="307" spans="2:23" ht="15.75" hidden="1" customHeight="1">
      <c r="B307" s="169">
        <f>B234</f>
        <v>0</v>
      </c>
      <c r="I307" s="22" t="str">
        <f>IF(COUNTA(I234),"SI","NO")</f>
        <v>NO</v>
      </c>
      <c r="W307" s="170"/>
    </row>
    <row r="308" spans="2:23" ht="15.75" hidden="1" customHeight="1">
      <c r="B308" s="169">
        <f>B234</f>
        <v>0</v>
      </c>
      <c r="J308" s="22" t="str">
        <f>IF(COUNTA(J234),"SI","NO")</f>
        <v>NO</v>
      </c>
      <c r="W308" s="170"/>
    </row>
    <row r="309" spans="2:23" ht="15.75" hidden="1" customHeight="1">
      <c r="B309" s="169">
        <f>B234</f>
        <v>0</v>
      </c>
      <c r="K309" s="22" t="str">
        <f>IF(COUNTA(K234),"SI","NO")</f>
        <v>NO</v>
      </c>
      <c r="W309" s="170"/>
    </row>
    <row r="310" spans="2:23" ht="15.75" hidden="1" customHeight="1">
      <c r="B310" s="169">
        <f>B234</f>
        <v>0</v>
      </c>
      <c r="L310" s="22" t="str">
        <f>IF(COUNTA(L234),"SI","NO")</f>
        <v>NO</v>
      </c>
      <c r="W310" s="170"/>
    </row>
    <row r="311" spans="2:23" ht="15.75" hidden="1" customHeight="1">
      <c r="B311" s="169">
        <f>B234</f>
        <v>0</v>
      </c>
      <c r="M311" s="22" t="str">
        <f>IF(COUNTA(M234),"SI","NO")</f>
        <v>NO</v>
      </c>
      <c r="W311" s="170"/>
    </row>
    <row r="312" spans="2:23" ht="15.75" hidden="1" customHeight="1">
      <c r="B312" s="169">
        <f>B234</f>
        <v>0</v>
      </c>
      <c r="N312" s="22" t="str">
        <f>IF(COUNTA(N234),"SI","NO")</f>
        <v>NO</v>
      </c>
      <c r="W312" s="170"/>
    </row>
    <row r="313" spans="2:23" ht="15.75" hidden="1" customHeight="1">
      <c r="B313" s="169">
        <f>B234</f>
        <v>0</v>
      </c>
      <c r="O313" s="22" t="str">
        <f>IF(COUNTA(O234),"SI","NO")</f>
        <v>NO</v>
      </c>
      <c r="W313" s="170"/>
    </row>
    <row r="314" spans="2:23" ht="15.75" hidden="1" customHeight="1">
      <c r="B314" s="169">
        <f>B234</f>
        <v>0</v>
      </c>
      <c r="P314" s="22" t="str">
        <f>IF(COUNTA(P234),"SI","NO")</f>
        <v>NO</v>
      </c>
      <c r="W314" s="170"/>
    </row>
    <row r="315" spans="2:23" ht="15.75" hidden="1" customHeight="1">
      <c r="B315" s="169">
        <f>B234</f>
        <v>0</v>
      </c>
      <c r="Q315" s="22" t="str">
        <f>IF(COUNTA(Q234),"SI","NO")</f>
        <v>NO</v>
      </c>
      <c r="W315" s="170"/>
    </row>
    <row r="316" spans="2:23" ht="15.75" hidden="1" customHeight="1">
      <c r="B316" s="169">
        <f>B234</f>
        <v>0</v>
      </c>
      <c r="R316" s="22" t="str">
        <f>IF(COUNTA(R234),"SI","NO")</f>
        <v>NO</v>
      </c>
      <c r="W316" s="170"/>
    </row>
    <row r="317" spans="2:23" ht="15.75" hidden="1" customHeight="1">
      <c r="B317" s="169">
        <f>B234</f>
        <v>0</v>
      </c>
      <c r="S317" s="22" t="str">
        <f>IF(COUNTA(S234),"SI","NO")</f>
        <v>NO</v>
      </c>
      <c r="W317" s="170"/>
    </row>
    <row r="318" spans="2:23" ht="15.75" hidden="1" customHeight="1">
      <c r="B318" s="169">
        <f>B234</f>
        <v>0</v>
      </c>
      <c r="T318" s="22" t="str">
        <f>IF(COUNTA(T234),"SI","NO")</f>
        <v>SI</v>
      </c>
      <c r="W318" s="170"/>
    </row>
    <row r="319" spans="2:23" ht="15.75" hidden="1" customHeight="1">
      <c r="B319" s="169">
        <f>B234</f>
        <v>0</v>
      </c>
      <c r="U319" s="22" t="str">
        <f>IF(COUNTA(U234),"SI","NO")</f>
        <v>NO</v>
      </c>
      <c r="W319" s="170"/>
    </row>
    <row r="320" spans="2:23" ht="15.75" hidden="1" customHeight="1">
      <c r="B320" s="169">
        <f>B234</f>
        <v>0</v>
      </c>
      <c r="V320" s="22" t="str">
        <f>IF(COUNTA(V234),"SI","NO")</f>
        <v>NO</v>
      </c>
      <c r="W320" s="170"/>
    </row>
    <row r="321" spans="2:23" ht="15.75" hidden="1" customHeight="1">
      <c r="B321" s="171">
        <f>B234</f>
        <v>0</v>
      </c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3" t="str">
        <f>IF(COUNTA(W234),"SI","NO")</f>
        <v>NO</v>
      </c>
    </row>
    <row r="322" spans="2:23" ht="15.75" hidden="1" customHeight="1">
      <c r="B322" s="166" t="str">
        <f>B255</f>
        <v>NAR-DUR-ZAN-CAL-LIM NMQ</v>
      </c>
      <c r="C322" s="167" t="str">
        <f>IF(COUNTA(C255),"SI","NO")</f>
        <v>NO</v>
      </c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8"/>
    </row>
    <row r="323" spans="2:23" ht="15.75" hidden="1" customHeight="1">
      <c r="B323" s="169" t="str">
        <f>B255</f>
        <v>NAR-DUR-ZAN-CAL-LIM NMQ</v>
      </c>
      <c r="D323" s="22" t="str">
        <f>IF(COUNTA(D255),"SI","NO")</f>
        <v>NO</v>
      </c>
      <c r="W323" s="170"/>
    </row>
    <row r="324" spans="2:23" ht="15.75" hidden="1" customHeight="1">
      <c r="B324" s="169" t="str">
        <f>B255</f>
        <v>NAR-DUR-ZAN-CAL-LIM NMQ</v>
      </c>
      <c r="E324" s="22" t="str">
        <f>IF(COUNTA(E255),"SI","NO")</f>
        <v>NO</v>
      </c>
      <c r="W324" s="170"/>
    </row>
    <row r="325" spans="2:23" ht="15.75" hidden="1" customHeight="1">
      <c r="B325" s="169" t="str">
        <f>B255</f>
        <v>NAR-DUR-ZAN-CAL-LIM NMQ</v>
      </c>
      <c r="F325" s="22" t="str">
        <f>IF(COUNTA(F255),"SI","NO")</f>
        <v>NO</v>
      </c>
      <c r="W325" s="170"/>
    </row>
    <row r="326" spans="2:23" ht="15.75" hidden="1" customHeight="1">
      <c r="B326" s="169" t="str">
        <f>B255</f>
        <v>NAR-DUR-ZAN-CAL-LIM NMQ</v>
      </c>
      <c r="G326" s="22" t="str">
        <f>IF(COUNTA(G255),"SI","NO")</f>
        <v>NO</v>
      </c>
      <c r="W326" s="170"/>
    </row>
    <row r="327" spans="2:23" ht="15.75" hidden="1" customHeight="1">
      <c r="B327" s="169" t="str">
        <f>B255</f>
        <v>NAR-DUR-ZAN-CAL-LIM NMQ</v>
      </c>
      <c r="H327" s="22" t="str">
        <f>IF(COUNTA(H255),"SI","NO")</f>
        <v>NO</v>
      </c>
      <c r="W327" s="170"/>
    </row>
    <row r="328" spans="2:23" ht="15.75" hidden="1" customHeight="1">
      <c r="B328" s="169" t="str">
        <f>B255</f>
        <v>NAR-DUR-ZAN-CAL-LIM NMQ</v>
      </c>
      <c r="I328" s="22" t="str">
        <f>IF(COUNTA(I255),"SI","NO")</f>
        <v>NO</v>
      </c>
      <c r="W328" s="170"/>
    </row>
    <row r="329" spans="2:23" ht="15.75" hidden="1" customHeight="1">
      <c r="B329" s="169" t="str">
        <f>B255</f>
        <v>NAR-DUR-ZAN-CAL-LIM NMQ</v>
      </c>
      <c r="J329" s="22" t="str">
        <f>IF(COUNTA(J255),"SI","NO")</f>
        <v>NO</v>
      </c>
      <c r="W329" s="170"/>
    </row>
    <row r="330" spans="2:23" ht="15.75" hidden="1" customHeight="1">
      <c r="B330" s="169" t="str">
        <f>B255</f>
        <v>NAR-DUR-ZAN-CAL-LIM NMQ</v>
      </c>
      <c r="K330" s="22" t="str">
        <f>IF(COUNTA(K255),"SI","NO")</f>
        <v>NO</v>
      </c>
      <c r="W330" s="170"/>
    </row>
    <row r="331" spans="2:23" ht="15.75" hidden="1" customHeight="1">
      <c r="B331" s="169" t="str">
        <f>B255</f>
        <v>NAR-DUR-ZAN-CAL-LIM NMQ</v>
      </c>
      <c r="L331" s="22" t="str">
        <f>IF(COUNTA(L255),"SI","NO")</f>
        <v>NO</v>
      </c>
      <c r="W331" s="170"/>
    </row>
    <row r="332" spans="2:23" ht="15.75" hidden="1" customHeight="1">
      <c r="B332" s="169" t="str">
        <f>B255</f>
        <v>NAR-DUR-ZAN-CAL-LIM NMQ</v>
      </c>
      <c r="M332" s="22" t="str">
        <f>IF(COUNTA(M255),"SI","NO")</f>
        <v>NO</v>
      </c>
      <c r="W332" s="170"/>
    </row>
    <row r="333" spans="2:23" ht="15.75" hidden="1" customHeight="1">
      <c r="B333" s="169" t="str">
        <f>B255</f>
        <v>NAR-DUR-ZAN-CAL-LIM NMQ</v>
      </c>
      <c r="N333" s="22" t="str">
        <f>IF(COUNTA(N255),"SI","NO")</f>
        <v>NO</v>
      </c>
      <c r="W333" s="170"/>
    </row>
    <row r="334" spans="2:23" ht="15.75" hidden="1" customHeight="1">
      <c r="B334" s="169" t="str">
        <f>B255</f>
        <v>NAR-DUR-ZAN-CAL-LIM NMQ</v>
      </c>
      <c r="O334" s="22" t="str">
        <f>IF(COUNTA(O255),"SI","NO")</f>
        <v>NO</v>
      </c>
      <c r="W334" s="170"/>
    </row>
    <row r="335" spans="2:23" ht="15.75" hidden="1" customHeight="1">
      <c r="B335" s="169" t="str">
        <f>B255</f>
        <v>NAR-DUR-ZAN-CAL-LIM NMQ</v>
      </c>
      <c r="P335" s="22" t="str">
        <f>IF(COUNTA(P255),"SI","NO")</f>
        <v>NO</v>
      </c>
      <c r="W335" s="170"/>
    </row>
    <row r="336" spans="2:23" ht="15.75" hidden="1" customHeight="1">
      <c r="B336" s="169" t="str">
        <f>B255</f>
        <v>NAR-DUR-ZAN-CAL-LIM NMQ</v>
      </c>
      <c r="Q336" s="22" t="str">
        <f>IF(COUNTA(Q255),"SI","NO")</f>
        <v>NO</v>
      </c>
      <c r="W336" s="170"/>
    </row>
    <row r="337" spans="2:23" ht="15.75" hidden="1" customHeight="1">
      <c r="B337" s="169" t="str">
        <f>B255</f>
        <v>NAR-DUR-ZAN-CAL-LIM NMQ</v>
      </c>
      <c r="R337" s="22" t="str">
        <f>IF(COUNTA(R255),"SI","NO")</f>
        <v>NO</v>
      </c>
      <c r="W337" s="170"/>
    </row>
    <row r="338" spans="2:23" ht="15.75" hidden="1" customHeight="1">
      <c r="B338" s="169" t="str">
        <f>B255</f>
        <v>NAR-DUR-ZAN-CAL-LIM NMQ</v>
      </c>
      <c r="S338" s="22" t="str">
        <f>IF(COUNTA(S255),"SI","NO")</f>
        <v>NO</v>
      </c>
      <c r="W338" s="170"/>
    </row>
    <row r="339" spans="2:23" ht="15.75" hidden="1" customHeight="1">
      <c r="B339" s="169" t="str">
        <f>B255</f>
        <v>NAR-DUR-ZAN-CAL-LIM NMQ</v>
      </c>
      <c r="T339" s="22" t="str">
        <f>IF(COUNTA(T255),"SI","NO")</f>
        <v>SI</v>
      </c>
      <c r="W339" s="170"/>
    </row>
    <row r="340" spans="2:23" ht="15.75" hidden="1" customHeight="1">
      <c r="B340" s="169" t="str">
        <f>B255</f>
        <v>NAR-DUR-ZAN-CAL-LIM NMQ</v>
      </c>
      <c r="U340" s="22" t="str">
        <f>IF(COUNTA(U255),"SI","NO")</f>
        <v>NO</v>
      </c>
      <c r="W340" s="170"/>
    </row>
    <row r="341" spans="2:23" ht="15.75" hidden="1" customHeight="1">
      <c r="B341" s="169" t="str">
        <f>B255</f>
        <v>NAR-DUR-ZAN-CAL-LIM NMQ</v>
      </c>
      <c r="V341" s="22" t="str">
        <f>IF(COUNTA(V255),"SI","NO")</f>
        <v>NO</v>
      </c>
      <c r="W341" s="170"/>
    </row>
    <row r="342" spans="2:23" ht="15.75" hidden="1" customHeight="1">
      <c r="B342" s="171" t="str">
        <f>B255</f>
        <v>NAR-DUR-ZAN-CAL-LIM NMQ</v>
      </c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3" t="str">
        <f>IF(COUNTA(W255),"SI","NO")</f>
        <v>NO</v>
      </c>
    </row>
    <row r="343" spans="2:23" ht="15.75" hidden="1" customHeight="1">
      <c r="B343" s="166" t="str">
        <f>B276</f>
        <v>Walden café</v>
      </c>
      <c r="C343" s="167" t="str">
        <f>IF(COUNTA(C276),"SI","NO")</f>
        <v>NO</v>
      </c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8"/>
    </row>
    <row r="344" spans="2:23" ht="15.75" hidden="1" customHeight="1">
      <c r="B344" s="169" t="str">
        <f>B276</f>
        <v>Walden café</v>
      </c>
      <c r="D344" s="22" t="str">
        <f>IF(COUNTA(D276),"SI","NO")</f>
        <v>NO</v>
      </c>
      <c r="W344" s="170"/>
    </row>
    <row r="345" spans="2:23" ht="15.75" hidden="1" customHeight="1">
      <c r="B345" s="169" t="str">
        <f>B276</f>
        <v>Walden café</v>
      </c>
      <c r="E345" s="22" t="str">
        <f>IF(COUNTA(E276),"SI","NO")</f>
        <v>NO</v>
      </c>
      <c r="W345" s="170"/>
    </row>
    <row r="346" spans="2:23" ht="15.75" hidden="1" customHeight="1">
      <c r="B346" s="169" t="str">
        <f>B276</f>
        <v>Walden café</v>
      </c>
      <c r="F346" s="22" t="str">
        <f>IF(COUNTA(F276),"SI","NO")</f>
        <v>NO</v>
      </c>
      <c r="W346" s="170"/>
    </row>
    <row r="347" spans="2:23" ht="15.75" hidden="1" customHeight="1">
      <c r="B347" s="169" t="str">
        <f>B276</f>
        <v>Walden café</v>
      </c>
      <c r="G347" s="22" t="str">
        <f>IF(COUNTA(G276),"SI","NO")</f>
        <v>NO</v>
      </c>
      <c r="W347" s="170"/>
    </row>
    <row r="348" spans="2:23" ht="15.75" hidden="1" customHeight="1">
      <c r="B348" s="169" t="str">
        <f>B276</f>
        <v>Walden café</v>
      </c>
      <c r="H348" s="22" t="str">
        <f>IF(COUNTA(H276),"SI","NO")</f>
        <v>NO</v>
      </c>
      <c r="W348" s="170"/>
    </row>
    <row r="349" spans="2:23" ht="15.75" hidden="1" customHeight="1">
      <c r="B349" s="169" t="str">
        <f>B276</f>
        <v>Walden café</v>
      </c>
      <c r="I349" s="22" t="str">
        <f>IF(COUNTA(I276),"SI","NO")</f>
        <v>NO</v>
      </c>
      <c r="W349" s="170"/>
    </row>
    <row r="350" spans="2:23" ht="15.75" hidden="1" customHeight="1">
      <c r="B350" s="169" t="str">
        <f>B276</f>
        <v>Walden café</v>
      </c>
      <c r="J350" s="22" t="str">
        <f>IF(COUNTA(J276),"SI","NO")</f>
        <v>NO</v>
      </c>
      <c r="W350" s="170"/>
    </row>
    <row r="351" spans="2:23" ht="15.75" hidden="1" customHeight="1">
      <c r="B351" s="169" t="str">
        <f>B276</f>
        <v>Walden café</v>
      </c>
      <c r="K351" s="22" t="str">
        <f>IF(COUNTA(K276),"SI","NO")</f>
        <v>NO</v>
      </c>
      <c r="W351" s="170"/>
    </row>
    <row r="352" spans="2:23" ht="15.75" hidden="1" customHeight="1">
      <c r="B352" s="169" t="str">
        <f>B276</f>
        <v>Walden café</v>
      </c>
      <c r="L352" s="22" t="str">
        <f>IF(COUNTA(L276),"SI","NO")</f>
        <v>NO</v>
      </c>
      <c r="W352" s="170"/>
    </row>
    <row r="353" spans="2:23" ht="15.75" hidden="1" customHeight="1">
      <c r="B353" s="169" t="str">
        <f>B276</f>
        <v>Walden café</v>
      </c>
      <c r="M353" s="22" t="str">
        <f>IF(COUNTA(M276),"SI","NO")</f>
        <v>NO</v>
      </c>
      <c r="W353" s="170"/>
    </row>
    <row r="354" spans="2:23" ht="15.75" hidden="1" customHeight="1">
      <c r="B354" s="169" t="str">
        <f>B276</f>
        <v>Walden café</v>
      </c>
      <c r="N354" s="22" t="str">
        <f>IF(COUNTA(N276),"SI","NO")</f>
        <v>NO</v>
      </c>
      <c r="W354" s="170"/>
    </row>
    <row r="355" spans="2:23" ht="15.75" hidden="1" customHeight="1">
      <c r="B355" s="169" t="str">
        <f>B276</f>
        <v>Walden café</v>
      </c>
      <c r="O355" s="22" t="str">
        <f>IF(COUNTA(O276),"SI","NO")</f>
        <v>NO</v>
      </c>
      <c r="W355" s="170"/>
    </row>
    <row r="356" spans="2:23" ht="15.75" hidden="1" customHeight="1">
      <c r="B356" s="169" t="str">
        <f>B276</f>
        <v>Walden café</v>
      </c>
      <c r="P356" s="22" t="str">
        <f>IF(COUNTA(P276),"SI","NO")</f>
        <v>NO</v>
      </c>
      <c r="W356" s="170"/>
    </row>
    <row r="357" spans="2:23" ht="15.75" hidden="1" customHeight="1">
      <c r="B357" s="169" t="str">
        <f>B276</f>
        <v>Walden café</v>
      </c>
      <c r="Q357" s="22" t="str">
        <f>IF(COUNTA(Q276),"SI","NO")</f>
        <v>NO</v>
      </c>
      <c r="W357" s="170"/>
    </row>
    <row r="358" spans="2:23" ht="15.75" hidden="1" customHeight="1">
      <c r="B358" s="169" t="str">
        <f>B276</f>
        <v>Walden café</v>
      </c>
      <c r="R358" s="22" t="str">
        <f>IF(COUNTA(R276),"SI","NO")</f>
        <v>NO</v>
      </c>
      <c r="W358" s="170"/>
    </row>
    <row r="359" spans="2:23" ht="15.75" hidden="1" customHeight="1">
      <c r="B359" s="169" t="str">
        <f>B276</f>
        <v>Walden café</v>
      </c>
      <c r="S359" s="22" t="str">
        <f>IF(COUNTA(S276),"SI","NO")</f>
        <v>NO</v>
      </c>
      <c r="W359" s="170"/>
    </row>
    <row r="360" spans="2:23" ht="15.75" hidden="1" customHeight="1">
      <c r="B360" s="169" t="str">
        <f>B276</f>
        <v>Walden café</v>
      </c>
      <c r="T360" s="22" t="str">
        <f>IF(COUNTA(T276),"SI","NO")</f>
        <v>SI</v>
      </c>
      <c r="W360" s="170"/>
    </row>
    <row r="361" spans="2:23" ht="15.75" hidden="1" customHeight="1">
      <c r="B361" s="169" t="str">
        <f>B276</f>
        <v>Walden café</v>
      </c>
      <c r="U361" s="22" t="str">
        <f>IF(COUNTA(U276),"SI","NO")</f>
        <v>NO</v>
      </c>
      <c r="W361" s="170"/>
    </row>
    <row r="362" spans="2:23" ht="15.75" hidden="1" customHeight="1">
      <c r="B362" s="169" t="str">
        <f>B276</f>
        <v>Walden café</v>
      </c>
      <c r="V362" s="22" t="str">
        <f>IF(COUNTA(V276),"SI","NO")</f>
        <v>NO</v>
      </c>
      <c r="W362" s="170"/>
    </row>
    <row r="363" spans="2:23" ht="15.75" hidden="1" customHeight="1">
      <c r="B363" s="171" t="str">
        <f>B276</f>
        <v>Walden café</v>
      </c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3" t="str">
        <f>IF(COUNTA(W276),"SI","NO")</f>
        <v>NO</v>
      </c>
    </row>
    <row r="364" spans="2:23" ht="15.75" hidden="1" customHeight="1">
      <c r="B364" s="166">
        <f>B297</f>
        <v>0</v>
      </c>
      <c r="C364" s="167" t="str">
        <f>IF(COUNTA(C297),"SI","NO")</f>
        <v>NO</v>
      </c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8"/>
    </row>
    <row r="365" spans="2:23" ht="15.75" hidden="1" customHeight="1">
      <c r="B365" s="169">
        <f>B297</f>
        <v>0</v>
      </c>
      <c r="D365" s="22" t="str">
        <f>IF(COUNTA(D297),"SI","NO")</f>
        <v>NO</v>
      </c>
      <c r="W365" s="170"/>
    </row>
    <row r="366" spans="2:23" ht="15.75" hidden="1" customHeight="1">
      <c r="B366" s="169">
        <f>B297</f>
        <v>0</v>
      </c>
      <c r="E366" s="22" t="str">
        <f>IF(COUNTA(E297),"SI","NO")</f>
        <v>NO</v>
      </c>
      <c r="W366" s="170"/>
    </row>
    <row r="367" spans="2:23" ht="15.75" hidden="1" customHeight="1">
      <c r="B367" s="169">
        <f>B297</f>
        <v>0</v>
      </c>
      <c r="F367" s="22" t="str">
        <f>IF(COUNTA(F297),"SI","NO")</f>
        <v>NO</v>
      </c>
      <c r="W367" s="170"/>
    </row>
    <row r="368" spans="2:23" ht="15.75" hidden="1" customHeight="1">
      <c r="B368" s="169">
        <f>B297</f>
        <v>0</v>
      </c>
      <c r="G368" s="22" t="str">
        <f>IF(COUNTA(G297),"SI","NO")</f>
        <v>NO</v>
      </c>
      <c r="W368" s="170"/>
    </row>
    <row r="369" spans="2:23" ht="15.75" hidden="1" customHeight="1">
      <c r="B369" s="169">
        <f>B297</f>
        <v>0</v>
      </c>
      <c r="H369" s="22" t="str">
        <f>IF(COUNTA(H297),"SI","NO")</f>
        <v>NO</v>
      </c>
      <c r="W369" s="170"/>
    </row>
    <row r="370" spans="2:23" ht="15.75" hidden="1" customHeight="1">
      <c r="B370" s="169">
        <f>B297</f>
        <v>0</v>
      </c>
      <c r="I370" s="22" t="str">
        <f>IF(COUNTA(I297),"SI","NO")</f>
        <v>NO</v>
      </c>
      <c r="W370" s="170"/>
    </row>
    <row r="371" spans="2:23" ht="15.75" hidden="1" customHeight="1">
      <c r="B371" s="169">
        <f>B297</f>
        <v>0</v>
      </c>
      <c r="J371" s="22" t="str">
        <f>IF(COUNTA(J297),"SI","NO")</f>
        <v>NO</v>
      </c>
      <c r="W371" s="170"/>
    </row>
    <row r="372" spans="2:23" ht="15.75" hidden="1" customHeight="1">
      <c r="B372" s="169">
        <f>B297</f>
        <v>0</v>
      </c>
      <c r="K372" s="22" t="str">
        <f>IF(COUNTA(K297),"SI","NO")</f>
        <v>NO</v>
      </c>
      <c r="W372" s="170"/>
    </row>
    <row r="373" spans="2:23" ht="15.75" hidden="1" customHeight="1">
      <c r="B373" s="169">
        <f>B297</f>
        <v>0</v>
      </c>
      <c r="L373" s="22" t="str">
        <f>IF(COUNTA(L297),"SI","NO")</f>
        <v>NO</v>
      </c>
      <c r="W373" s="170"/>
    </row>
    <row r="374" spans="2:23" ht="15.75" hidden="1" customHeight="1">
      <c r="B374" s="169">
        <f>B297</f>
        <v>0</v>
      </c>
      <c r="M374" s="22" t="str">
        <f>IF(COUNTA(M297),"SI","NO")</f>
        <v>NO</v>
      </c>
      <c r="W374" s="170"/>
    </row>
    <row r="375" spans="2:23" ht="15.75" hidden="1" customHeight="1">
      <c r="B375" s="169">
        <f>B297</f>
        <v>0</v>
      </c>
      <c r="N375" s="22" t="str">
        <f>IF(COUNTA(N297),"SI","NO")</f>
        <v>NO</v>
      </c>
      <c r="W375" s="170"/>
    </row>
    <row r="376" spans="2:23" ht="15.75" hidden="1" customHeight="1">
      <c r="B376" s="169">
        <f>B297</f>
        <v>0</v>
      </c>
      <c r="O376" s="22" t="str">
        <f>IF(COUNTA(O297),"SI","NO")</f>
        <v>NO</v>
      </c>
      <c r="W376" s="170"/>
    </row>
    <row r="377" spans="2:23" ht="15.75" hidden="1" customHeight="1">
      <c r="B377" s="169">
        <f>B297</f>
        <v>0</v>
      </c>
      <c r="P377" s="22" t="str">
        <f>IF(COUNTA(P297),"SI","NO")</f>
        <v>NO</v>
      </c>
      <c r="W377" s="170"/>
    </row>
    <row r="378" spans="2:23" ht="15.75" hidden="1" customHeight="1">
      <c r="B378" s="169">
        <f>B297</f>
        <v>0</v>
      </c>
      <c r="Q378" s="22" t="str">
        <f>IF(COUNTA(Q297),"SI","NO")</f>
        <v>NO</v>
      </c>
      <c r="W378" s="170"/>
    </row>
    <row r="379" spans="2:23" ht="15.75" hidden="1" customHeight="1">
      <c r="B379" s="169">
        <f>B297</f>
        <v>0</v>
      </c>
      <c r="R379" s="22" t="str">
        <f>IF(COUNTA(R297),"SI","NO")</f>
        <v>NO</v>
      </c>
      <c r="W379" s="170"/>
    </row>
    <row r="380" spans="2:23" ht="15.75" hidden="1" customHeight="1">
      <c r="B380" s="169">
        <f>B297</f>
        <v>0</v>
      </c>
      <c r="S380" s="22" t="str">
        <f>IF(COUNTA(S297),"SI","NO")</f>
        <v>NO</v>
      </c>
      <c r="W380" s="170"/>
    </row>
    <row r="381" spans="2:23" ht="15.75" hidden="1" customHeight="1">
      <c r="B381" s="169">
        <f>B297</f>
        <v>0</v>
      </c>
      <c r="T381" s="22" t="str">
        <f>IF(COUNTA(T297),"SI","NO")</f>
        <v>SI</v>
      </c>
      <c r="W381" s="170"/>
    </row>
    <row r="382" spans="2:23" ht="15.75" hidden="1" customHeight="1">
      <c r="B382" s="169">
        <f>B297</f>
        <v>0</v>
      </c>
      <c r="U382" s="22" t="str">
        <f>IF(COUNTA(U297),"SI","NO")</f>
        <v>NO</v>
      </c>
      <c r="W382" s="170"/>
    </row>
    <row r="383" spans="2:23" ht="15.75" hidden="1" customHeight="1">
      <c r="B383" s="169">
        <f>B297</f>
        <v>0</v>
      </c>
      <c r="V383" s="22" t="str">
        <f>IF(COUNTA(V297),"SI","NO")</f>
        <v>NO</v>
      </c>
      <c r="W383" s="170"/>
    </row>
    <row r="384" spans="2:23" ht="15.75" hidden="1" customHeight="1">
      <c r="B384" s="171">
        <f>B297</f>
        <v>0</v>
      </c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3" t="str">
        <f>IF(COUNTA(W297),"SI","NO")</f>
        <v>NO</v>
      </c>
    </row>
    <row r="385" spans="2:23" ht="15.75" hidden="1" customHeight="1">
      <c r="B385" s="166">
        <f>B318</f>
        <v>0</v>
      </c>
      <c r="C385" s="167" t="str">
        <f>IF(COUNTA(C318),"SI","NO")</f>
        <v>NO</v>
      </c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8"/>
    </row>
    <row r="386" spans="2:23" ht="15.75" hidden="1" customHeight="1">
      <c r="B386" s="169">
        <f>B318</f>
        <v>0</v>
      </c>
      <c r="D386" s="22" t="str">
        <f>IF(COUNTA(D318),"SI","NO")</f>
        <v>NO</v>
      </c>
      <c r="W386" s="170"/>
    </row>
    <row r="387" spans="2:23" ht="15.75" hidden="1" customHeight="1">
      <c r="B387" s="169">
        <f>B318</f>
        <v>0</v>
      </c>
      <c r="E387" s="22" t="str">
        <f>IF(COUNTA(E318),"SI","NO")</f>
        <v>NO</v>
      </c>
      <c r="W387" s="170"/>
    </row>
    <row r="388" spans="2:23" ht="15.75" hidden="1" customHeight="1">
      <c r="B388" s="169">
        <f>B318</f>
        <v>0</v>
      </c>
      <c r="F388" s="22" t="str">
        <f>IF(COUNTA(F318),"SI","NO")</f>
        <v>NO</v>
      </c>
      <c r="W388" s="170"/>
    </row>
    <row r="389" spans="2:23" ht="15.75" hidden="1" customHeight="1">
      <c r="B389" s="169">
        <f>B318</f>
        <v>0</v>
      </c>
      <c r="G389" s="22" t="str">
        <f>IF(COUNTA(G318),"SI","NO")</f>
        <v>NO</v>
      </c>
      <c r="W389" s="170"/>
    </row>
    <row r="390" spans="2:23" ht="15.75" hidden="1" customHeight="1">
      <c r="B390" s="169">
        <f>B318</f>
        <v>0</v>
      </c>
      <c r="H390" s="22" t="str">
        <f>IF(COUNTA(H318),"SI","NO")</f>
        <v>NO</v>
      </c>
      <c r="W390" s="170"/>
    </row>
    <row r="391" spans="2:23" ht="15.75" hidden="1" customHeight="1">
      <c r="B391" s="169">
        <f>B318</f>
        <v>0</v>
      </c>
      <c r="I391" s="22" t="str">
        <f>IF(COUNTA(I318),"SI","NO")</f>
        <v>NO</v>
      </c>
      <c r="W391" s="170"/>
    </row>
    <row r="392" spans="2:23" ht="15.75" hidden="1" customHeight="1">
      <c r="B392" s="169">
        <f>B318</f>
        <v>0</v>
      </c>
      <c r="J392" s="22" t="str">
        <f>IF(COUNTA(J318),"SI","NO")</f>
        <v>NO</v>
      </c>
      <c r="W392" s="170"/>
    </row>
    <row r="393" spans="2:23" ht="15.75" hidden="1" customHeight="1">
      <c r="B393" s="169">
        <f>B318</f>
        <v>0</v>
      </c>
      <c r="K393" s="22" t="str">
        <f>IF(COUNTA(K318),"SI","NO")</f>
        <v>NO</v>
      </c>
      <c r="W393" s="170"/>
    </row>
    <row r="394" spans="2:23" ht="15.75" hidden="1" customHeight="1">
      <c r="B394" s="169">
        <f>B318</f>
        <v>0</v>
      </c>
      <c r="L394" s="22" t="str">
        <f>IF(COUNTA(L318),"SI","NO")</f>
        <v>NO</v>
      </c>
      <c r="W394" s="170"/>
    </row>
    <row r="395" spans="2:23" ht="15.75" hidden="1" customHeight="1">
      <c r="B395" s="169">
        <f>B318</f>
        <v>0</v>
      </c>
      <c r="M395" s="22" t="str">
        <f>IF(COUNTA(M318),"SI","NO")</f>
        <v>NO</v>
      </c>
      <c r="W395" s="170"/>
    </row>
    <row r="396" spans="2:23" ht="15.75" hidden="1" customHeight="1">
      <c r="B396" s="169">
        <f>B318</f>
        <v>0</v>
      </c>
      <c r="N396" s="22" t="str">
        <f>IF(COUNTA(N318),"SI","NO")</f>
        <v>NO</v>
      </c>
      <c r="W396" s="170"/>
    </row>
    <row r="397" spans="2:23" ht="15.75" hidden="1" customHeight="1">
      <c r="B397" s="169">
        <f>B318</f>
        <v>0</v>
      </c>
      <c r="O397" s="22" t="str">
        <f>IF(COUNTA(O318),"SI","NO")</f>
        <v>NO</v>
      </c>
      <c r="W397" s="170"/>
    </row>
    <row r="398" spans="2:23" ht="15.75" hidden="1" customHeight="1">
      <c r="B398" s="169">
        <f>B318</f>
        <v>0</v>
      </c>
      <c r="P398" s="22" t="str">
        <f>IF(COUNTA(P318),"SI","NO")</f>
        <v>NO</v>
      </c>
      <c r="W398" s="170"/>
    </row>
    <row r="399" spans="2:23" ht="15.75" hidden="1" customHeight="1">
      <c r="B399" s="169">
        <f>B318</f>
        <v>0</v>
      </c>
      <c r="Q399" s="22" t="str">
        <f>IF(COUNTA(Q318),"SI","NO")</f>
        <v>NO</v>
      </c>
      <c r="W399" s="170"/>
    </row>
    <row r="400" spans="2:23" ht="15.75" hidden="1" customHeight="1">
      <c r="B400" s="169">
        <f>B318</f>
        <v>0</v>
      </c>
      <c r="R400" s="22" t="str">
        <f>IF(COUNTA(R318),"SI","NO")</f>
        <v>NO</v>
      </c>
      <c r="W400" s="170"/>
    </row>
    <row r="401" spans="2:23" ht="15.75" hidden="1" customHeight="1">
      <c r="B401" s="169">
        <f>B318</f>
        <v>0</v>
      </c>
      <c r="S401" s="22" t="str">
        <f>IF(COUNTA(S318),"SI","NO")</f>
        <v>NO</v>
      </c>
      <c r="W401" s="170"/>
    </row>
    <row r="402" spans="2:23" ht="15.75" hidden="1" customHeight="1">
      <c r="B402" s="169">
        <f>B318</f>
        <v>0</v>
      </c>
      <c r="T402" s="22" t="str">
        <f>IF(COUNTA(T318),"SI","NO")</f>
        <v>SI</v>
      </c>
      <c r="W402" s="170"/>
    </row>
    <row r="403" spans="2:23" ht="15.75" hidden="1" customHeight="1">
      <c r="B403" s="169">
        <f>B318</f>
        <v>0</v>
      </c>
      <c r="U403" s="22" t="str">
        <f>IF(COUNTA(U318),"SI","NO")</f>
        <v>NO</v>
      </c>
      <c r="W403" s="170"/>
    </row>
    <row r="404" spans="2:23" ht="15.75" hidden="1" customHeight="1">
      <c r="B404" s="169">
        <f>B318</f>
        <v>0</v>
      </c>
      <c r="V404" s="22" t="str">
        <f>IF(COUNTA(V318),"SI","NO")</f>
        <v>NO</v>
      </c>
      <c r="W404" s="170"/>
    </row>
    <row r="405" spans="2:23" ht="15.75" hidden="1" customHeight="1">
      <c r="B405" s="171">
        <f>B318</f>
        <v>0</v>
      </c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3" t="str">
        <f>IF(COUNTA(W318),"SI","NO")</f>
        <v>NO</v>
      </c>
    </row>
    <row r="406" spans="2:23" ht="15.75" hidden="1" customHeight="1">
      <c r="B406" s="166" t="str">
        <f>B339</f>
        <v>NAR-DUR-ZAN-CAL-LIM NMQ</v>
      </c>
      <c r="C406" s="167" t="str">
        <f>IF(COUNTA(C339),"SI","NO")</f>
        <v>NO</v>
      </c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8"/>
    </row>
    <row r="407" spans="2:23" ht="15.75" hidden="1" customHeight="1">
      <c r="B407" s="169" t="str">
        <f>B339</f>
        <v>NAR-DUR-ZAN-CAL-LIM NMQ</v>
      </c>
      <c r="D407" s="22" t="str">
        <f>IF(COUNTA(D339),"SI","NO")</f>
        <v>NO</v>
      </c>
      <c r="W407" s="170"/>
    </row>
    <row r="408" spans="2:23" ht="15.75" hidden="1" customHeight="1">
      <c r="B408" s="169" t="str">
        <f>B339</f>
        <v>NAR-DUR-ZAN-CAL-LIM NMQ</v>
      </c>
      <c r="E408" s="22" t="str">
        <f>IF(COUNTA(E339),"SI","NO")</f>
        <v>NO</v>
      </c>
      <c r="W408" s="170"/>
    </row>
    <row r="409" spans="2:23" ht="15.75" hidden="1" customHeight="1">
      <c r="B409" s="169" t="str">
        <f>B339</f>
        <v>NAR-DUR-ZAN-CAL-LIM NMQ</v>
      </c>
      <c r="F409" s="22" t="str">
        <f>IF(COUNTA(F339),"SI","NO")</f>
        <v>NO</v>
      </c>
      <c r="W409" s="170"/>
    </row>
    <row r="410" spans="2:23" ht="15.75" hidden="1" customHeight="1">
      <c r="B410" s="169" t="str">
        <f>B339</f>
        <v>NAR-DUR-ZAN-CAL-LIM NMQ</v>
      </c>
      <c r="G410" s="22" t="str">
        <f>IF(COUNTA(G339),"SI","NO")</f>
        <v>NO</v>
      </c>
      <c r="W410" s="170"/>
    </row>
    <row r="411" spans="2:23" ht="15.75" hidden="1" customHeight="1">
      <c r="B411" s="169" t="str">
        <f>B339</f>
        <v>NAR-DUR-ZAN-CAL-LIM NMQ</v>
      </c>
      <c r="H411" s="22" t="str">
        <f>IF(COUNTA(H339),"SI","NO")</f>
        <v>NO</v>
      </c>
      <c r="W411" s="170"/>
    </row>
    <row r="412" spans="2:23" ht="15.75" hidden="1" customHeight="1">
      <c r="B412" s="169" t="str">
        <f>B339</f>
        <v>NAR-DUR-ZAN-CAL-LIM NMQ</v>
      </c>
      <c r="I412" s="22" t="str">
        <f>IF(COUNTA(I339),"SI","NO")</f>
        <v>NO</v>
      </c>
      <c r="W412" s="170"/>
    </row>
    <row r="413" spans="2:23" ht="15.75" hidden="1" customHeight="1">
      <c r="B413" s="169" t="str">
        <f>B339</f>
        <v>NAR-DUR-ZAN-CAL-LIM NMQ</v>
      </c>
      <c r="J413" s="22" t="str">
        <f>IF(COUNTA(J339),"SI","NO")</f>
        <v>NO</v>
      </c>
      <c r="W413" s="170"/>
    </row>
    <row r="414" spans="2:23" ht="15.75" hidden="1" customHeight="1">
      <c r="B414" s="169" t="str">
        <f>B339</f>
        <v>NAR-DUR-ZAN-CAL-LIM NMQ</v>
      </c>
      <c r="K414" s="22" t="str">
        <f>IF(COUNTA(K339),"SI","NO")</f>
        <v>NO</v>
      </c>
      <c r="W414" s="170"/>
    </row>
    <row r="415" spans="2:23" ht="15.75" hidden="1" customHeight="1">
      <c r="B415" s="169" t="str">
        <f>B339</f>
        <v>NAR-DUR-ZAN-CAL-LIM NMQ</v>
      </c>
      <c r="L415" s="22" t="str">
        <f>IF(COUNTA(L339),"SI","NO")</f>
        <v>NO</v>
      </c>
      <c r="W415" s="170"/>
    </row>
    <row r="416" spans="2:23" ht="15.75" hidden="1" customHeight="1">
      <c r="B416" s="169" t="str">
        <f>B339</f>
        <v>NAR-DUR-ZAN-CAL-LIM NMQ</v>
      </c>
      <c r="M416" s="22" t="str">
        <f>IF(COUNTA(M339),"SI","NO")</f>
        <v>NO</v>
      </c>
      <c r="W416" s="170"/>
    </row>
    <row r="417" spans="2:23" ht="15.75" hidden="1" customHeight="1">
      <c r="B417" s="169" t="str">
        <f>B339</f>
        <v>NAR-DUR-ZAN-CAL-LIM NMQ</v>
      </c>
      <c r="N417" s="22" t="str">
        <f>IF(COUNTA(N339),"SI","NO")</f>
        <v>NO</v>
      </c>
      <c r="W417" s="170"/>
    </row>
    <row r="418" spans="2:23" ht="15.75" hidden="1" customHeight="1">
      <c r="B418" s="169" t="str">
        <f>B339</f>
        <v>NAR-DUR-ZAN-CAL-LIM NMQ</v>
      </c>
      <c r="O418" s="22" t="str">
        <f>IF(COUNTA(O339),"SI","NO")</f>
        <v>NO</v>
      </c>
      <c r="W418" s="170"/>
    </row>
    <row r="419" spans="2:23" ht="15.75" hidden="1" customHeight="1">
      <c r="B419" s="169" t="str">
        <f>B339</f>
        <v>NAR-DUR-ZAN-CAL-LIM NMQ</v>
      </c>
      <c r="P419" s="22" t="str">
        <f>IF(COUNTA(P339),"SI","NO")</f>
        <v>NO</v>
      </c>
      <c r="W419" s="170"/>
    </row>
    <row r="420" spans="2:23" ht="15.75" hidden="1" customHeight="1">
      <c r="B420" s="169" t="str">
        <f>B339</f>
        <v>NAR-DUR-ZAN-CAL-LIM NMQ</v>
      </c>
      <c r="Q420" s="22" t="str">
        <f>IF(COUNTA(Q339),"SI","NO")</f>
        <v>NO</v>
      </c>
      <c r="W420" s="170"/>
    </row>
    <row r="421" spans="2:23" ht="15.75" hidden="1" customHeight="1">
      <c r="B421" s="169" t="str">
        <f>B339</f>
        <v>NAR-DUR-ZAN-CAL-LIM NMQ</v>
      </c>
      <c r="R421" s="22" t="str">
        <f>IF(COUNTA(R339),"SI","NO")</f>
        <v>NO</v>
      </c>
      <c r="W421" s="170"/>
    </row>
    <row r="422" spans="2:23" ht="15.75" hidden="1" customHeight="1">
      <c r="B422" s="169" t="str">
        <f>B339</f>
        <v>NAR-DUR-ZAN-CAL-LIM NMQ</v>
      </c>
      <c r="S422" s="22" t="str">
        <f>IF(COUNTA(S339),"SI","NO")</f>
        <v>NO</v>
      </c>
      <c r="W422" s="170"/>
    </row>
    <row r="423" spans="2:23" ht="15.75" hidden="1" customHeight="1">
      <c r="B423" s="169" t="str">
        <f>B339</f>
        <v>NAR-DUR-ZAN-CAL-LIM NMQ</v>
      </c>
      <c r="T423" s="22" t="str">
        <f>IF(COUNTA(T339),"SI","NO")</f>
        <v>SI</v>
      </c>
      <c r="W423" s="170"/>
    </row>
    <row r="424" spans="2:23" ht="15.75" hidden="1" customHeight="1">
      <c r="B424" s="169" t="str">
        <f>B339</f>
        <v>NAR-DUR-ZAN-CAL-LIM NMQ</v>
      </c>
      <c r="U424" s="22" t="str">
        <f>IF(COUNTA(U339),"SI","NO")</f>
        <v>NO</v>
      </c>
      <c r="W424" s="170"/>
    </row>
    <row r="425" spans="2:23" ht="15.75" hidden="1" customHeight="1">
      <c r="B425" s="169" t="str">
        <f>B339</f>
        <v>NAR-DUR-ZAN-CAL-LIM NMQ</v>
      </c>
      <c r="V425" s="22" t="str">
        <f>IF(COUNTA(V339),"SI","NO")</f>
        <v>NO</v>
      </c>
      <c r="W425" s="170"/>
    </row>
    <row r="426" spans="2:23" ht="15.75" hidden="1" customHeight="1">
      <c r="B426" s="171" t="str">
        <f>B339</f>
        <v>NAR-DUR-ZAN-CAL-LIM NMQ</v>
      </c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3" t="str">
        <f>IF(COUNTA(W339),"SI","NO")</f>
        <v>NO</v>
      </c>
    </row>
    <row r="427" spans="2:23" ht="15.75" hidden="1" customHeight="1">
      <c r="B427" s="166" t="str">
        <f>B360</f>
        <v>Walden café</v>
      </c>
      <c r="C427" s="167" t="str">
        <f>IF(COUNTA(C360),"SI","NO")</f>
        <v>NO</v>
      </c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8"/>
    </row>
    <row r="428" spans="2:23" ht="15.75" hidden="1" customHeight="1">
      <c r="B428" s="169" t="str">
        <f>B360</f>
        <v>Walden café</v>
      </c>
      <c r="D428" s="22" t="str">
        <f>IF(COUNTA(D360),"SI","NO")</f>
        <v>NO</v>
      </c>
      <c r="W428" s="170"/>
    </row>
    <row r="429" spans="2:23" ht="15.75" hidden="1" customHeight="1">
      <c r="B429" s="169" t="str">
        <f>B360</f>
        <v>Walden café</v>
      </c>
      <c r="E429" s="22" t="str">
        <f>IF(COUNTA(E360),"SI","NO")</f>
        <v>NO</v>
      </c>
      <c r="W429" s="170"/>
    </row>
    <row r="430" spans="2:23" ht="15.75" hidden="1" customHeight="1">
      <c r="B430" s="169" t="str">
        <f>B360</f>
        <v>Walden café</v>
      </c>
      <c r="F430" s="22" t="str">
        <f>IF(COUNTA(F360),"SI","NO")</f>
        <v>NO</v>
      </c>
      <c r="W430" s="170"/>
    </row>
    <row r="431" spans="2:23" ht="15.75" hidden="1" customHeight="1">
      <c r="B431" s="169" t="str">
        <f>B360</f>
        <v>Walden café</v>
      </c>
      <c r="G431" s="22" t="str">
        <f>IF(COUNTA(G360),"SI","NO")</f>
        <v>NO</v>
      </c>
      <c r="W431" s="170"/>
    </row>
    <row r="432" spans="2:23" ht="15.75" hidden="1" customHeight="1">
      <c r="B432" s="169" t="str">
        <f>B360</f>
        <v>Walden café</v>
      </c>
      <c r="H432" s="22" t="str">
        <f>IF(COUNTA(H360),"SI","NO")</f>
        <v>NO</v>
      </c>
      <c r="W432" s="170"/>
    </row>
    <row r="433" spans="2:23" ht="15.75" hidden="1" customHeight="1">
      <c r="B433" s="169" t="str">
        <f>B360</f>
        <v>Walden café</v>
      </c>
      <c r="I433" s="22" t="str">
        <f>IF(COUNTA(I360),"SI","NO")</f>
        <v>NO</v>
      </c>
      <c r="W433" s="170"/>
    </row>
    <row r="434" spans="2:23" ht="15.75" hidden="1" customHeight="1">
      <c r="B434" s="169" t="str">
        <f>B360</f>
        <v>Walden café</v>
      </c>
      <c r="J434" s="22" t="str">
        <f>IF(COUNTA(J360),"SI","NO")</f>
        <v>NO</v>
      </c>
      <c r="W434" s="170"/>
    </row>
    <row r="435" spans="2:23" ht="15.75" hidden="1" customHeight="1">
      <c r="B435" s="169" t="str">
        <f>B360</f>
        <v>Walden café</v>
      </c>
      <c r="K435" s="22" t="str">
        <f>IF(COUNTA(K360),"SI","NO")</f>
        <v>NO</v>
      </c>
      <c r="W435" s="170"/>
    </row>
    <row r="436" spans="2:23" ht="15.75" hidden="1" customHeight="1">
      <c r="B436" s="169" t="str">
        <f>B360</f>
        <v>Walden café</v>
      </c>
      <c r="L436" s="22" t="str">
        <f>IF(COUNTA(L360),"SI","NO")</f>
        <v>NO</v>
      </c>
      <c r="W436" s="170"/>
    </row>
    <row r="437" spans="2:23" ht="15.75" hidden="1" customHeight="1">
      <c r="B437" s="169" t="str">
        <f>B360</f>
        <v>Walden café</v>
      </c>
      <c r="M437" s="22" t="str">
        <f>IF(COUNTA(M360),"SI","NO")</f>
        <v>NO</v>
      </c>
      <c r="W437" s="170"/>
    </row>
    <row r="438" spans="2:23" ht="15.75" hidden="1" customHeight="1">
      <c r="B438" s="169" t="str">
        <f>B360</f>
        <v>Walden café</v>
      </c>
      <c r="N438" s="22" t="str">
        <f>IF(COUNTA(N360),"SI","NO")</f>
        <v>NO</v>
      </c>
      <c r="W438" s="170"/>
    </row>
    <row r="439" spans="2:23" ht="15.75" hidden="1" customHeight="1">
      <c r="B439" s="169" t="str">
        <f>B360</f>
        <v>Walden café</v>
      </c>
      <c r="O439" s="22" t="str">
        <f>IF(COUNTA(O360),"SI","NO")</f>
        <v>NO</v>
      </c>
      <c r="W439" s="170"/>
    </row>
    <row r="440" spans="2:23" ht="15.75" hidden="1" customHeight="1">
      <c r="B440" s="169" t="str">
        <f>B360</f>
        <v>Walden café</v>
      </c>
      <c r="P440" s="22" t="str">
        <f>IF(COUNTA(P360),"SI","NO")</f>
        <v>NO</v>
      </c>
      <c r="W440" s="170"/>
    </row>
    <row r="441" spans="2:23" ht="15.75" hidden="1" customHeight="1">
      <c r="B441" s="169" t="str">
        <f>B360</f>
        <v>Walden café</v>
      </c>
      <c r="Q441" s="22" t="str">
        <f>IF(COUNTA(Q360),"SI","NO")</f>
        <v>NO</v>
      </c>
      <c r="W441" s="170"/>
    </row>
    <row r="442" spans="2:23" ht="15.75" hidden="1" customHeight="1">
      <c r="B442" s="169" t="str">
        <f>B360</f>
        <v>Walden café</v>
      </c>
      <c r="R442" s="22" t="str">
        <f>IF(COUNTA(R360),"SI","NO")</f>
        <v>NO</v>
      </c>
      <c r="W442" s="170"/>
    </row>
    <row r="443" spans="2:23" ht="15.75" hidden="1" customHeight="1">
      <c r="B443" s="169" t="str">
        <f>B360</f>
        <v>Walden café</v>
      </c>
      <c r="S443" s="22" t="str">
        <f>IF(COUNTA(S360),"SI","NO")</f>
        <v>NO</v>
      </c>
      <c r="W443" s="170"/>
    </row>
    <row r="444" spans="2:23" ht="15.75" hidden="1" customHeight="1">
      <c r="B444" s="169" t="str">
        <f>B360</f>
        <v>Walden café</v>
      </c>
      <c r="T444" s="22" t="str">
        <f>IF(COUNTA(T360),"SI","NO")</f>
        <v>SI</v>
      </c>
      <c r="W444" s="170"/>
    </row>
    <row r="445" spans="2:23" ht="15.75" hidden="1" customHeight="1">
      <c r="B445" s="169" t="str">
        <f>B360</f>
        <v>Walden café</v>
      </c>
      <c r="U445" s="22" t="str">
        <f>IF(COUNTA(U360),"SI","NO")</f>
        <v>NO</v>
      </c>
      <c r="W445" s="170"/>
    </row>
    <row r="446" spans="2:23" ht="15.75" hidden="1" customHeight="1">
      <c r="B446" s="169" t="str">
        <f>B360</f>
        <v>Walden café</v>
      </c>
      <c r="V446" s="22" t="str">
        <f>IF(COUNTA(V360),"SI","NO")</f>
        <v>NO</v>
      </c>
      <c r="W446" s="170"/>
    </row>
    <row r="447" spans="2:23" ht="15.75" hidden="1" customHeight="1">
      <c r="B447" s="171" t="str">
        <f>B360</f>
        <v>Walden café</v>
      </c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3" t="str">
        <f>IF(COUNTA(W360),"SI","NO")</f>
        <v>NO</v>
      </c>
    </row>
    <row r="448" spans="2:23" ht="15.75" hidden="1" customHeight="1">
      <c r="B448" s="166">
        <f>B381</f>
        <v>0</v>
      </c>
      <c r="C448" s="167" t="str">
        <f>IF(COUNTA(C381),"SI","NO")</f>
        <v>NO</v>
      </c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8"/>
    </row>
    <row r="449" spans="2:23" ht="15.75" hidden="1" customHeight="1">
      <c r="B449" s="169">
        <f>B381</f>
        <v>0</v>
      </c>
      <c r="D449" s="22" t="str">
        <f>IF(COUNTA(D381),"SI","NO")</f>
        <v>NO</v>
      </c>
      <c r="W449" s="170"/>
    </row>
    <row r="450" spans="2:23" ht="15.75" hidden="1" customHeight="1">
      <c r="B450" s="169">
        <f>B381</f>
        <v>0</v>
      </c>
      <c r="E450" s="22" t="str">
        <f>IF(COUNTA(E381),"SI","NO")</f>
        <v>NO</v>
      </c>
      <c r="W450" s="170"/>
    </row>
    <row r="451" spans="2:23" ht="15.75" hidden="1" customHeight="1">
      <c r="B451" s="169">
        <f>B381</f>
        <v>0</v>
      </c>
      <c r="F451" s="22" t="str">
        <f>IF(COUNTA(F381),"SI","NO")</f>
        <v>NO</v>
      </c>
      <c r="W451" s="170"/>
    </row>
    <row r="452" spans="2:23" ht="15.75" hidden="1" customHeight="1">
      <c r="B452" s="169">
        <f>B381</f>
        <v>0</v>
      </c>
      <c r="G452" s="22" t="str">
        <f>IF(COUNTA(G381),"SI","NO")</f>
        <v>NO</v>
      </c>
      <c r="W452" s="170"/>
    </row>
    <row r="453" spans="2:23" ht="15.75" hidden="1" customHeight="1">
      <c r="B453" s="169">
        <f>B381</f>
        <v>0</v>
      </c>
      <c r="H453" s="22" t="str">
        <f>IF(COUNTA(H381),"SI","NO")</f>
        <v>NO</v>
      </c>
      <c r="W453" s="170"/>
    </row>
    <row r="454" spans="2:23" ht="15.75" hidden="1" customHeight="1">
      <c r="B454" s="169">
        <f>B381</f>
        <v>0</v>
      </c>
      <c r="I454" s="22" t="str">
        <f>IF(COUNTA(I381),"SI","NO")</f>
        <v>NO</v>
      </c>
      <c r="W454" s="170"/>
    </row>
    <row r="455" spans="2:23" ht="15.75" hidden="1" customHeight="1">
      <c r="B455" s="169">
        <f>B381</f>
        <v>0</v>
      </c>
      <c r="J455" s="22" t="str">
        <f>IF(COUNTA(J381),"SI","NO")</f>
        <v>NO</v>
      </c>
      <c r="W455" s="170"/>
    </row>
    <row r="456" spans="2:23" ht="15.75" hidden="1" customHeight="1">
      <c r="B456" s="169">
        <f>B381</f>
        <v>0</v>
      </c>
      <c r="K456" s="22" t="str">
        <f>IF(COUNTA(K381),"SI","NO")</f>
        <v>NO</v>
      </c>
      <c r="W456" s="170"/>
    </row>
    <row r="457" spans="2:23" ht="15.75" hidden="1" customHeight="1">
      <c r="B457" s="169">
        <f>B381</f>
        <v>0</v>
      </c>
      <c r="L457" s="22" t="str">
        <f>IF(COUNTA(L381),"SI","NO")</f>
        <v>NO</v>
      </c>
      <c r="W457" s="170"/>
    </row>
    <row r="458" spans="2:23" ht="15.75" hidden="1" customHeight="1">
      <c r="B458" s="169">
        <f>B381</f>
        <v>0</v>
      </c>
      <c r="M458" s="22" t="str">
        <f>IF(COUNTA(M381),"SI","NO")</f>
        <v>NO</v>
      </c>
      <c r="W458" s="170"/>
    </row>
    <row r="459" spans="2:23" ht="15.75" hidden="1" customHeight="1">
      <c r="B459" s="169">
        <f>B381</f>
        <v>0</v>
      </c>
      <c r="N459" s="22" t="str">
        <f>IF(COUNTA(N381),"SI","NO")</f>
        <v>NO</v>
      </c>
      <c r="W459" s="170"/>
    </row>
    <row r="460" spans="2:23" ht="15.75" hidden="1" customHeight="1">
      <c r="B460" s="169">
        <f>B381</f>
        <v>0</v>
      </c>
      <c r="O460" s="22" t="str">
        <f>IF(COUNTA(O381),"SI","NO")</f>
        <v>NO</v>
      </c>
      <c r="W460" s="170"/>
    </row>
    <row r="461" spans="2:23" ht="15.75" hidden="1" customHeight="1">
      <c r="B461" s="169">
        <f>B381</f>
        <v>0</v>
      </c>
      <c r="P461" s="22" t="str">
        <f>IF(COUNTA(P381),"SI","NO")</f>
        <v>NO</v>
      </c>
      <c r="W461" s="170"/>
    </row>
    <row r="462" spans="2:23" ht="15.75" hidden="1" customHeight="1">
      <c r="B462" s="169">
        <f>B381</f>
        <v>0</v>
      </c>
      <c r="Q462" s="22" t="str">
        <f>IF(COUNTA(Q381),"SI","NO")</f>
        <v>NO</v>
      </c>
      <c r="W462" s="170"/>
    </row>
    <row r="463" spans="2:23" ht="15.75" hidden="1" customHeight="1">
      <c r="B463" s="169">
        <f>B381</f>
        <v>0</v>
      </c>
      <c r="R463" s="22" t="str">
        <f>IF(COUNTA(R381),"SI","NO")</f>
        <v>NO</v>
      </c>
      <c r="W463" s="170"/>
    </row>
    <row r="464" spans="2:23" ht="15.75" hidden="1" customHeight="1">
      <c r="B464" s="169">
        <f>B381</f>
        <v>0</v>
      </c>
      <c r="S464" s="22" t="str">
        <f>IF(COUNTA(S381),"SI","NO")</f>
        <v>NO</v>
      </c>
      <c r="W464" s="170"/>
    </row>
    <row r="465" spans="2:23" ht="15.75" hidden="1" customHeight="1">
      <c r="B465" s="169">
        <f>B381</f>
        <v>0</v>
      </c>
      <c r="T465" s="22" t="str">
        <f>IF(COUNTA(T381),"SI","NO")</f>
        <v>SI</v>
      </c>
      <c r="W465" s="170"/>
    </row>
    <row r="466" spans="2:23" ht="15.75" hidden="1" customHeight="1">
      <c r="B466" s="169">
        <f>B381</f>
        <v>0</v>
      </c>
      <c r="U466" s="22" t="str">
        <f>IF(COUNTA(U381),"SI","NO")</f>
        <v>NO</v>
      </c>
      <c r="W466" s="170"/>
    </row>
    <row r="467" spans="2:23" ht="15.75" hidden="1" customHeight="1">
      <c r="B467" s="169">
        <f>B381</f>
        <v>0</v>
      </c>
      <c r="V467" s="22" t="str">
        <f>IF(COUNTA(V381),"SI","NO")</f>
        <v>NO</v>
      </c>
      <c r="W467" s="170"/>
    </row>
    <row r="468" spans="2:23" ht="15.75" hidden="1" customHeight="1">
      <c r="B468" s="171">
        <f>B381</f>
        <v>0</v>
      </c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3" t="str">
        <f>IF(COUNTA(W381),"SI","NO")</f>
        <v>NO</v>
      </c>
    </row>
    <row r="469" spans="2:23" ht="15.75" hidden="1" customHeight="1">
      <c r="B469" s="166">
        <f>B402</f>
        <v>0</v>
      </c>
      <c r="C469" s="167" t="str">
        <f>IF(COUNTA(C402),"SI","NO")</f>
        <v>NO</v>
      </c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8"/>
    </row>
    <row r="470" spans="2:23" ht="15.75" hidden="1" customHeight="1">
      <c r="B470" s="169">
        <f>B402</f>
        <v>0</v>
      </c>
      <c r="D470" s="22" t="str">
        <f>IF(COUNTA(D402),"SI","NO")</f>
        <v>NO</v>
      </c>
      <c r="W470" s="170"/>
    </row>
    <row r="471" spans="2:23" ht="15.75" hidden="1" customHeight="1">
      <c r="B471" s="169">
        <f>B402</f>
        <v>0</v>
      </c>
      <c r="E471" s="22" t="str">
        <f>IF(COUNTA(E402),"SI","NO")</f>
        <v>NO</v>
      </c>
      <c r="W471" s="170"/>
    </row>
    <row r="472" spans="2:23" ht="15.75" hidden="1" customHeight="1">
      <c r="B472" s="169">
        <f>B402</f>
        <v>0</v>
      </c>
      <c r="F472" s="22" t="str">
        <f>IF(COUNTA(F402),"SI","NO")</f>
        <v>NO</v>
      </c>
      <c r="W472" s="170"/>
    </row>
    <row r="473" spans="2:23" ht="15.75" hidden="1" customHeight="1">
      <c r="B473" s="169">
        <f>B402</f>
        <v>0</v>
      </c>
      <c r="G473" s="22" t="str">
        <f>IF(COUNTA(G402),"SI","NO")</f>
        <v>NO</v>
      </c>
      <c r="W473" s="170"/>
    </row>
    <row r="474" spans="2:23" ht="15.75" hidden="1" customHeight="1">
      <c r="B474" s="169">
        <f>B402</f>
        <v>0</v>
      </c>
      <c r="H474" s="22" t="str">
        <f>IF(COUNTA(H402),"SI","NO")</f>
        <v>NO</v>
      </c>
      <c r="W474" s="170"/>
    </row>
    <row r="475" spans="2:23" ht="15.75" hidden="1" customHeight="1">
      <c r="B475" s="169">
        <f>B402</f>
        <v>0</v>
      </c>
      <c r="I475" s="22" t="str">
        <f>IF(COUNTA(I402),"SI","NO")</f>
        <v>NO</v>
      </c>
      <c r="W475" s="170"/>
    </row>
    <row r="476" spans="2:23" ht="15.75" hidden="1" customHeight="1">
      <c r="B476" s="169">
        <f>B402</f>
        <v>0</v>
      </c>
      <c r="J476" s="22" t="str">
        <f>IF(COUNTA(J402),"SI","NO")</f>
        <v>NO</v>
      </c>
      <c r="W476" s="170"/>
    </row>
    <row r="477" spans="2:23" ht="15.75" hidden="1" customHeight="1">
      <c r="B477" s="169">
        <f>B402</f>
        <v>0</v>
      </c>
      <c r="K477" s="22" t="str">
        <f>IF(COUNTA(K402),"SI","NO")</f>
        <v>NO</v>
      </c>
      <c r="W477" s="170"/>
    </row>
    <row r="478" spans="2:23" ht="15.75" hidden="1" customHeight="1">
      <c r="B478" s="169">
        <f>B402</f>
        <v>0</v>
      </c>
      <c r="L478" s="22" t="str">
        <f>IF(COUNTA(L402),"SI","NO")</f>
        <v>NO</v>
      </c>
      <c r="W478" s="170"/>
    </row>
    <row r="479" spans="2:23" ht="15.75" hidden="1" customHeight="1">
      <c r="B479" s="169">
        <f>B402</f>
        <v>0</v>
      </c>
      <c r="M479" s="22" t="str">
        <f>IF(COUNTA(M402),"SI","NO")</f>
        <v>NO</v>
      </c>
      <c r="W479" s="170"/>
    </row>
    <row r="480" spans="2:23" ht="15.75" hidden="1" customHeight="1">
      <c r="B480" s="169">
        <f>B402</f>
        <v>0</v>
      </c>
      <c r="N480" s="22" t="str">
        <f>IF(COUNTA(N402),"SI","NO")</f>
        <v>NO</v>
      </c>
      <c r="W480" s="170"/>
    </row>
    <row r="481" spans="2:23" ht="15.75" hidden="1" customHeight="1">
      <c r="B481" s="169">
        <f>B402</f>
        <v>0</v>
      </c>
      <c r="O481" s="22" t="str">
        <f>IF(COUNTA(O402),"SI","NO")</f>
        <v>NO</v>
      </c>
      <c r="W481" s="170"/>
    </row>
    <row r="482" spans="2:23" ht="15.75" hidden="1" customHeight="1">
      <c r="B482" s="169">
        <f>B402</f>
        <v>0</v>
      </c>
      <c r="P482" s="22" t="str">
        <f>IF(COUNTA(P402),"SI","NO")</f>
        <v>NO</v>
      </c>
      <c r="W482" s="170"/>
    </row>
    <row r="483" spans="2:23" ht="15.75" hidden="1" customHeight="1">
      <c r="B483" s="169">
        <f>B402</f>
        <v>0</v>
      </c>
      <c r="Q483" s="22" t="str">
        <f>IF(COUNTA(Q402),"SI","NO")</f>
        <v>NO</v>
      </c>
      <c r="W483" s="170"/>
    </row>
    <row r="484" spans="2:23" ht="15.75" hidden="1" customHeight="1">
      <c r="B484" s="169">
        <f>B402</f>
        <v>0</v>
      </c>
      <c r="R484" s="22" t="str">
        <f>IF(COUNTA(R402),"SI","NO")</f>
        <v>NO</v>
      </c>
      <c r="W484" s="170"/>
    </row>
    <row r="485" spans="2:23" ht="15.75" hidden="1" customHeight="1">
      <c r="B485" s="169">
        <f>B402</f>
        <v>0</v>
      </c>
      <c r="S485" s="22" t="str">
        <f>IF(COUNTA(S402),"SI","NO")</f>
        <v>NO</v>
      </c>
      <c r="W485" s="170"/>
    </row>
    <row r="486" spans="2:23" ht="15.75" hidden="1" customHeight="1">
      <c r="B486" s="169">
        <f>B402</f>
        <v>0</v>
      </c>
      <c r="T486" s="22" t="str">
        <f>IF(COUNTA(T402),"SI","NO")</f>
        <v>SI</v>
      </c>
      <c r="W486" s="170"/>
    </row>
    <row r="487" spans="2:23" ht="15.75" hidden="1" customHeight="1">
      <c r="B487" s="169">
        <f>B402</f>
        <v>0</v>
      </c>
      <c r="U487" s="22" t="str">
        <f>IF(COUNTA(U402),"SI","NO")</f>
        <v>NO</v>
      </c>
      <c r="W487" s="170"/>
    </row>
    <row r="488" spans="2:23" ht="15.75" hidden="1" customHeight="1">
      <c r="B488" s="169">
        <f>B402</f>
        <v>0</v>
      </c>
      <c r="V488" s="22" t="str">
        <f>IF(COUNTA(V402),"SI","NO")</f>
        <v>NO</v>
      </c>
      <c r="W488" s="170"/>
    </row>
    <row r="489" spans="2:23" ht="15.75" hidden="1" customHeight="1">
      <c r="B489" s="171">
        <f>B402</f>
        <v>0</v>
      </c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3" t="str">
        <f>IF(COUNTA(W402),"SI","NO")</f>
        <v>NO</v>
      </c>
    </row>
    <row r="490" spans="2:23" ht="15.75" hidden="1" customHeight="1">
      <c r="B490" s="166" t="str">
        <f>B423</f>
        <v>NAR-DUR-ZAN-CAL-LIM NMQ</v>
      </c>
      <c r="C490" s="167" t="str">
        <f>IF(COUNTA(C423),"SI","NO")</f>
        <v>NO</v>
      </c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8"/>
    </row>
    <row r="491" spans="2:23" ht="15.75" hidden="1" customHeight="1">
      <c r="B491" s="169" t="str">
        <f>B423</f>
        <v>NAR-DUR-ZAN-CAL-LIM NMQ</v>
      </c>
      <c r="D491" s="22" t="str">
        <f>IF(COUNTA(D423),"SI","NO")</f>
        <v>NO</v>
      </c>
      <c r="W491" s="170"/>
    </row>
    <row r="492" spans="2:23" ht="15.75" hidden="1" customHeight="1">
      <c r="B492" s="169" t="str">
        <f>B423</f>
        <v>NAR-DUR-ZAN-CAL-LIM NMQ</v>
      </c>
      <c r="E492" s="22" t="str">
        <f>IF(COUNTA(E423),"SI","NO")</f>
        <v>NO</v>
      </c>
      <c r="W492" s="170"/>
    </row>
    <row r="493" spans="2:23" ht="15.75" hidden="1" customHeight="1">
      <c r="B493" s="169" t="str">
        <f>B423</f>
        <v>NAR-DUR-ZAN-CAL-LIM NMQ</v>
      </c>
      <c r="F493" s="22" t="str">
        <f>IF(COUNTA(F423),"SI","NO")</f>
        <v>NO</v>
      </c>
      <c r="W493" s="170"/>
    </row>
    <row r="494" spans="2:23" ht="15.75" hidden="1" customHeight="1">
      <c r="B494" s="169" t="str">
        <f>B423</f>
        <v>NAR-DUR-ZAN-CAL-LIM NMQ</v>
      </c>
      <c r="G494" s="22" t="str">
        <f>IF(COUNTA(G423),"SI","NO")</f>
        <v>NO</v>
      </c>
      <c r="W494" s="170"/>
    </row>
    <row r="495" spans="2:23" ht="15.75" hidden="1" customHeight="1">
      <c r="B495" s="169" t="str">
        <f>B423</f>
        <v>NAR-DUR-ZAN-CAL-LIM NMQ</v>
      </c>
      <c r="H495" s="22" t="str">
        <f>IF(COUNTA(H423),"SI","NO")</f>
        <v>NO</v>
      </c>
      <c r="W495" s="170"/>
    </row>
    <row r="496" spans="2:23" ht="15.75" hidden="1" customHeight="1">
      <c r="B496" s="169" t="str">
        <f>B423</f>
        <v>NAR-DUR-ZAN-CAL-LIM NMQ</v>
      </c>
      <c r="I496" s="22" t="str">
        <f>IF(COUNTA(I423),"SI","NO")</f>
        <v>NO</v>
      </c>
      <c r="W496" s="170"/>
    </row>
    <row r="497" spans="2:23" ht="15.75" hidden="1" customHeight="1">
      <c r="B497" s="169" t="str">
        <f>B423</f>
        <v>NAR-DUR-ZAN-CAL-LIM NMQ</v>
      </c>
      <c r="J497" s="22" t="str">
        <f>IF(COUNTA(J423),"SI","NO")</f>
        <v>NO</v>
      </c>
      <c r="W497" s="170"/>
    </row>
    <row r="498" spans="2:23" ht="15.75" hidden="1" customHeight="1">
      <c r="B498" s="169" t="str">
        <f>B423</f>
        <v>NAR-DUR-ZAN-CAL-LIM NMQ</v>
      </c>
      <c r="K498" s="22" t="str">
        <f>IF(COUNTA(K423),"SI","NO")</f>
        <v>NO</v>
      </c>
      <c r="W498" s="170"/>
    </row>
    <row r="499" spans="2:23" ht="15.75" hidden="1" customHeight="1">
      <c r="B499" s="169" t="str">
        <f>B423</f>
        <v>NAR-DUR-ZAN-CAL-LIM NMQ</v>
      </c>
      <c r="L499" s="22" t="str">
        <f>IF(COUNTA(L423),"SI","NO")</f>
        <v>NO</v>
      </c>
      <c r="W499" s="170"/>
    </row>
    <row r="500" spans="2:23" ht="15.75" hidden="1" customHeight="1">
      <c r="B500" s="169" t="str">
        <f>B423</f>
        <v>NAR-DUR-ZAN-CAL-LIM NMQ</v>
      </c>
      <c r="M500" s="22" t="str">
        <f>IF(COUNTA(M423),"SI","NO")</f>
        <v>NO</v>
      </c>
      <c r="W500" s="170"/>
    </row>
    <row r="501" spans="2:23" ht="15.75" hidden="1" customHeight="1">
      <c r="B501" s="169" t="str">
        <f>B423</f>
        <v>NAR-DUR-ZAN-CAL-LIM NMQ</v>
      </c>
      <c r="N501" s="22" t="str">
        <f>IF(COUNTA(N423),"SI","NO")</f>
        <v>NO</v>
      </c>
      <c r="W501" s="170"/>
    </row>
    <row r="502" spans="2:23" ht="15.75" hidden="1" customHeight="1">
      <c r="B502" s="169" t="str">
        <f>B423</f>
        <v>NAR-DUR-ZAN-CAL-LIM NMQ</v>
      </c>
      <c r="O502" s="22" t="str">
        <f>IF(COUNTA(O423),"SI","NO")</f>
        <v>NO</v>
      </c>
      <c r="W502" s="170"/>
    </row>
    <row r="503" spans="2:23" ht="15.75" hidden="1" customHeight="1">
      <c r="B503" s="169" t="str">
        <f>B423</f>
        <v>NAR-DUR-ZAN-CAL-LIM NMQ</v>
      </c>
      <c r="P503" s="22" t="str">
        <f>IF(COUNTA(P423),"SI","NO")</f>
        <v>NO</v>
      </c>
      <c r="W503" s="170"/>
    </row>
    <row r="504" spans="2:23" ht="15.75" hidden="1" customHeight="1">
      <c r="B504" s="169" t="str">
        <f>B423</f>
        <v>NAR-DUR-ZAN-CAL-LIM NMQ</v>
      </c>
      <c r="Q504" s="22" t="str">
        <f>IF(COUNTA(Q423),"SI","NO")</f>
        <v>NO</v>
      </c>
      <c r="W504" s="170"/>
    </row>
    <row r="505" spans="2:23" ht="15.75" hidden="1" customHeight="1">
      <c r="B505" s="169" t="str">
        <f>B423</f>
        <v>NAR-DUR-ZAN-CAL-LIM NMQ</v>
      </c>
      <c r="R505" s="22" t="str">
        <f>IF(COUNTA(R423),"SI","NO")</f>
        <v>NO</v>
      </c>
      <c r="W505" s="170"/>
    </row>
    <row r="506" spans="2:23" ht="15.75" hidden="1" customHeight="1">
      <c r="B506" s="169" t="str">
        <f>B423</f>
        <v>NAR-DUR-ZAN-CAL-LIM NMQ</v>
      </c>
      <c r="S506" s="22" t="str">
        <f>IF(COUNTA(S423),"SI","NO")</f>
        <v>NO</v>
      </c>
      <c r="W506" s="170"/>
    </row>
    <row r="507" spans="2:23" ht="15.75" hidden="1" customHeight="1">
      <c r="B507" s="169" t="str">
        <f>B423</f>
        <v>NAR-DUR-ZAN-CAL-LIM NMQ</v>
      </c>
      <c r="T507" s="22" t="str">
        <f>IF(COUNTA(T423),"SI","NO")</f>
        <v>SI</v>
      </c>
      <c r="W507" s="170"/>
    </row>
    <row r="508" spans="2:23" ht="15.75" hidden="1" customHeight="1">
      <c r="B508" s="169" t="str">
        <f>B423</f>
        <v>NAR-DUR-ZAN-CAL-LIM NMQ</v>
      </c>
      <c r="U508" s="22" t="str">
        <f>IF(COUNTA(U423),"SI","NO")</f>
        <v>NO</v>
      </c>
      <c r="W508" s="170"/>
    </row>
    <row r="509" spans="2:23" ht="15.75" hidden="1" customHeight="1">
      <c r="B509" s="169" t="str">
        <f>B423</f>
        <v>NAR-DUR-ZAN-CAL-LIM NMQ</v>
      </c>
      <c r="V509" s="22" t="str">
        <f>IF(COUNTA(V423),"SI","NO")</f>
        <v>NO</v>
      </c>
      <c r="W509" s="170"/>
    </row>
    <row r="510" spans="2:23" ht="15.75" hidden="1" customHeight="1">
      <c r="B510" s="171" t="str">
        <f>B423</f>
        <v>NAR-DUR-ZAN-CAL-LIM NMQ</v>
      </c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3" t="str">
        <f>IF(COUNTA(W423),"SI","NO")</f>
        <v>NO</v>
      </c>
    </row>
    <row r="511" spans="2:23" ht="15.75" hidden="1" customHeight="1">
      <c r="B511" s="166" t="str">
        <f>B444</f>
        <v>Walden café</v>
      </c>
      <c r="C511" s="167" t="str">
        <f>IF(COUNTA(C444),"SI","NO")</f>
        <v>NO</v>
      </c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8"/>
    </row>
    <row r="512" spans="2:23" ht="15.75" hidden="1" customHeight="1">
      <c r="B512" s="169" t="str">
        <f>B444</f>
        <v>Walden café</v>
      </c>
      <c r="D512" s="22" t="str">
        <f>IF(COUNTA(D444),"SI","NO")</f>
        <v>NO</v>
      </c>
      <c r="W512" s="170"/>
    </row>
    <row r="513" spans="2:23" ht="15.75" hidden="1" customHeight="1">
      <c r="B513" s="169" t="str">
        <f>B444</f>
        <v>Walden café</v>
      </c>
      <c r="E513" s="22" t="str">
        <f>IF(COUNTA(E444),"SI","NO")</f>
        <v>NO</v>
      </c>
      <c r="W513" s="170"/>
    </row>
    <row r="514" spans="2:23" ht="15.75" hidden="1" customHeight="1">
      <c r="B514" s="169" t="str">
        <f>B444</f>
        <v>Walden café</v>
      </c>
      <c r="F514" s="22" t="str">
        <f>IF(COUNTA(F444),"SI","NO")</f>
        <v>NO</v>
      </c>
      <c r="W514" s="170"/>
    </row>
    <row r="515" spans="2:23" ht="15.75" hidden="1" customHeight="1">
      <c r="B515" s="169" t="str">
        <f>B444</f>
        <v>Walden café</v>
      </c>
      <c r="G515" s="22" t="str">
        <f>IF(COUNTA(G444),"SI","NO")</f>
        <v>NO</v>
      </c>
      <c r="W515" s="170"/>
    </row>
    <row r="516" spans="2:23" ht="15.75" hidden="1" customHeight="1">
      <c r="B516" s="169" t="str">
        <f>B444</f>
        <v>Walden café</v>
      </c>
      <c r="H516" s="22" t="str">
        <f>IF(COUNTA(H444),"SI","NO")</f>
        <v>NO</v>
      </c>
      <c r="W516" s="170"/>
    </row>
    <row r="517" spans="2:23" ht="15.75" hidden="1" customHeight="1">
      <c r="B517" s="169" t="str">
        <f>B444</f>
        <v>Walden café</v>
      </c>
      <c r="I517" s="22" t="str">
        <f>IF(COUNTA(I444),"SI","NO")</f>
        <v>NO</v>
      </c>
      <c r="W517" s="170"/>
    </row>
    <row r="518" spans="2:23" ht="15.75" hidden="1" customHeight="1">
      <c r="B518" s="169" t="str">
        <f>B444</f>
        <v>Walden café</v>
      </c>
      <c r="J518" s="22" t="str">
        <f>IF(COUNTA(J444),"SI","NO")</f>
        <v>NO</v>
      </c>
      <c r="W518" s="170"/>
    </row>
    <row r="519" spans="2:23" ht="15.75" hidden="1" customHeight="1">
      <c r="B519" s="169" t="str">
        <f>B444</f>
        <v>Walden café</v>
      </c>
      <c r="K519" s="22" t="str">
        <f>IF(COUNTA(K444),"SI","NO")</f>
        <v>NO</v>
      </c>
      <c r="W519" s="170"/>
    </row>
    <row r="520" spans="2:23" ht="15.75" hidden="1" customHeight="1">
      <c r="B520" s="169" t="str">
        <f>B444</f>
        <v>Walden café</v>
      </c>
      <c r="L520" s="22" t="str">
        <f>IF(COUNTA(L444),"SI","NO")</f>
        <v>NO</v>
      </c>
      <c r="W520" s="170"/>
    </row>
    <row r="521" spans="2:23" ht="15.75" hidden="1" customHeight="1">
      <c r="B521" s="169" t="str">
        <f>B444</f>
        <v>Walden café</v>
      </c>
      <c r="M521" s="22" t="str">
        <f>IF(COUNTA(M444),"SI","NO")</f>
        <v>NO</v>
      </c>
      <c r="W521" s="170"/>
    </row>
    <row r="522" spans="2:23" ht="15.75" hidden="1" customHeight="1">
      <c r="B522" s="169" t="str">
        <f>B444</f>
        <v>Walden café</v>
      </c>
      <c r="N522" s="22" t="str">
        <f>IF(COUNTA(N444),"SI","NO")</f>
        <v>NO</v>
      </c>
      <c r="W522" s="170"/>
    </row>
    <row r="523" spans="2:23" ht="15.75" hidden="1" customHeight="1">
      <c r="B523" s="169" t="str">
        <f>B444</f>
        <v>Walden café</v>
      </c>
      <c r="O523" s="22" t="str">
        <f>IF(COUNTA(O444),"SI","NO")</f>
        <v>NO</v>
      </c>
      <c r="W523" s="170"/>
    </row>
    <row r="524" spans="2:23" ht="15.75" hidden="1" customHeight="1">
      <c r="B524" s="169" t="str">
        <f>B444</f>
        <v>Walden café</v>
      </c>
      <c r="P524" s="22" t="str">
        <f>IF(COUNTA(P444),"SI","NO")</f>
        <v>NO</v>
      </c>
      <c r="W524" s="170"/>
    </row>
    <row r="525" spans="2:23" ht="15.75" hidden="1" customHeight="1">
      <c r="B525" s="169" t="str">
        <f>B444</f>
        <v>Walden café</v>
      </c>
      <c r="Q525" s="22" t="str">
        <f>IF(COUNTA(Q444),"SI","NO")</f>
        <v>NO</v>
      </c>
      <c r="W525" s="170"/>
    </row>
    <row r="526" spans="2:23" ht="15.75" hidden="1" customHeight="1">
      <c r="B526" s="169" t="str">
        <f>B444</f>
        <v>Walden café</v>
      </c>
      <c r="R526" s="22" t="str">
        <f>IF(COUNTA(R444),"SI","NO")</f>
        <v>NO</v>
      </c>
      <c r="W526" s="170"/>
    </row>
    <row r="527" spans="2:23" ht="15.75" hidden="1" customHeight="1">
      <c r="B527" s="169" t="str">
        <f>B444</f>
        <v>Walden café</v>
      </c>
      <c r="S527" s="22" t="str">
        <f>IF(COUNTA(S444),"SI","NO")</f>
        <v>NO</v>
      </c>
      <c r="W527" s="170"/>
    </row>
    <row r="528" spans="2:23" ht="15.75" hidden="1" customHeight="1">
      <c r="B528" s="169" t="str">
        <f>B444</f>
        <v>Walden café</v>
      </c>
      <c r="T528" s="22" t="str">
        <f>IF(COUNTA(T444),"SI","NO")</f>
        <v>SI</v>
      </c>
      <c r="W528" s="170"/>
    </row>
    <row r="529" spans="2:23" ht="15.75" hidden="1" customHeight="1">
      <c r="B529" s="169" t="str">
        <f>B444</f>
        <v>Walden café</v>
      </c>
      <c r="U529" s="22" t="str">
        <f>IF(COUNTA(U444),"SI","NO")</f>
        <v>NO</v>
      </c>
      <c r="W529" s="170"/>
    </row>
    <row r="530" spans="2:23" ht="15.75" hidden="1" customHeight="1">
      <c r="B530" s="169" t="str">
        <f>B444</f>
        <v>Walden café</v>
      </c>
      <c r="V530" s="22" t="str">
        <f>IF(COUNTA(V444),"SI","NO")</f>
        <v>NO</v>
      </c>
      <c r="W530" s="170"/>
    </row>
    <row r="531" spans="2:23" ht="15.75" hidden="1" customHeight="1">
      <c r="B531" s="171" t="str">
        <f>B444</f>
        <v>Walden café</v>
      </c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3" t="str">
        <f>IF(COUNTA(W444),"SI","NO")</f>
        <v>NO</v>
      </c>
    </row>
    <row r="532" spans="2:23" ht="15.75" hidden="1" customHeight="1">
      <c r="B532" s="166">
        <f>B465</f>
        <v>0</v>
      </c>
      <c r="C532" s="167" t="str">
        <f>IF(COUNTA(C465),"SI","NO")</f>
        <v>NO</v>
      </c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8"/>
    </row>
    <row r="533" spans="2:23" ht="15.75" hidden="1" customHeight="1">
      <c r="B533" s="169">
        <f>B465</f>
        <v>0</v>
      </c>
      <c r="D533" s="22" t="str">
        <f>IF(COUNTA(D465),"SI","NO")</f>
        <v>NO</v>
      </c>
      <c r="W533" s="170"/>
    </row>
    <row r="534" spans="2:23" ht="15.75" hidden="1" customHeight="1">
      <c r="B534" s="169">
        <f>B465</f>
        <v>0</v>
      </c>
      <c r="E534" s="22" t="str">
        <f>IF(COUNTA(E465),"SI","NO")</f>
        <v>NO</v>
      </c>
      <c r="W534" s="170"/>
    </row>
    <row r="535" spans="2:23" ht="15.75" hidden="1" customHeight="1">
      <c r="B535" s="169">
        <f>B465</f>
        <v>0</v>
      </c>
      <c r="F535" s="22" t="str">
        <f>IF(COUNTA(F465),"SI","NO")</f>
        <v>NO</v>
      </c>
      <c r="W535" s="170"/>
    </row>
    <row r="536" spans="2:23" ht="15.75" hidden="1" customHeight="1">
      <c r="B536" s="169">
        <f>B465</f>
        <v>0</v>
      </c>
      <c r="G536" s="22" t="str">
        <f>IF(COUNTA(G465),"SI","NO")</f>
        <v>NO</v>
      </c>
      <c r="W536" s="170"/>
    </row>
    <row r="537" spans="2:23" ht="15.75" hidden="1" customHeight="1">
      <c r="B537" s="169">
        <f>B465</f>
        <v>0</v>
      </c>
      <c r="H537" s="22" t="str">
        <f>IF(COUNTA(H465),"SI","NO")</f>
        <v>NO</v>
      </c>
      <c r="W537" s="170"/>
    </row>
    <row r="538" spans="2:23" ht="15.75" hidden="1" customHeight="1">
      <c r="B538" s="169">
        <f>B465</f>
        <v>0</v>
      </c>
      <c r="I538" s="22" t="str">
        <f>IF(COUNTA(I465),"SI","NO")</f>
        <v>NO</v>
      </c>
      <c r="W538" s="170"/>
    </row>
    <row r="539" spans="2:23" ht="15.75" hidden="1" customHeight="1">
      <c r="B539" s="169">
        <f>B465</f>
        <v>0</v>
      </c>
      <c r="J539" s="22" t="str">
        <f>IF(COUNTA(J465),"SI","NO")</f>
        <v>NO</v>
      </c>
      <c r="W539" s="170"/>
    </row>
    <row r="540" spans="2:23" ht="15.75" hidden="1" customHeight="1">
      <c r="B540" s="169">
        <f>B465</f>
        <v>0</v>
      </c>
      <c r="K540" s="22" t="str">
        <f>IF(COUNTA(K465),"SI","NO")</f>
        <v>NO</v>
      </c>
      <c r="W540" s="170"/>
    </row>
    <row r="541" spans="2:23" ht="15.75" hidden="1" customHeight="1">
      <c r="B541" s="169">
        <f>B465</f>
        <v>0</v>
      </c>
      <c r="L541" s="22" t="str">
        <f>IF(COUNTA(L465),"SI","NO")</f>
        <v>NO</v>
      </c>
      <c r="W541" s="170"/>
    </row>
    <row r="542" spans="2:23" ht="15.75" hidden="1" customHeight="1">
      <c r="B542" s="169">
        <f>B465</f>
        <v>0</v>
      </c>
      <c r="M542" s="22" t="str">
        <f>IF(COUNTA(M465),"SI","NO")</f>
        <v>NO</v>
      </c>
      <c r="W542" s="170"/>
    </row>
    <row r="543" spans="2:23" ht="15.75" hidden="1" customHeight="1">
      <c r="B543" s="169">
        <f>B465</f>
        <v>0</v>
      </c>
      <c r="N543" s="22" t="str">
        <f>IF(COUNTA(N465),"SI","NO")</f>
        <v>NO</v>
      </c>
      <c r="W543" s="170"/>
    </row>
    <row r="544" spans="2:23" ht="15.75" hidden="1" customHeight="1">
      <c r="B544" s="169">
        <f>B465</f>
        <v>0</v>
      </c>
      <c r="O544" s="22" t="str">
        <f>IF(COUNTA(O465),"SI","NO")</f>
        <v>NO</v>
      </c>
      <c r="W544" s="170"/>
    </row>
    <row r="545" spans="2:23" ht="15.75" hidden="1" customHeight="1">
      <c r="B545" s="169">
        <f>B465</f>
        <v>0</v>
      </c>
      <c r="P545" s="22" t="str">
        <f>IF(COUNTA(P465),"SI","NO")</f>
        <v>NO</v>
      </c>
      <c r="W545" s="170"/>
    </row>
    <row r="546" spans="2:23" ht="15.75" hidden="1" customHeight="1">
      <c r="B546" s="169">
        <f>B465</f>
        <v>0</v>
      </c>
      <c r="Q546" s="22" t="str">
        <f>IF(COUNTA(Q465),"SI","NO")</f>
        <v>NO</v>
      </c>
      <c r="W546" s="170"/>
    </row>
    <row r="547" spans="2:23" ht="15.75" hidden="1" customHeight="1">
      <c r="B547" s="169">
        <f>B465</f>
        <v>0</v>
      </c>
      <c r="R547" s="22" t="str">
        <f>IF(COUNTA(R465),"SI","NO")</f>
        <v>NO</v>
      </c>
      <c r="W547" s="170"/>
    </row>
    <row r="548" spans="2:23" ht="15.75" hidden="1" customHeight="1">
      <c r="B548" s="169">
        <f>B465</f>
        <v>0</v>
      </c>
      <c r="S548" s="22" t="str">
        <f>IF(COUNTA(S465),"SI","NO")</f>
        <v>NO</v>
      </c>
      <c r="W548" s="170"/>
    </row>
    <row r="549" spans="2:23" ht="15.75" hidden="1" customHeight="1">
      <c r="B549" s="169">
        <f>B465</f>
        <v>0</v>
      </c>
      <c r="T549" s="22" t="str">
        <f>IF(COUNTA(T465),"SI","NO")</f>
        <v>SI</v>
      </c>
      <c r="W549" s="170"/>
    </row>
    <row r="550" spans="2:23" ht="15.75" hidden="1" customHeight="1">
      <c r="B550" s="169">
        <f>B465</f>
        <v>0</v>
      </c>
      <c r="U550" s="22" t="str">
        <f>IF(COUNTA(U465),"SI","NO")</f>
        <v>NO</v>
      </c>
      <c r="W550" s="170"/>
    </row>
    <row r="551" spans="2:23" ht="15.75" hidden="1" customHeight="1">
      <c r="B551" s="169">
        <f>B465</f>
        <v>0</v>
      </c>
      <c r="V551" s="22" t="str">
        <f>IF(COUNTA(V465),"SI","NO")</f>
        <v>NO</v>
      </c>
      <c r="W551" s="170"/>
    </row>
    <row r="552" spans="2:23" ht="15.75" hidden="1" customHeight="1">
      <c r="B552" s="171">
        <f>B465</f>
        <v>0</v>
      </c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3" t="str">
        <f>IF(COUNTA(W465),"SI","NO")</f>
        <v>NO</v>
      </c>
    </row>
    <row r="553" spans="2:23" ht="15.75" hidden="1" customHeight="1">
      <c r="B553" s="166">
        <f>B486</f>
        <v>0</v>
      </c>
      <c r="C553" s="167" t="str">
        <f>IF(COUNTA(C486),"SI","NO")</f>
        <v>NO</v>
      </c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8"/>
    </row>
    <row r="554" spans="2:23" ht="15.75" hidden="1" customHeight="1">
      <c r="B554" s="169">
        <f>B486</f>
        <v>0</v>
      </c>
      <c r="D554" s="22" t="str">
        <f>IF(COUNTA(D486),"SI","NO")</f>
        <v>NO</v>
      </c>
      <c r="W554" s="170"/>
    </row>
    <row r="555" spans="2:23" ht="15.75" hidden="1" customHeight="1">
      <c r="B555" s="169">
        <f>B486</f>
        <v>0</v>
      </c>
      <c r="E555" s="22" t="str">
        <f>IF(COUNTA(E486),"SI","NO")</f>
        <v>NO</v>
      </c>
      <c r="W555" s="170"/>
    </row>
    <row r="556" spans="2:23" ht="15.75" hidden="1" customHeight="1">
      <c r="B556" s="169">
        <f>B486</f>
        <v>0</v>
      </c>
      <c r="F556" s="22" t="str">
        <f>IF(COUNTA(F486),"SI","NO")</f>
        <v>NO</v>
      </c>
      <c r="W556" s="170"/>
    </row>
    <row r="557" spans="2:23" ht="15.75" hidden="1" customHeight="1">
      <c r="B557" s="169">
        <f>B486</f>
        <v>0</v>
      </c>
      <c r="G557" s="22" t="str">
        <f>IF(COUNTA(G486),"SI","NO")</f>
        <v>NO</v>
      </c>
      <c r="W557" s="170"/>
    </row>
    <row r="558" spans="2:23" ht="15.75" hidden="1" customHeight="1">
      <c r="B558" s="169">
        <f>B486</f>
        <v>0</v>
      </c>
      <c r="H558" s="22" t="str">
        <f>IF(COUNTA(H486),"SI","NO")</f>
        <v>NO</v>
      </c>
      <c r="W558" s="170"/>
    </row>
    <row r="559" spans="2:23" ht="15.75" hidden="1" customHeight="1">
      <c r="B559" s="169">
        <f>B486</f>
        <v>0</v>
      </c>
      <c r="I559" s="22" t="str">
        <f>IF(COUNTA(I486),"SI","NO")</f>
        <v>NO</v>
      </c>
      <c r="W559" s="170"/>
    </row>
    <row r="560" spans="2:23" ht="15.75" hidden="1" customHeight="1">
      <c r="B560" s="169">
        <f>B486</f>
        <v>0</v>
      </c>
      <c r="J560" s="22" t="str">
        <f>IF(COUNTA(J486),"SI","NO")</f>
        <v>NO</v>
      </c>
      <c r="W560" s="170"/>
    </row>
    <row r="561" spans="2:23" ht="15.75" hidden="1" customHeight="1">
      <c r="B561" s="169">
        <f>B486</f>
        <v>0</v>
      </c>
      <c r="K561" s="22" t="str">
        <f>IF(COUNTA(K486),"SI","NO")</f>
        <v>NO</v>
      </c>
      <c r="W561" s="170"/>
    </row>
    <row r="562" spans="2:23" ht="15.75" hidden="1" customHeight="1">
      <c r="B562" s="169">
        <f>B486</f>
        <v>0</v>
      </c>
      <c r="L562" s="22" t="str">
        <f>IF(COUNTA(L486),"SI","NO")</f>
        <v>NO</v>
      </c>
      <c r="W562" s="170"/>
    </row>
    <row r="563" spans="2:23" ht="15.75" hidden="1" customHeight="1">
      <c r="B563" s="169">
        <f>B486</f>
        <v>0</v>
      </c>
      <c r="M563" s="22" t="str">
        <f>IF(COUNTA(M486),"SI","NO")</f>
        <v>NO</v>
      </c>
      <c r="W563" s="170"/>
    </row>
    <row r="564" spans="2:23" ht="15.75" hidden="1" customHeight="1">
      <c r="B564" s="169">
        <f>B486</f>
        <v>0</v>
      </c>
      <c r="N564" s="22" t="str">
        <f>IF(COUNTA(N486),"SI","NO")</f>
        <v>NO</v>
      </c>
      <c r="W564" s="170"/>
    </row>
    <row r="565" spans="2:23" ht="15.75" hidden="1" customHeight="1">
      <c r="B565" s="169">
        <f>B486</f>
        <v>0</v>
      </c>
      <c r="O565" s="22" t="str">
        <f>IF(COUNTA(O486),"SI","NO")</f>
        <v>NO</v>
      </c>
      <c r="W565" s="170"/>
    </row>
    <row r="566" spans="2:23" ht="15.75" hidden="1" customHeight="1">
      <c r="B566" s="169">
        <f>B486</f>
        <v>0</v>
      </c>
      <c r="P566" s="22" t="str">
        <f>IF(COUNTA(P486),"SI","NO")</f>
        <v>NO</v>
      </c>
      <c r="W566" s="170"/>
    </row>
    <row r="567" spans="2:23" ht="15.75" hidden="1" customHeight="1">
      <c r="B567" s="169">
        <f>B486</f>
        <v>0</v>
      </c>
      <c r="Q567" s="22" t="str">
        <f>IF(COUNTA(Q486),"SI","NO")</f>
        <v>NO</v>
      </c>
      <c r="W567" s="170"/>
    </row>
    <row r="568" spans="2:23" ht="15.75" hidden="1" customHeight="1">
      <c r="B568" s="169">
        <f>B486</f>
        <v>0</v>
      </c>
      <c r="R568" s="22" t="str">
        <f>IF(COUNTA(R486),"SI","NO")</f>
        <v>NO</v>
      </c>
      <c r="W568" s="170"/>
    </row>
    <row r="569" spans="2:23" ht="15.75" hidden="1" customHeight="1">
      <c r="B569" s="169">
        <f>B486</f>
        <v>0</v>
      </c>
      <c r="S569" s="22" t="str">
        <f>IF(COUNTA(S486),"SI","NO")</f>
        <v>NO</v>
      </c>
      <c r="W569" s="170"/>
    </row>
    <row r="570" spans="2:23" ht="15.75" hidden="1" customHeight="1">
      <c r="B570" s="169">
        <f>B486</f>
        <v>0</v>
      </c>
      <c r="T570" s="22" t="str">
        <f>IF(COUNTA(T486),"SI","NO")</f>
        <v>SI</v>
      </c>
      <c r="W570" s="170"/>
    </row>
    <row r="571" spans="2:23" ht="15.75" hidden="1" customHeight="1">
      <c r="B571" s="169">
        <f>B486</f>
        <v>0</v>
      </c>
      <c r="U571" s="22" t="str">
        <f>IF(COUNTA(U486),"SI","NO")</f>
        <v>NO</v>
      </c>
      <c r="W571" s="170"/>
    </row>
    <row r="572" spans="2:23" ht="15.75" hidden="1" customHeight="1">
      <c r="B572" s="169">
        <f>B486</f>
        <v>0</v>
      </c>
      <c r="V572" s="22" t="str">
        <f>IF(COUNTA(V486),"SI","NO")</f>
        <v>NO</v>
      </c>
      <c r="W572" s="170"/>
    </row>
    <row r="573" spans="2:23" ht="15.75" hidden="1" customHeight="1">
      <c r="B573" s="171">
        <f>B486</f>
        <v>0</v>
      </c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3" t="str">
        <f>IF(COUNTA(W486),"SI","NO")</f>
        <v>NO</v>
      </c>
    </row>
    <row r="574" spans="2:23" ht="15.75" hidden="1" customHeight="1">
      <c r="B574" s="166" t="str">
        <f>B507</f>
        <v>NAR-DUR-ZAN-CAL-LIM NMQ</v>
      </c>
      <c r="C574" s="167" t="str">
        <f>IF(COUNTA(C507),"SI","NO")</f>
        <v>NO</v>
      </c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8"/>
    </row>
    <row r="575" spans="2:23" ht="15.75" hidden="1" customHeight="1">
      <c r="B575" s="169" t="str">
        <f>B507</f>
        <v>NAR-DUR-ZAN-CAL-LIM NMQ</v>
      </c>
      <c r="D575" s="22" t="str">
        <f>IF(COUNTA(D507),"SI","NO")</f>
        <v>NO</v>
      </c>
      <c r="W575" s="170"/>
    </row>
    <row r="576" spans="2:23" ht="15.75" hidden="1" customHeight="1">
      <c r="B576" s="169" t="str">
        <f>B507</f>
        <v>NAR-DUR-ZAN-CAL-LIM NMQ</v>
      </c>
      <c r="E576" s="22" t="str">
        <f>IF(COUNTA(E507),"SI","NO")</f>
        <v>NO</v>
      </c>
      <c r="W576" s="170"/>
    </row>
    <row r="577" spans="2:23" ht="15.75" hidden="1" customHeight="1">
      <c r="B577" s="169" t="str">
        <f>B507</f>
        <v>NAR-DUR-ZAN-CAL-LIM NMQ</v>
      </c>
      <c r="F577" s="22" t="str">
        <f>IF(COUNTA(F507),"SI","NO")</f>
        <v>NO</v>
      </c>
      <c r="W577" s="170"/>
    </row>
    <row r="578" spans="2:23" ht="15.75" hidden="1" customHeight="1">
      <c r="B578" s="169" t="str">
        <f>B507</f>
        <v>NAR-DUR-ZAN-CAL-LIM NMQ</v>
      </c>
      <c r="G578" s="22" t="str">
        <f>IF(COUNTA(G507),"SI","NO")</f>
        <v>NO</v>
      </c>
      <c r="W578" s="170"/>
    </row>
    <row r="579" spans="2:23" ht="15.75" hidden="1" customHeight="1">
      <c r="B579" s="169" t="str">
        <f>B507</f>
        <v>NAR-DUR-ZAN-CAL-LIM NMQ</v>
      </c>
      <c r="H579" s="22" t="str">
        <f>IF(COUNTA(H507),"SI","NO")</f>
        <v>NO</v>
      </c>
      <c r="W579" s="170"/>
    </row>
    <row r="580" spans="2:23" ht="15.75" hidden="1" customHeight="1">
      <c r="B580" s="169" t="str">
        <f>B507</f>
        <v>NAR-DUR-ZAN-CAL-LIM NMQ</v>
      </c>
      <c r="I580" s="22" t="str">
        <f>IF(COUNTA(I507),"SI","NO")</f>
        <v>NO</v>
      </c>
      <c r="W580" s="170"/>
    </row>
    <row r="581" spans="2:23" ht="15.75" hidden="1" customHeight="1">
      <c r="B581" s="169" t="str">
        <f>B507</f>
        <v>NAR-DUR-ZAN-CAL-LIM NMQ</v>
      </c>
      <c r="J581" s="22" t="str">
        <f>IF(COUNTA(J507),"SI","NO")</f>
        <v>NO</v>
      </c>
      <c r="W581" s="170"/>
    </row>
    <row r="582" spans="2:23" ht="15.75" hidden="1" customHeight="1">
      <c r="B582" s="169" t="str">
        <f>B507</f>
        <v>NAR-DUR-ZAN-CAL-LIM NMQ</v>
      </c>
      <c r="K582" s="22" t="str">
        <f>IF(COUNTA(K507),"SI","NO")</f>
        <v>NO</v>
      </c>
      <c r="W582" s="170"/>
    </row>
    <row r="583" spans="2:23" ht="15.75" hidden="1" customHeight="1">
      <c r="B583" s="169" t="str">
        <f>B507</f>
        <v>NAR-DUR-ZAN-CAL-LIM NMQ</v>
      </c>
      <c r="L583" s="22" t="str">
        <f>IF(COUNTA(L507),"SI","NO")</f>
        <v>NO</v>
      </c>
      <c r="W583" s="170"/>
    </row>
    <row r="584" spans="2:23" ht="15.75" hidden="1" customHeight="1">
      <c r="B584" s="169" t="str">
        <f>B507</f>
        <v>NAR-DUR-ZAN-CAL-LIM NMQ</v>
      </c>
      <c r="M584" s="22" t="str">
        <f>IF(COUNTA(M507),"SI","NO")</f>
        <v>NO</v>
      </c>
      <c r="W584" s="170"/>
    </row>
    <row r="585" spans="2:23" ht="15.75" hidden="1" customHeight="1">
      <c r="B585" s="169" t="str">
        <f>B507</f>
        <v>NAR-DUR-ZAN-CAL-LIM NMQ</v>
      </c>
      <c r="N585" s="22" t="str">
        <f>IF(COUNTA(N507),"SI","NO")</f>
        <v>NO</v>
      </c>
      <c r="W585" s="170"/>
    </row>
    <row r="586" spans="2:23" ht="15.75" hidden="1" customHeight="1">
      <c r="B586" s="169" t="str">
        <f>B507</f>
        <v>NAR-DUR-ZAN-CAL-LIM NMQ</v>
      </c>
      <c r="O586" s="22" t="str">
        <f>IF(COUNTA(O507),"SI","NO")</f>
        <v>NO</v>
      </c>
      <c r="W586" s="170"/>
    </row>
    <row r="587" spans="2:23" ht="15.75" hidden="1" customHeight="1">
      <c r="B587" s="169" t="str">
        <f>B507</f>
        <v>NAR-DUR-ZAN-CAL-LIM NMQ</v>
      </c>
      <c r="P587" s="22" t="str">
        <f>IF(COUNTA(P507),"SI","NO")</f>
        <v>NO</v>
      </c>
      <c r="W587" s="170"/>
    </row>
    <row r="588" spans="2:23" ht="15.75" hidden="1" customHeight="1">
      <c r="B588" s="169" t="str">
        <f>B507</f>
        <v>NAR-DUR-ZAN-CAL-LIM NMQ</v>
      </c>
      <c r="Q588" s="22" t="str">
        <f>IF(COUNTA(Q507),"SI","NO")</f>
        <v>NO</v>
      </c>
      <c r="W588" s="170"/>
    </row>
    <row r="589" spans="2:23" ht="15.75" hidden="1" customHeight="1">
      <c r="B589" s="169" t="str">
        <f>B507</f>
        <v>NAR-DUR-ZAN-CAL-LIM NMQ</v>
      </c>
      <c r="R589" s="22" t="str">
        <f>IF(COUNTA(R507),"SI","NO")</f>
        <v>NO</v>
      </c>
      <c r="W589" s="170"/>
    </row>
    <row r="590" spans="2:23" ht="15.75" hidden="1" customHeight="1">
      <c r="B590" s="169" t="str">
        <f>B507</f>
        <v>NAR-DUR-ZAN-CAL-LIM NMQ</v>
      </c>
      <c r="S590" s="22" t="str">
        <f>IF(COUNTA(S507),"SI","NO")</f>
        <v>NO</v>
      </c>
      <c r="W590" s="170"/>
    </row>
    <row r="591" spans="2:23" ht="15.75" hidden="1" customHeight="1">
      <c r="B591" s="169" t="str">
        <f>B507</f>
        <v>NAR-DUR-ZAN-CAL-LIM NMQ</v>
      </c>
      <c r="T591" s="22" t="str">
        <f>IF(COUNTA(T507),"SI","NO")</f>
        <v>SI</v>
      </c>
      <c r="W591" s="170"/>
    </row>
    <row r="592" spans="2:23" ht="15.75" hidden="1" customHeight="1">
      <c r="B592" s="169" t="str">
        <f>B507</f>
        <v>NAR-DUR-ZAN-CAL-LIM NMQ</v>
      </c>
      <c r="U592" s="22" t="str">
        <f>IF(COUNTA(U507),"SI","NO")</f>
        <v>NO</v>
      </c>
      <c r="W592" s="170"/>
    </row>
    <row r="593" spans="2:23" ht="15.75" hidden="1" customHeight="1">
      <c r="B593" s="169" t="str">
        <f>B507</f>
        <v>NAR-DUR-ZAN-CAL-LIM NMQ</v>
      </c>
      <c r="V593" s="22" t="str">
        <f>IF(COUNTA(V507),"SI","NO")</f>
        <v>NO</v>
      </c>
      <c r="W593" s="170"/>
    </row>
    <row r="594" spans="2:23" ht="15.75" hidden="1" customHeight="1">
      <c r="B594" s="171" t="str">
        <f>B507</f>
        <v>NAR-DUR-ZAN-CAL-LIM NMQ</v>
      </c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3" t="str">
        <f>IF(COUNTA(W507),"SI","NO")</f>
        <v>NO</v>
      </c>
    </row>
    <row r="595" spans="2:23" ht="15.75" hidden="1" customHeight="1">
      <c r="B595" s="166" t="str">
        <f>B528</f>
        <v>Walden café</v>
      </c>
      <c r="C595" s="167" t="str">
        <f>IF(COUNTA(C528),"SI","NO")</f>
        <v>NO</v>
      </c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8"/>
    </row>
    <row r="596" spans="2:23" ht="15.75" hidden="1" customHeight="1">
      <c r="B596" s="169" t="str">
        <f>B528</f>
        <v>Walden café</v>
      </c>
      <c r="D596" s="22" t="str">
        <f>IF(COUNTA(D528),"SI","NO")</f>
        <v>NO</v>
      </c>
      <c r="W596" s="170"/>
    </row>
    <row r="597" spans="2:23" ht="15.75" hidden="1" customHeight="1">
      <c r="B597" s="169" t="str">
        <f>B528</f>
        <v>Walden café</v>
      </c>
      <c r="E597" s="22" t="str">
        <f>IF(COUNTA(E528),"SI","NO")</f>
        <v>NO</v>
      </c>
      <c r="W597" s="170"/>
    </row>
    <row r="598" spans="2:23" ht="15.75" customHeight="1"/>
    <row r="599" spans="2:23" ht="15.75" customHeight="1"/>
    <row r="600" spans="2:23" ht="15.75" customHeight="1"/>
    <row r="601" spans="2:23" ht="15.75" customHeight="1"/>
    <row r="602" spans="2:23" ht="15.75" customHeight="1"/>
    <row r="603" spans="2:23" ht="15.75" customHeight="1"/>
    <row r="604" spans="2:23" ht="15.75" customHeight="1"/>
    <row r="605" spans="2:23" ht="15.75" customHeight="1"/>
    <row r="606" spans="2:23" ht="15.75" customHeight="1"/>
    <row r="607" spans="2:23" ht="15.75" customHeight="1"/>
    <row r="608" spans="2:23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X3:X50"/>
  <mergeCells count="9">
    <mergeCell ref="A52:B52"/>
    <mergeCell ref="A54:B54"/>
    <mergeCell ref="C1:I1"/>
    <mergeCell ref="J1:U1"/>
    <mergeCell ref="V1:W1"/>
    <mergeCell ref="C2:H2"/>
    <mergeCell ref="J2:U2"/>
    <mergeCell ref="V2:W2"/>
    <mergeCell ref="A51:B51"/>
  </mergeCells>
  <pageMargins left="0.70866141732283472" right="0.70866141732283472" top="0.74803149606299213" bottom="0.74803149606299213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10.140625" customWidth="1"/>
    <col min="2" max="2" width="12.42578125" customWidth="1"/>
    <col min="3" max="6" width="10.140625" customWidth="1"/>
    <col min="7" max="7" width="13.85546875" customWidth="1"/>
    <col min="8" max="8" width="10.7109375" customWidth="1"/>
    <col min="9" max="26" width="10.7109375" hidden="1" customWidth="1"/>
  </cols>
  <sheetData>
    <row r="1" spans="1:8" ht="37.5" customHeight="1">
      <c r="A1" s="174" t="s">
        <v>192</v>
      </c>
      <c r="B1" s="175" t="s">
        <v>193</v>
      </c>
      <c r="C1" s="176" t="s">
        <v>194</v>
      </c>
      <c r="D1" s="175" t="s">
        <v>195</v>
      </c>
      <c r="E1" s="177" t="s">
        <v>196</v>
      </c>
      <c r="F1" s="178" t="s">
        <v>197</v>
      </c>
      <c r="G1" s="174" t="s">
        <v>198</v>
      </c>
    </row>
    <row r="2" spans="1:8" ht="19.5" customHeight="1">
      <c r="A2" s="179">
        <v>1</v>
      </c>
      <c r="B2" s="180" t="s">
        <v>199</v>
      </c>
      <c r="C2" s="181">
        <v>5</v>
      </c>
      <c r="D2" s="180" t="s">
        <v>200</v>
      </c>
      <c r="E2" s="182">
        <f>IF(COUNTIF(FRUTAS!$A$8:$A$48,CARROS!A2)=0,"",COUNTIF(FRUTAS!$A$8:$A$48,CARROS!A2))</f>
        <v>20</v>
      </c>
      <c r="F2" s="183">
        <f>IF(SUM(SUMIF(FRUTAS!$A$58:$A$72, A2, FRUTAS!$Y$58:$Y$72),SUMIF(VERDURAS!$A$58:$A$72, A2, VERDURAS!$Y$58:$Y$72))=0,"",SUM(SUMIF(FRUTAS!$A$58:$A$72, A2, FRUTAS!$Y$58:$Y$72),SUMIF(VERDURAS!$A$58:$A$72, A2, VERDURAS!$Y$58:$Y$72)))</f>
        <v>318.39999999999998</v>
      </c>
      <c r="G2" s="184"/>
      <c r="H2" s="185" t="s">
        <v>201</v>
      </c>
    </row>
    <row r="3" spans="1:8" ht="19.5" customHeight="1">
      <c r="A3" s="179">
        <v>2</v>
      </c>
      <c r="B3" s="180" t="s">
        <v>202</v>
      </c>
      <c r="C3" s="181">
        <v>4</v>
      </c>
      <c r="D3" s="180" t="s">
        <v>203</v>
      </c>
      <c r="E3" s="186">
        <f>IF(COUNTIF(FRUTAS!$A$8:$A$48,CARROS!A3)=0,"",COUNTIF(FRUTAS!$A$8:$A$48,CARROS!A3))</f>
        <v>9</v>
      </c>
      <c r="F3" s="187">
        <f>IF(SUM(SUMIF(FRUTAS!$A$58:$A$72, A3, FRUTAS!$Y$58:$Y$72),SUMIF(VERDURAS!$A$58:$A$72, A3, VERDURAS!$Y$58:$Y$72))=0,"",SUM(SUMIF(FRUTAS!$A$58:$A$72, A3, FRUTAS!$Y$58:$Y$72),SUMIF(VERDURAS!$A$58:$A$72, A3, VERDURAS!$Y$58:$Y$72)))</f>
        <v>266.5</v>
      </c>
      <c r="G3" s="184"/>
    </row>
    <row r="4" spans="1:8" ht="19.5" customHeight="1">
      <c r="A4" s="179">
        <v>7</v>
      </c>
      <c r="B4" s="188" t="s">
        <v>204</v>
      </c>
      <c r="C4" s="181">
        <v>3</v>
      </c>
      <c r="D4" s="180" t="s">
        <v>205</v>
      </c>
      <c r="E4" s="186">
        <f>IF(COUNTIF(FRUTAS!$A$8:$A$48,CARROS!A4)=0,"",COUNTIF(FRUTAS!$A$8:$A$48,CARROS!A4))</f>
        <v>4</v>
      </c>
      <c r="F4" s="187">
        <f>IF(SUM(SUMIF(FRUTAS!$A$58:$A$72, A4, FRUTAS!$Y$58:$Y$72),SUMIF(VERDURAS!$A$58:$A$72, A4, VERDURAS!$Y$58:$Y$72))=0,"",SUM(SUMIF(FRUTAS!$A$58:$A$72, A4, FRUTAS!$Y$58:$Y$72),SUMIF(VERDURAS!$A$58:$A$72, A4, VERDURAS!$Y$58:$Y$72)))</f>
        <v>1200</v>
      </c>
      <c r="G4" s="184"/>
    </row>
    <row r="5" spans="1:8" ht="19.5" customHeight="1">
      <c r="A5" s="179"/>
      <c r="B5" s="180"/>
      <c r="C5" s="179"/>
      <c r="D5" s="188"/>
      <c r="E5" s="186" t="str">
        <f>IF(COUNTIF(FRUTAS!$A$8:$A$48,CARROS!A5)=0,"",COUNTIF(FRUTAS!$A$8:$A$48,CARROS!A5))</f>
        <v/>
      </c>
      <c r="F5" s="187" t="str">
        <f>IF(SUM(SUMIF(FRUTAS!$A$58:$A$72, A5, FRUTAS!$Y$58:$Y$72),SUMIF(VERDURAS!$A$58:$A$72, A5, VERDURAS!$Y$58:$Y$72))=0,"",SUM(SUMIF(FRUTAS!$A$58:$A$72, A5, FRUTAS!$Y$58:$Y$72),SUMIF(VERDURAS!$A$58:$A$72, A5, VERDURAS!$Y$58:$Y$72)))</f>
        <v/>
      </c>
      <c r="G5" s="184"/>
    </row>
    <row r="6" spans="1:8" ht="19.5" customHeight="1">
      <c r="A6" s="181">
        <v>8</v>
      </c>
      <c r="B6" s="180" t="s">
        <v>206</v>
      </c>
      <c r="C6" s="181">
        <v>2</v>
      </c>
      <c r="D6" s="180" t="s">
        <v>207</v>
      </c>
      <c r="E6" s="186">
        <f>IF(COUNTIF(FRUTAS!$A$8:$A$48,CARROS!A6)=0,"",COUNTIF(FRUTAS!$A$8:$A$48,CARROS!A6))</f>
        <v>2</v>
      </c>
      <c r="F6" s="187">
        <f>IF(SUM(SUMIF(FRUTAS!$A$58:$A$72, A6, FRUTAS!$Y$58:$Y$72),SUMIF(VERDURAS!$A$58:$A$72, A6, VERDURAS!$Y$58:$Y$72))=0,"",SUM(SUMIF(FRUTAS!$A$58:$A$72, A6, FRUTAS!$Y$58:$Y$72),SUMIF(VERDURAS!$A$58:$A$72, A6, VERDURAS!$Y$58:$Y$72)))</f>
        <v>380</v>
      </c>
      <c r="G6" s="184"/>
    </row>
    <row r="7" spans="1:8" ht="19.5" customHeight="1">
      <c r="A7" s="179"/>
      <c r="B7" s="188"/>
      <c r="C7" s="179"/>
      <c r="D7" s="188"/>
      <c r="E7" s="186" t="str">
        <f>IF(COUNTIF(FRUTAS!$A$8:$A$48,CARROS!A7)=0,"",COUNTIF(FRUTAS!$A$8:$A$48,CARROS!A7))</f>
        <v/>
      </c>
      <c r="F7" s="187" t="str">
        <f>IF(SUM(SUMIF(FRUTAS!$A$58:$A$72, A7, FRUTAS!$Y$58:$Y$72),SUMIF(VERDURAS!$A$58:$A$72, A7, VERDURAS!$Y$58:$Y$72))=0,"",SUM(SUMIF(FRUTAS!$A$58:$A$72, A7, FRUTAS!$Y$58:$Y$72),SUMIF(VERDURAS!$A$58:$A$72, A7, VERDURAS!$Y$58:$Y$72)))</f>
        <v/>
      </c>
      <c r="G7" s="184"/>
    </row>
    <row r="8" spans="1:8" ht="19.5" customHeight="1">
      <c r="A8" s="179"/>
      <c r="B8" s="188"/>
      <c r="C8" s="179"/>
      <c r="D8" s="188"/>
      <c r="E8" s="186" t="str">
        <f>IF(COUNTIF(FRUTAS!$A$8:$A$48,CARROS!A8)=0,"",COUNTIF(FRUTAS!$A$8:$A$48,CARROS!A8))</f>
        <v/>
      </c>
      <c r="F8" s="187" t="str">
        <f>IF(SUM(SUMIF(FRUTAS!$A$58:$A$72, A8, FRUTAS!$Y$58:$Y$72),SUMIF(VERDURAS!$A$58:$A$72, A8, VERDURAS!$Y$58:$Y$72))=0,"",SUM(SUMIF(FRUTAS!$A$58:$A$72, A8, FRUTAS!$Y$58:$Y$72),SUMIF(VERDURAS!$A$58:$A$72, A8, VERDURAS!$Y$58:$Y$72)))</f>
        <v/>
      </c>
      <c r="G8" s="184"/>
    </row>
    <row r="9" spans="1:8" ht="19.5" customHeight="1">
      <c r="A9" s="179"/>
      <c r="B9" s="188"/>
      <c r="C9" s="179"/>
      <c r="D9" s="188"/>
      <c r="E9" s="186" t="str">
        <f>IF(COUNTIF(FRUTAS!$A$8:$A$48,CARROS!A9)=0,"",COUNTIF(FRUTAS!$A$8:$A$48,CARROS!A9))</f>
        <v/>
      </c>
      <c r="F9" s="187" t="str">
        <f>IF(SUM(SUMIF(FRUTAS!$A$58:$A$72, A9, FRUTAS!$Y$58:$Y$72),SUMIF(VERDURAS!$A$58:$A$72, A9, VERDURAS!$Y$58:$Y$72))=0,"",SUM(SUMIF(FRUTAS!$A$58:$A$72, A9, FRUTAS!$Y$58:$Y$72),SUMIF(VERDURAS!$A$58:$A$72, A9, VERDURAS!$Y$58:$Y$72)))</f>
        <v/>
      </c>
      <c r="G9" s="184"/>
    </row>
    <row r="10" spans="1:8" ht="19.5" customHeight="1">
      <c r="A10" s="189"/>
      <c r="B10" s="190"/>
      <c r="C10" s="189"/>
      <c r="D10" s="190"/>
      <c r="E10" s="191" t="str">
        <f>IF(COUNTIF(FRUTAS!$A$8:$A$48,CARROS!A10)=0,"",COUNTIF(FRUTAS!$A$8:$A$48,CARROS!A10))</f>
        <v/>
      </c>
      <c r="F10" s="192" t="str">
        <f>IF(SUM(SUMIF(FRUTAS!$A$58:$A$72, A10, FRUTAS!$Y$58:$Y$72),SUMIF(VERDURAS!$A$58:$A$72, A10, VERDURAS!$Y$58:$Y$72))=0,"",SUM(SUMIF(FRUTAS!$A$58:$A$72, A10, FRUTAS!$Y$58:$Y$72),SUMIF(VERDURAS!$A$58:$A$72, A10, VERDURAS!$Y$58:$Y$72)))</f>
        <v/>
      </c>
      <c r="G10" s="19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pane ySplit="13" topLeftCell="A14" activePane="bottomLeft" state="frozen"/>
      <selection pane="bottomLeft" activeCell="B15" sqref="B15"/>
    </sheetView>
  </sheetViews>
  <sheetFormatPr baseColWidth="10" defaultColWidth="14.42578125" defaultRowHeight="15" customHeight="1"/>
  <cols>
    <col min="1" max="1" width="15.85546875" customWidth="1"/>
    <col min="2" max="2" width="27" customWidth="1"/>
    <col min="3" max="4" width="13" customWidth="1"/>
    <col min="5" max="5" width="20.5703125" customWidth="1"/>
    <col min="6" max="6" width="24" customWidth="1"/>
    <col min="7" max="7" width="11.28515625" customWidth="1"/>
    <col min="8" max="26" width="10.7109375" hidden="1" customWidth="1"/>
  </cols>
  <sheetData>
    <row r="1" spans="1:7">
      <c r="A1" s="194"/>
      <c r="B1" s="249" t="s">
        <v>0</v>
      </c>
      <c r="C1" s="250"/>
      <c r="D1" s="251"/>
      <c r="E1" s="195" t="s">
        <v>1</v>
      </c>
      <c r="F1" s="255" t="s">
        <v>208</v>
      </c>
      <c r="G1" s="256"/>
    </row>
    <row r="2" spans="1:7">
      <c r="B2" s="252"/>
      <c r="C2" s="253"/>
      <c r="D2" s="254"/>
      <c r="E2" s="195" t="s">
        <v>209</v>
      </c>
      <c r="F2" s="257">
        <v>43742</v>
      </c>
      <c r="G2" s="256"/>
    </row>
    <row r="3" spans="1:7">
      <c r="A3" s="249" t="s">
        <v>210</v>
      </c>
      <c r="B3" s="250"/>
      <c r="C3" s="250"/>
      <c r="D3" s="251"/>
      <c r="E3" s="195" t="s">
        <v>211</v>
      </c>
      <c r="F3" s="258" t="s">
        <v>212</v>
      </c>
      <c r="G3" s="256"/>
    </row>
    <row r="4" spans="1:7">
      <c r="A4" s="252"/>
      <c r="B4" s="253"/>
      <c r="C4" s="253"/>
      <c r="D4" s="254"/>
      <c r="E4" s="195" t="s">
        <v>213</v>
      </c>
      <c r="F4" s="255" t="s">
        <v>8</v>
      </c>
      <c r="G4" s="256"/>
    </row>
    <row r="5" spans="1:7">
      <c r="G5" s="196"/>
    </row>
    <row r="6" spans="1:7">
      <c r="G6" s="196"/>
    </row>
    <row r="7" spans="1:7">
      <c r="A7" s="197" t="s">
        <v>214</v>
      </c>
      <c r="B7" s="197"/>
      <c r="G7" s="196"/>
    </row>
    <row r="8" spans="1:7">
      <c r="A8" s="197" t="s">
        <v>215</v>
      </c>
      <c r="B8" s="197"/>
      <c r="G8" s="196"/>
    </row>
    <row r="9" spans="1:7">
      <c r="G9" s="196"/>
    </row>
    <row r="10" spans="1:7">
      <c r="G10" s="196"/>
    </row>
    <row r="11" spans="1:7">
      <c r="G11" s="196"/>
    </row>
    <row r="12" spans="1:7" ht="15.75" customHeight="1">
      <c r="G12" s="196"/>
    </row>
    <row r="13" spans="1:7" ht="15.75" customHeight="1">
      <c r="A13" s="130" t="s">
        <v>216</v>
      </c>
      <c r="B13" s="198" t="s">
        <v>217</v>
      </c>
      <c r="C13" s="130" t="s">
        <v>218</v>
      </c>
      <c r="D13" s="199" t="s">
        <v>219</v>
      </c>
      <c r="E13" s="130" t="s">
        <v>220</v>
      </c>
      <c r="F13" s="198" t="s">
        <v>13</v>
      </c>
      <c r="G13" s="198" t="s">
        <v>221</v>
      </c>
    </row>
    <row r="14" spans="1:7">
      <c r="A14" s="200"/>
      <c r="B14" s="201" t="str">
        <f>IF(JUGOS!X4="SI","ARANDANO C/AZU","")</f>
        <v>ARANDANO C/AZU</v>
      </c>
      <c r="C14" s="202">
        <f>IF(JUGOS!C4&gt;0,JUGOS!C4,0)</f>
        <v>0</v>
      </c>
      <c r="D14" s="203" t="str">
        <f t="shared" ref="D14:D32" si="0">IF(MOD(C14,12)=0,IF(C14/12=0,"",C14/12),"INCOMPLETO")</f>
        <v/>
      </c>
      <c r="E14" s="200"/>
      <c r="F14" s="173" t="str">
        <f>IF(JUGOS!$X$4="SI",JUGOS!$B$4,"")</f>
        <v>Ingrid Améndola</v>
      </c>
      <c r="G14" s="204">
        <f>IF(JUGOS!$X$4="SI",IF(JUGOS!$A$4=0,"",JUGOS!$A$4),"")</f>
        <v>2</v>
      </c>
    </row>
    <row r="15" spans="1:7">
      <c r="A15" s="205"/>
      <c r="B15" s="206" t="str">
        <f>IF(JUGOS!X4="SI","FRUT-FRAMB C/AZU","")</f>
        <v>FRUT-FRAMB C/AZU</v>
      </c>
      <c r="C15" s="207">
        <f>IF(JUGOS!D4&gt;0,JUGOS!D4,0)</f>
        <v>0</v>
      </c>
      <c r="D15" s="208" t="str">
        <f t="shared" si="0"/>
        <v/>
      </c>
      <c r="E15" s="205"/>
      <c r="F15" s="209" t="str">
        <f>IF(JUGOS!$X$4="SI",JUGOS!$B$4,"")</f>
        <v>Ingrid Améndola</v>
      </c>
      <c r="G15" s="82">
        <f>IF(JUGOS!$X$4="SI",IF(JUGOS!$A$4=0,"",JUGOS!$A$4),"")</f>
        <v>2</v>
      </c>
    </row>
    <row r="16" spans="1:7">
      <c r="A16" s="205"/>
      <c r="B16" s="206" t="str">
        <f>IF(JUGOS!X4="SI","MIX C/AZU","")</f>
        <v>MIX C/AZU</v>
      </c>
      <c r="C16" s="207">
        <f>IF(JUGOS!E4&gt;0,JUGOS!E4,0)</f>
        <v>0</v>
      </c>
      <c r="D16" s="208" t="str">
        <f t="shared" si="0"/>
        <v/>
      </c>
      <c r="E16" s="205"/>
      <c r="F16" s="209" t="str">
        <f>IF(JUGOS!$X$4="SI",JUGOS!$B$4,"")</f>
        <v>Ingrid Améndola</v>
      </c>
      <c r="G16" s="82">
        <f>IF(JUGOS!$X$4="SI",IF(JUGOS!$A$4=0,"",JUGOS!$A$4),"")</f>
        <v>2</v>
      </c>
    </row>
    <row r="17" spans="1:7">
      <c r="A17" s="205"/>
      <c r="B17" s="206" t="str">
        <f>IF(JUGOS!X4="SI","MANZANA-LIM C/AZU","")</f>
        <v>MANZANA-LIM C/AZU</v>
      </c>
      <c r="C17" s="207">
        <f>IF(JUGOS!F4&gt;0,JUGOS!F4,0)</f>
        <v>0</v>
      </c>
      <c r="D17" s="208" t="str">
        <f t="shared" si="0"/>
        <v/>
      </c>
      <c r="E17" s="205"/>
      <c r="F17" s="209" t="str">
        <f>IF(JUGOS!$X$4="SI",JUGOS!$B$4,"")</f>
        <v>Ingrid Améndola</v>
      </c>
      <c r="G17" s="82">
        <f>IF(JUGOS!$X$4="SI",IF(JUGOS!$A$4=0,"",JUGOS!$A$4),"")</f>
        <v>2</v>
      </c>
    </row>
    <row r="18" spans="1:7">
      <c r="A18" s="205"/>
      <c r="B18" s="206" t="str">
        <f>IF(JUGOS!X4="SI","ZANA-NARANJA C/AZU","")</f>
        <v>ZANA-NARANJA C/AZU</v>
      </c>
      <c r="C18" s="207">
        <f>IF(JUGOS!G4&gt;0,JUGOS!G4,0)</f>
        <v>0</v>
      </c>
      <c r="D18" s="208" t="str">
        <f t="shared" si="0"/>
        <v/>
      </c>
      <c r="E18" s="205"/>
      <c r="F18" s="209" t="str">
        <f>IF(JUGOS!$X$4="SI",JUGOS!$B$4,"")</f>
        <v>Ingrid Améndola</v>
      </c>
      <c r="G18" s="82">
        <f>IF(JUGOS!$X$4="SI",IF(JUGOS!$A$4=0,"",JUGOS!$A$4),"")</f>
        <v>2</v>
      </c>
    </row>
    <row r="19" spans="1:7">
      <c r="A19" s="205"/>
      <c r="B19" s="206" t="str">
        <f>IF(JUGOS!X4="SI","LIMONADA","")</f>
        <v>LIMONADA</v>
      </c>
      <c r="C19" s="207">
        <f>IF(JUGOS!H4&gt;0,JUGOS!H4,0)</f>
        <v>0</v>
      </c>
      <c r="D19" s="208" t="str">
        <f t="shared" si="0"/>
        <v/>
      </c>
      <c r="E19" s="205"/>
      <c r="F19" s="209" t="str">
        <f>IF(JUGOS!$X$4="SI",JUGOS!$B$4,"")</f>
        <v>Ingrid Améndola</v>
      </c>
      <c r="G19" s="82">
        <f>IF(JUGOS!$X$4="SI",IF(JUGOS!$A$4=0,"",JUGOS!$A$4),"")</f>
        <v>2</v>
      </c>
    </row>
    <row r="20" spans="1:7">
      <c r="A20" s="205"/>
      <c r="B20" s="206" t="str">
        <f>IF(JUGOS!X4="SI","ARANDANO S/AZU","")</f>
        <v>ARANDANO S/AZU</v>
      </c>
      <c r="C20" s="207">
        <f>IF(JUGOS!I4&gt;0,JUGOS!I4,0)</f>
        <v>0</v>
      </c>
      <c r="D20" s="208" t="str">
        <f t="shared" si="0"/>
        <v/>
      </c>
      <c r="E20" s="205"/>
      <c r="F20" s="209" t="str">
        <f>IF(JUGOS!$X$4="SI",JUGOS!$B$4,"")</f>
        <v>Ingrid Améndola</v>
      </c>
      <c r="G20" s="82">
        <f>IF(JUGOS!$X$4="SI",IF(JUGOS!$A$4=0,"",JUGOS!$A$4),"")</f>
        <v>2</v>
      </c>
    </row>
    <row r="21" spans="1:7" ht="15.75" customHeight="1">
      <c r="A21" s="205"/>
      <c r="B21" s="206" t="str">
        <f>IF(JUGOS!X4="SI","HAPPY CARROT","")</f>
        <v>HAPPY CARROT</v>
      </c>
      <c r="C21" s="207">
        <f>IF(JUGOS!J4&gt;0,JUGOS!J4,0)</f>
        <v>0</v>
      </c>
      <c r="D21" s="208" t="str">
        <f t="shared" si="0"/>
        <v/>
      </c>
      <c r="E21" s="205"/>
      <c r="F21" s="209" t="str">
        <f>IF(JUGOS!$X$4="SI",JUGOS!$B$4,"")</f>
        <v>Ingrid Améndola</v>
      </c>
      <c r="G21" s="82">
        <f>IF(JUGOS!$X$4="SI",IF(JUGOS!$A$4=0,"",JUGOS!$A$4),"")</f>
        <v>2</v>
      </c>
    </row>
    <row r="22" spans="1:7" ht="15.75" customHeight="1">
      <c r="A22" s="205"/>
      <c r="B22" s="206" t="str">
        <f>IF(JUGOS!X4="SI","GREEN POWER","")</f>
        <v>GREEN POWER</v>
      </c>
      <c r="C22" s="207">
        <f>IF(JUGOS!K4&gt;0,JUGOS!K4,0)</f>
        <v>0</v>
      </c>
      <c r="D22" s="208" t="str">
        <f t="shared" si="0"/>
        <v/>
      </c>
      <c r="E22" s="205"/>
      <c r="F22" s="209" t="str">
        <f>IF(JUGOS!$X$4="SI",JUGOS!$B$4,"")</f>
        <v>Ingrid Améndola</v>
      </c>
      <c r="G22" s="82">
        <f>IF(JUGOS!$X$4="SI",IF(JUGOS!$A$4=0,"",JUGOS!$A$4),"")</f>
        <v>2</v>
      </c>
    </row>
    <row r="23" spans="1:7" ht="15.75" customHeight="1">
      <c r="A23" s="205"/>
      <c r="B23" s="206" t="str">
        <f>IF(JUGOS!X4="SI","BERRIES MIX","")</f>
        <v>BERRIES MIX</v>
      </c>
      <c r="C23" s="207">
        <f>IF(JUGOS!L4&gt;0,JUGOS!L4,0)</f>
        <v>0</v>
      </c>
      <c r="D23" s="208" t="str">
        <f t="shared" si="0"/>
        <v/>
      </c>
      <c r="E23" s="205"/>
      <c r="F23" s="209" t="str">
        <f>IF(JUGOS!$X$4="SI",JUGOS!$B$4,"")</f>
        <v>Ingrid Améndola</v>
      </c>
      <c r="G23" s="82">
        <f>IF(JUGOS!$X$4="SI",IF(JUGOS!$A$4=0,"",JUGOS!$A$4),"")</f>
        <v>2</v>
      </c>
    </row>
    <row r="24" spans="1:7" ht="15.75" customHeight="1">
      <c r="A24" s="205"/>
      <c r="B24" s="206" t="str">
        <f>IF(JUGOS!X4="SI","MARACUYA PASSION","")</f>
        <v>MARACUYA PASSION</v>
      </c>
      <c r="C24" s="207">
        <f>IF(JUGOS!M4&gt;0,JUGOS!M4,0)</f>
        <v>0</v>
      </c>
      <c r="D24" s="208" t="str">
        <f t="shared" si="0"/>
        <v/>
      </c>
      <c r="E24" s="205"/>
      <c r="F24" s="209" t="str">
        <f>IF(JUGOS!$X$4="SI",JUGOS!$B$4,"")</f>
        <v>Ingrid Améndola</v>
      </c>
      <c r="G24" s="82">
        <f>IF(JUGOS!$X$4="SI",IF(JUGOS!$A$4=0,"",JUGOS!$A$4),"")</f>
        <v>2</v>
      </c>
    </row>
    <row r="25" spans="1:7" ht="15.75" customHeight="1">
      <c r="A25" s="205"/>
      <c r="B25" s="206" t="str">
        <f>IF(JUGOS!X4="SI","MOJITO","")</f>
        <v>MOJITO</v>
      </c>
      <c r="C25" s="207">
        <f>IF(JUGOS!N4&gt;0,JUGOS!N4,0)</f>
        <v>0</v>
      </c>
      <c r="D25" s="208" t="str">
        <f t="shared" si="0"/>
        <v/>
      </c>
      <c r="E25" s="205"/>
      <c r="F25" s="209" t="str">
        <f>IF(JUGOS!$X$4="SI",JUGOS!$B$4,"")</f>
        <v>Ingrid Améndola</v>
      </c>
      <c r="G25" s="82">
        <f>IF(JUGOS!$X$4="SI",IF(JUGOS!$A$4=0,"",JUGOS!$A$4),"")</f>
        <v>2</v>
      </c>
    </row>
    <row r="26" spans="1:7" ht="15.75" customHeight="1">
      <c r="A26" s="205"/>
      <c r="B26" s="206" t="str">
        <f>IF(JUGOS!X4="SI","ARAN-MANZ NMQ","")</f>
        <v>ARAN-MANZ NMQ</v>
      </c>
      <c r="C26" s="207">
        <f>IF(JUGOS!O4&gt;0,JUGOS!O4,0)</f>
        <v>0</v>
      </c>
      <c r="D26" s="208" t="str">
        <f t="shared" si="0"/>
        <v/>
      </c>
      <c r="E26" s="205"/>
      <c r="F26" s="209" t="str">
        <f>IF(JUGOS!$X$4="SI",JUGOS!$B$4,"")</f>
        <v>Ingrid Améndola</v>
      </c>
      <c r="G26" s="82">
        <f>IF(JUGOS!$X$4="SI",IF(JUGOS!$A$4=0,"",JUGOS!$A$4),"")</f>
        <v>2</v>
      </c>
    </row>
    <row r="27" spans="1:7" ht="15.75" customHeight="1">
      <c r="A27" s="205"/>
      <c r="B27" s="206" t="str">
        <f>IF(JUGOS!X4="SI","MANZANA NMQ","")</f>
        <v>MANZANA NMQ</v>
      </c>
      <c r="C27" s="207">
        <f>IF(JUGOS!P4&gt;0,JUGOS!P4,0)</f>
        <v>9</v>
      </c>
      <c r="D27" s="208" t="str">
        <f t="shared" si="0"/>
        <v>INCOMPLETO</v>
      </c>
      <c r="E27" s="205"/>
      <c r="F27" s="209" t="str">
        <f>IF(JUGOS!$X$4="SI",JUGOS!$B$4,"")</f>
        <v>Ingrid Améndola</v>
      </c>
      <c r="G27" s="82">
        <f>IF(JUGOS!$X$4="SI",IF(JUGOS!$A$4=0,"",JUGOS!$A$4),"")</f>
        <v>2</v>
      </c>
    </row>
    <row r="28" spans="1:7" ht="15.75" customHeight="1">
      <c r="A28" s="205"/>
      <c r="B28" s="206" t="str">
        <f>IF(JUGOS!X4="SI","MANZ-NAR-ANA-TÉ NMQ","")</f>
        <v>MANZ-NAR-ANA-TÉ NMQ</v>
      </c>
      <c r="C28" s="207">
        <f>IF(JUGOS!Q4&gt;0,JUGOS!Q4,0)</f>
        <v>0</v>
      </c>
      <c r="D28" s="208" t="str">
        <f t="shared" si="0"/>
        <v/>
      </c>
      <c r="E28" s="205"/>
      <c r="F28" s="209" t="str">
        <f>IF(JUGOS!$X$4="SI",JUGOS!$B$4,"")</f>
        <v>Ingrid Améndola</v>
      </c>
      <c r="G28" s="82">
        <f>IF(JUGOS!$X$4="SI",IF(JUGOS!$A$4=0,"",JUGOS!$A$4),"")</f>
        <v>2</v>
      </c>
    </row>
    <row r="29" spans="1:7" ht="15.75" customHeight="1">
      <c r="A29" s="205"/>
      <c r="B29" s="206" t="str">
        <f>IF(JUGOS!X4="SI","MANZ-FRUT-LIM NMQ","")</f>
        <v>MANZ-FRUT-LIM NMQ</v>
      </c>
      <c r="C29" s="207">
        <f>IF(JUGOS!R4&gt;0,JUGOS!R4,0)</f>
        <v>10</v>
      </c>
      <c r="D29" s="208" t="str">
        <f t="shared" si="0"/>
        <v>INCOMPLETO</v>
      </c>
      <c r="E29" s="205"/>
      <c r="F29" s="209" t="str">
        <f>IF(JUGOS!$X$4="SI",JUGOS!$B$4,"")</f>
        <v>Ingrid Améndola</v>
      </c>
      <c r="G29" s="82">
        <f>IF(JUGOS!$X$4="SI",IF(JUGOS!$A$4=0,"",JUGOS!$A$4),"")</f>
        <v>2</v>
      </c>
    </row>
    <row r="30" spans="1:7" ht="15.75" customHeight="1">
      <c r="A30" s="205"/>
      <c r="B30" s="206" t="str">
        <f>IF(JUGOS!X4="SI","NAR-MANZ NMQ","")</f>
        <v>NAR-MANZ NMQ</v>
      </c>
      <c r="C30" s="207">
        <f>IF(JUGOS!S4&gt;0,JUGOS!S4,0)</f>
        <v>0</v>
      </c>
      <c r="D30" s="208" t="str">
        <f t="shared" si="0"/>
        <v/>
      </c>
      <c r="E30" s="205"/>
      <c r="F30" s="209" t="str">
        <f>IF(JUGOS!$X$4="SI",JUGOS!$B$4,"")</f>
        <v>Ingrid Améndola</v>
      </c>
      <c r="G30" s="82">
        <f>IF(JUGOS!$X$4="SI",IF(JUGOS!$A$4=0,"",JUGOS!$A$4),"")</f>
        <v>2</v>
      </c>
    </row>
    <row r="31" spans="1:7" ht="15.75" customHeight="1">
      <c r="A31" s="205"/>
      <c r="B31" s="206" t="str">
        <f>IF(JUGOS!X4="SI","NAR-DUR-ZAN-CAL-LIM NMQ","")</f>
        <v>NAR-DUR-ZAN-CAL-LIM NMQ</v>
      </c>
      <c r="C31" s="207">
        <f>IF(JUGOS!T4&gt;0,JUGOS!T4,0)</f>
        <v>0</v>
      </c>
      <c r="D31" s="208" t="str">
        <f t="shared" si="0"/>
        <v/>
      </c>
      <c r="E31" s="205"/>
      <c r="F31" s="209" t="str">
        <f>IF(JUGOS!$X$4="SI",JUGOS!$B$4,"")</f>
        <v>Ingrid Améndola</v>
      </c>
      <c r="G31" s="82">
        <f>IF(JUGOS!$X$4="SI",IF(JUGOS!$A$4=0,"",JUGOS!$A$4),"")</f>
        <v>2</v>
      </c>
    </row>
    <row r="32" spans="1:7" ht="15.75" customHeight="1">
      <c r="A32" s="205"/>
      <c r="B32" s="206" t="str">
        <f>IF(JUGOS!X4="SI","PACK SURTIDO X 9","")</f>
        <v>PACK SURTIDO X 9</v>
      </c>
      <c r="C32" s="207">
        <f>IF(JUGOS!U4&gt;0,JUGOS!U4,0)</f>
        <v>0</v>
      </c>
      <c r="D32" s="208" t="str">
        <f t="shared" si="0"/>
        <v/>
      </c>
      <c r="E32" s="205"/>
      <c r="F32" s="209" t="str">
        <f>IF(JUGOS!$X$4="SI",JUGOS!$B$4,"")</f>
        <v>Ingrid Améndola</v>
      </c>
      <c r="G32" s="82">
        <f>IF(JUGOS!$X$4="SI",IF(JUGOS!$A$4=0,"",JUGOS!$A$4),"")</f>
        <v>2</v>
      </c>
    </row>
    <row r="33" spans="1:7" ht="15.75" customHeight="1">
      <c r="A33" s="205"/>
      <c r="B33" s="206" t="str">
        <f>IF(JUGOS!X4="SI","BIDON NARAN X 5","")</f>
        <v>BIDON NARAN X 5</v>
      </c>
      <c r="C33" s="207">
        <f>IF(JUGOS!V4&gt;0,JUGOS!V4,0)</f>
        <v>0</v>
      </c>
      <c r="D33" s="208" t="str">
        <f t="shared" ref="D33:D34" si="1">IF(C33&gt;0,"BIDÓN/ES","")</f>
        <v/>
      </c>
      <c r="E33" s="205"/>
      <c r="F33" s="209" t="str">
        <f>IF(JUGOS!$X$4="SI",JUGOS!$B$4,"")</f>
        <v>Ingrid Améndola</v>
      </c>
      <c r="G33" s="82">
        <f>IF(JUGOS!$X$4="SI",IF(JUGOS!$A$4=0,"",JUGOS!$A$4),"")</f>
        <v>2</v>
      </c>
    </row>
    <row r="34" spans="1:7" ht="15.75" customHeight="1">
      <c r="A34" s="205"/>
      <c r="B34" s="206" t="str">
        <f>IF(JUGOS!X4="SI","BIDON ARAN X 2","")</f>
        <v>BIDON ARAN X 2</v>
      </c>
      <c r="C34" s="207">
        <f>IF(JUGOS!W4&gt;0,JUGOS!W4,0)</f>
        <v>0</v>
      </c>
      <c r="D34" s="208" t="str">
        <f t="shared" si="1"/>
        <v/>
      </c>
      <c r="E34" s="205"/>
      <c r="F34" s="209" t="str">
        <f>IF(JUGOS!$X$4="SI",JUGOS!$B$4,"")</f>
        <v>Ingrid Améndola</v>
      </c>
      <c r="G34" s="82">
        <f>IF(JUGOS!$X$4="SI",IF(JUGOS!$A$4=0,"",JUGOS!$A$4),"")</f>
        <v>2</v>
      </c>
    </row>
    <row r="35" spans="1:7" ht="15.75" customHeight="1">
      <c r="A35" s="205"/>
      <c r="B35" s="206" t="str">
        <f>IF(JUGOS!X5="SI","ARANDANO C/AZU","")</f>
        <v>ARANDANO C/AZU</v>
      </c>
      <c r="C35" s="207">
        <f>IF(JUGOS!C5&gt;0,JUGOS!C$5,0)</f>
        <v>0</v>
      </c>
      <c r="D35" s="208" t="str">
        <f t="shared" ref="D35:D53" si="2">IF(MOD(C35,12)=0,IF(C35/12=0,"",C35/12),"INCOMPLETO")</f>
        <v/>
      </c>
      <c r="E35" s="205"/>
      <c r="F35" s="209" t="str">
        <f>IF(JUGOS!$X$5="SI",JUGOS!$B$5,"")</f>
        <v>Walden café</v>
      </c>
      <c r="G35" s="82">
        <f>IF(JUGOS!$X$5="SI",IF(JUGOS!$A$5=0,"",JUGOS!$A$5),"")</f>
        <v>1</v>
      </c>
    </row>
    <row r="36" spans="1:7" ht="15.75" customHeight="1">
      <c r="A36" s="205"/>
      <c r="B36" s="206" t="str">
        <f>IF(JUGOS!X5="SI","FRUT-FRAMB C/AZU","")</f>
        <v>FRUT-FRAMB C/AZU</v>
      </c>
      <c r="C36" s="207">
        <f>IF(JUGOS!D5&gt;0,JUGOS!D$5,0)</f>
        <v>0</v>
      </c>
      <c r="D36" s="208" t="str">
        <f t="shared" si="2"/>
        <v/>
      </c>
      <c r="E36" s="205"/>
      <c r="F36" s="209" t="str">
        <f>IF(JUGOS!$X$5="SI",JUGOS!$B$5,"")</f>
        <v>Walden café</v>
      </c>
      <c r="G36" s="82">
        <f>IF(JUGOS!$X$5="SI",IF(JUGOS!$A$5=0,"",JUGOS!$A$5),"")</f>
        <v>1</v>
      </c>
    </row>
    <row r="37" spans="1:7" ht="15.75" customHeight="1">
      <c r="A37" s="205"/>
      <c r="B37" s="206" t="str">
        <f>IF(JUGOS!X5="SI","MIX C/AZU","")</f>
        <v>MIX C/AZU</v>
      </c>
      <c r="C37" s="207">
        <f>IF(JUGOS!E5&gt;0,JUGOS!E$5,0)</f>
        <v>48</v>
      </c>
      <c r="D37" s="208">
        <f t="shared" si="2"/>
        <v>4</v>
      </c>
      <c r="E37" s="205"/>
      <c r="F37" s="209" t="str">
        <f>IF(JUGOS!$X$5="SI",JUGOS!$B$5,"")</f>
        <v>Walden café</v>
      </c>
      <c r="G37" s="82">
        <f>IF(JUGOS!$X$5="SI",IF(JUGOS!$A$5=0,"",JUGOS!$A$5),"")</f>
        <v>1</v>
      </c>
    </row>
    <row r="38" spans="1:7" ht="15.75" customHeight="1">
      <c r="A38" s="205"/>
      <c r="B38" s="206" t="str">
        <f>IF(JUGOS!X5="SI","MANZANA-LIM C/AZU","")</f>
        <v>MANZANA-LIM C/AZU</v>
      </c>
      <c r="C38" s="207">
        <f>IF(JUGOS!F5&gt;0,JUGOS!F$5,0)</f>
        <v>0</v>
      </c>
      <c r="D38" s="208" t="str">
        <f t="shared" si="2"/>
        <v/>
      </c>
      <c r="E38" s="205"/>
      <c r="F38" s="209" t="str">
        <f>IF(JUGOS!$X$5="SI",JUGOS!$B$5,"")</f>
        <v>Walden café</v>
      </c>
      <c r="G38" s="82">
        <f>IF(JUGOS!$X$5="SI",IF(JUGOS!$A$5=0,"",JUGOS!$A$5),"")</f>
        <v>1</v>
      </c>
    </row>
    <row r="39" spans="1:7" ht="15.75" customHeight="1">
      <c r="A39" s="205"/>
      <c r="B39" s="206" t="str">
        <f>IF(JUGOS!X5="SI","ZANA-NARANJA C/AZU","")</f>
        <v>ZANA-NARANJA C/AZU</v>
      </c>
      <c r="C39" s="207">
        <f>IF(JUGOS!G5&gt;0,JUGOS!G$5,0)</f>
        <v>0</v>
      </c>
      <c r="D39" s="208" t="str">
        <f t="shared" si="2"/>
        <v/>
      </c>
      <c r="E39" s="205"/>
      <c r="F39" s="209" t="str">
        <f>IF(JUGOS!$X$5="SI",JUGOS!$B$5,"")</f>
        <v>Walden café</v>
      </c>
      <c r="G39" s="82">
        <f>IF(JUGOS!$X$5="SI",IF(JUGOS!$A$5=0,"",JUGOS!$A$5),"")</f>
        <v>1</v>
      </c>
    </row>
    <row r="40" spans="1:7" ht="15.75" customHeight="1">
      <c r="A40" s="205"/>
      <c r="B40" s="206" t="str">
        <f>IF(JUGOS!X5="SI","LIMONADA","")</f>
        <v>LIMONADA</v>
      </c>
      <c r="C40" s="207">
        <f>IF(JUGOS!H5&gt;0,JUGOS!H$5,0)</f>
        <v>0</v>
      </c>
      <c r="D40" s="208" t="str">
        <f t="shared" si="2"/>
        <v/>
      </c>
      <c r="E40" s="205"/>
      <c r="F40" s="209" t="str">
        <f>IF(JUGOS!$X$5="SI",JUGOS!$B$5,"")</f>
        <v>Walden café</v>
      </c>
      <c r="G40" s="82">
        <f>IF(JUGOS!$X$5="SI",IF(JUGOS!$A$5=0,"",JUGOS!$A$5),"")</f>
        <v>1</v>
      </c>
    </row>
    <row r="41" spans="1:7" ht="15.75" customHeight="1">
      <c r="A41" s="205"/>
      <c r="B41" s="206" t="str">
        <f>IF(JUGOS!X5="SI","ARANDANO S/AZU","")</f>
        <v>ARANDANO S/AZU</v>
      </c>
      <c r="C41" s="207">
        <f>IF(JUGOS!I5&gt;0,JUGOS!I5,0)</f>
        <v>0</v>
      </c>
      <c r="D41" s="208" t="str">
        <f t="shared" si="2"/>
        <v/>
      </c>
      <c r="E41" s="205"/>
      <c r="F41" s="209" t="str">
        <f>IF(JUGOS!$X$5="SI",JUGOS!$B$5,"")</f>
        <v>Walden café</v>
      </c>
      <c r="G41" s="82">
        <f>IF(JUGOS!$X$5="SI",IF(JUGOS!$A$5=0,"",JUGOS!$A$5),"")</f>
        <v>1</v>
      </c>
    </row>
    <row r="42" spans="1:7" ht="15.75" customHeight="1">
      <c r="A42" s="205"/>
      <c r="B42" s="206" t="str">
        <f>IF(JUGOS!X5="SI","HAPPY CARROT","")</f>
        <v>HAPPY CARROT</v>
      </c>
      <c r="C42" s="207">
        <f>IF(JUGOS!J5&gt;0,JUGOS!J$5,0)</f>
        <v>0</v>
      </c>
      <c r="D42" s="208" t="str">
        <f t="shared" si="2"/>
        <v/>
      </c>
      <c r="E42" s="205"/>
      <c r="F42" s="209" t="str">
        <f>IF(JUGOS!$X$5="SI",JUGOS!$B$5,"")</f>
        <v>Walden café</v>
      </c>
      <c r="G42" s="82">
        <f>IF(JUGOS!$X$5="SI",IF(JUGOS!$A$5=0,"",JUGOS!$A$5),"")</f>
        <v>1</v>
      </c>
    </row>
    <row r="43" spans="1:7" ht="15.75" customHeight="1">
      <c r="A43" s="205"/>
      <c r="B43" s="206" t="str">
        <f>IF(JUGOS!X5="SI","GREEN POWER","")</f>
        <v>GREEN POWER</v>
      </c>
      <c r="C43" s="207">
        <f>IF(JUGOS!K5&gt;0,JUGOS!K$5,0)</f>
        <v>0</v>
      </c>
      <c r="D43" s="208" t="str">
        <f t="shared" si="2"/>
        <v/>
      </c>
      <c r="E43" s="205"/>
      <c r="F43" s="209" t="str">
        <f>IF(JUGOS!$X$5="SI",JUGOS!$B$5,"")</f>
        <v>Walden café</v>
      </c>
      <c r="G43" s="82">
        <f>IF(JUGOS!$X$5="SI",IF(JUGOS!$A$5=0,"",JUGOS!$A$5),"")</f>
        <v>1</v>
      </c>
    </row>
    <row r="44" spans="1:7" ht="15.75" customHeight="1">
      <c r="A44" s="205"/>
      <c r="B44" s="206" t="str">
        <f>IF(JUGOS!X5="SI","BERRIES MIX","")</f>
        <v>BERRIES MIX</v>
      </c>
      <c r="C44" s="207">
        <f>IF(JUGOS!L5&gt;0,JUGOS!L$5,0)</f>
        <v>0</v>
      </c>
      <c r="D44" s="208" t="str">
        <f t="shared" si="2"/>
        <v/>
      </c>
      <c r="E44" s="205"/>
      <c r="F44" s="209" t="str">
        <f>IF(JUGOS!$X$5="SI",JUGOS!$B$5,"")</f>
        <v>Walden café</v>
      </c>
      <c r="G44" s="82">
        <f>IF(JUGOS!$X$5="SI",IF(JUGOS!$A$5=0,"",JUGOS!$A$5),"")</f>
        <v>1</v>
      </c>
    </row>
    <row r="45" spans="1:7" ht="15.75" customHeight="1">
      <c r="A45" s="205"/>
      <c r="B45" s="206" t="str">
        <f>IF(JUGOS!X5="SI","MARACUYA PASSION","")</f>
        <v>MARACUYA PASSION</v>
      </c>
      <c r="C45" s="207">
        <f>IF(JUGOS!M5&gt;0,JUGOS!M$5,0)</f>
        <v>0</v>
      </c>
      <c r="D45" s="208" t="str">
        <f t="shared" si="2"/>
        <v/>
      </c>
      <c r="E45" s="205"/>
      <c r="F45" s="209" t="str">
        <f>IF(JUGOS!$X$5="SI",JUGOS!$B$5,"")</f>
        <v>Walden café</v>
      </c>
      <c r="G45" s="82">
        <f>IF(JUGOS!$X$5="SI",IF(JUGOS!$A$5=0,"",JUGOS!$A$5),"")</f>
        <v>1</v>
      </c>
    </row>
    <row r="46" spans="1:7" ht="15.75" customHeight="1">
      <c r="A46" s="205"/>
      <c r="B46" s="206" t="str">
        <f>IF(JUGOS!X5="SI","MOJITO","")</f>
        <v>MOJITO</v>
      </c>
      <c r="C46" s="207">
        <f>IF(JUGOS!N5&gt;0,JUGOS!N$5,0)</f>
        <v>0</v>
      </c>
      <c r="D46" s="208" t="str">
        <f t="shared" si="2"/>
        <v/>
      </c>
      <c r="E46" s="205"/>
      <c r="F46" s="209" t="str">
        <f>IF(JUGOS!$X$5="SI",JUGOS!$B$5,"")</f>
        <v>Walden café</v>
      </c>
      <c r="G46" s="82">
        <f>IF(JUGOS!$X$5="SI",IF(JUGOS!$A$5=0,"",JUGOS!$A$5),"")</f>
        <v>1</v>
      </c>
    </row>
    <row r="47" spans="1:7" ht="15.75" customHeight="1">
      <c r="A47" s="205"/>
      <c r="B47" s="206" t="str">
        <f>IF(JUGOS!X5="SI","ARAN-MANZ NMQ","")</f>
        <v>ARAN-MANZ NMQ</v>
      </c>
      <c r="C47" s="207">
        <f>IF(JUGOS!O5&gt;0,JUGOS!O$5,0)</f>
        <v>0</v>
      </c>
      <c r="D47" s="208" t="str">
        <f t="shared" si="2"/>
        <v/>
      </c>
      <c r="E47" s="205"/>
      <c r="F47" s="209" t="str">
        <f>IF(JUGOS!$X$5="SI",JUGOS!$B$5,"")</f>
        <v>Walden café</v>
      </c>
      <c r="G47" s="82">
        <f>IF(JUGOS!$X$5="SI",IF(JUGOS!$A$5=0,"",JUGOS!$A$5),"")</f>
        <v>1</v>
      </c>
    </row>
    <row r="48" spans="1:7" ht="15.75" customHeight="1">
      <c r="A48" s="205"/>
      <c r="B48" s="206" t="str">
        <f>IF(JUGOS!X5="SI","MANZANA NMQ","")</f>
        <v>MANZANA NMQ</v>
      </c>
      <c r="C48" s="207">
        <f>IF(JUGOS!P5&gt;0,JUGOS!P$5,0)</f>
        <v>0</v>
      </c>
      <c r="D48" s="208" t="str">
        <f t="shared" si="2"/>
        <v/>
      </c>
      <c r="E48" s="205"/>
      <c r="F48" s="209" t="str">
        <f>IF(JUGOS!$X$5="SI",JUGOS!$B$5,"")</f>
        <v>Walden café</v>
      </c>
      <c r="G48" s="82">
        <f>IF(JUGOS!$X$5="SI",IF(JUGOS!$A$5=0,"",JUGOS!$A$5),"")</f>
        <v>1</v>
      </c>
    </row>
    <row r="49" spans="1:7" ht="15.75" customHeight="1">
      <c r="A49" s="205"/>
      <c r="B49" s="206" t="str">
        <f>IF(JUGOS!X5="SI","MANZ-NAR-ANA-TÉ NMQ","")</f>
        <v>MANZ-NAR-ANA-TÉ NMQ</v>
      </c>
      <c r="C49" s="207">
        <f>IF(JUGOS!Q5&gt;0,JUGOS!Q$5,0)</f>
        <v>0</v>
      </c>
      <c r="D49" s="208" t="str">
        <f t="shared" si="2"/>
        <v/>
      </c>
      <c r="E49" s="205"/>
      <c r="F49" s="209" t="str">
        <f>IF(JUGOS!$X$5="SI",JUGOS!$B$5,"")</f>
        <v>Walden café</v>
      </c>
      <c r="G49" s="82">
        <f>IF(JUGOS!$X$5="SI",IF(JUGOS!$A$5=0,"",JUGOS!$A$5),"")</f>
        <v>1</v>
      </c>
    </row>
    <row r="50" spans="1:7" ht="15.75" customHeight="1">
      <c r="A50" s="205"/>
      <c r="B50" s="206" t="str">
        <f>IF(JUGOS!X5="SI","MANZ-FRUT-LIM NMQ","")</f>
        <v>MANZ-FRUT-LIM NMQ</v>
      </c>
      <c r="C50" s="207">
        <f>IF(JUGOS!R5&gt;0,JUGOS!R$5,0)</f>
        <v>0</v>
      </c>
      <c r="D50" s="208" t="str">
        <f t="shared" si="2"/>
        <v/>
      </c>
      <c r="E50" s="205"/>
      <c r="F50" s="209" t="str">
        <f>IF(JUGOS!$X$5="SI",JUGOS!$B$5,"")</f>
        <v>Walden café</v>
      </c>
      <c r="G50" s="82">
        <f>IF(JUGOS!$X$5="SI",IF(JUGOS!$A$5=0,"",JUGOS!$A$5),"")</f>
        <v>1</v>
      </c>
    </row>
    <row r="51" spans="1:7" ht="15.75" customHeight="1">
      <c r="A51" s="205"/>
      <c r="B51" s="206" t="str">
        <f>IF(JUGOS!X5="SI","NAR-MANZ NMQ","")</f>
        <v>NAR-MANZ NMQ</v>
      </c>
      <c r="C51" s="207">
        <f>IF(JUGOS!S5&gt;0,JUGOS!S$5,0)</f>
        <v>0</v>
      </c>
      <c r="D51" s="208" t="str">
        <f t="shared" si="2"/>
        <v/>
      </c>
      <c r="E51" s="205"/>
      <c r="F51" s="209" t="str">
        <f>IF(JUGOS!$X$5="SI",JUGOS!$B$5,"")</f>
        <v>Walden café</v>
      </c>
      <c r="G51" s="82">
        <f>IF(JUGOS!$X$5="SI",IF(JUGOS!$A$5=0,"",JUGOS!$A$5),"")</f>
        <v>1</v>
      </c>
    </row>
    <row r="52" spans="1:7" ht="15.75" customHeight="1">
      <c r="A52" s="205"/>
      <c r="B52" s="206" t="str">
        <f>IF(JUGOS!X5="SI","NAR-DUR-ZAN-CAL-LIM NMQ","")</f>
        <v>NAR-DUR-ZAN-CAL-LIM NMQ</v>
      </c>
      <c r="C52" s="207">
        <f>IF(JUGOS!T5&gt;0,JUGOS!T$5,0)</f>
        <v>0</v>
      </c>
      <c r="D52" s="208" t="str">
        <f t="shared" si="2"/>
        <v/>
      </c>
      <c r="E52" s="205"/>
      <c r="F52" s="209" t="str">
        <f>IF(JUGOS!$X$5="SI",JUGOS!$B$5,"")</f>
        <v>Walden café</v>
      </c>
      <c r="G52" s="82">
        <f>IF(JUGOS!$X$5="SI",IF(JUGOS!$A$5=0,"",JUGOS!$A$5),"")</f>
        <v>1</v>
      </c>
    </row>
    <row r="53" spans="1:7" ht="15.75" customHeight="1">
      <c r="A53" s="205"/>
      <c r="B53" s="206" t="str">
        <f>IF(JUGOS!X5="SI","PACK SURTIDO X 9","")</f>
        <v>PACK SURTIDO X 9</v>
      </c>
      <c r="C53" s="207">
        <f>IF(JUGOS!U5&gt;0,JUGOS!U$5,0)</f>
        <v>0</v>
      </c>
      <c r="D53" s="208" t="str">
        <f t="shared" si="2"/>
        <v/>
      </c>
      <c r="E53" s="205"/>
      <c r="F53" s="209" t="str">
        <f>IF(JUGOS!$X$5="SI",JUGOS!$B$5,"")</f>
        <v>Walden café</v>
      </c>
      <c r="G53" s="82">
        <f>IF(JUGOS!$X$5="SI",IF(JUGOS!$A$5=0,"",JUGOS!$A$5),"")</f>
        <v>1</v>
      </c>
    </row>
    <row r="54" spans="1:7" ht="15.75" customHeight="1">
      <c r="A54" s="205"/>
      <c r="B54" s="206" t="str">
        <f>IF(JUGOS!X5="SI","BIDON NARAN X 5","")</f>
        <v>BIDON NARAN X 5</v>
      </c>
      <c r="C54" s="207">
        <f>IF(JUGOS!V5&gt;0,JUGOS!V$5,0)</f>
        <v>0</v>
      </c>
      <c r="D54" s="208" t="str">
        <f t="shared" ref="D54:D55" si="3">IF(C54&gt;0,"BIDÓN/ES","")</f>
        <v/>
      </c>
      <c r="E54" s="205"/>
      <c r="F54" s="209" t="str">
        <f>IF(JUGOS!$X$5="SI",JUGOS!$B$5,"")</f>
        <v>Walden café</v>
      </c>
      <c r="G54" s="82">
        <f>IF(JUGOS!$X$5="SI",IF(JUGOS!$A$5=0,"",JUGOS!$A$5),"")</f>
        <v>1</v>
      </c>
    </row>
    <row r="55" spans="1:7" ht="15.75" customHeight="1">
      <c r="A55" s="205"/>
      <c r="B55" s="206" t="str">
        <f>IF(JUGOS!X5="SI","BIDON ARAN X 2","")</f>
        <v>BIDON ARAN X 2</v>
      </c>
      <c r="C55" s="207">
        <f>IF(JUGOS!W5&gt;0,JUGOS!W$5,0)</f>
        <v>0</v>
      </c>
      <c r="D55" s="208" t="str">
        <f t="shared" si="3"/>
        <v/>
      </c>
      <c r="E55" s="205"/>
      <c r="F55" s="209" t="str">
        <f>IF(JUGOS!$X$5="SI",JUGOS!$B$5,"")</f>
        <v>Walden café</v>
      </c>
      <c r="G55" s="82">
        <f>IF(JUGOS!$X$5="SI",IF(JUGOS!$A$5=0,"",JUGOS!$A$5),"")</f>
        <v>1</v>
      </c>
    </row>
    <row r="56" spans="1:7" ht="15.75" customHeight="1">
      <c r="A56" s="205"/>
      <c r="B56" s="206" t="str">
        <f>IF(JUGOS!X6="SI","ARANDANO C/AZU","")</f>
        <v>ARANDANO C/AZU</v>
      </c>
      <c r="C56" s="207">
        <f>IF(JUGOS!C$6&gt;0,JUGOS!C$6,0)</f>
        <v>0</v>
      </c>
      <c r="D56" s="208" t="str">
        <f t="shared" ref="D56:D74" si="4">IF(MOD(C56,12)=0,IF(C56/12=0,"",C56/12),"INCOMPLETO")</f>
        <v/>
      </c>
      <c r="E56" s="205"/>
      <c r="F56" s="209" t="str">
        <f>IF(JUGOS!$X$6="SI",JUGOS!$B$6,"")</f>
        <v xml:space="preserve">Fernando Barenbaum </v>
      </c>
      <c r="G56" s="82">
        <f>IF(JUGOS!$X$6="SI",IF(JUGOS!$A$6=0,"",JUGOS!$A$6),"")</f>
        <v>1</v>
      </c>
    </row>
    <row r="57" spans="1:7" ht="15.75" customHeight="1">
      <c r="A57" s="205"/>
      <c r="B57" s="206" t="str">
        <f>IF(JUGOS!X6="SI","FRUT-FRAMB C/AZU","")</f>
        <v>FRUT-FRAMB C/AZU</v>
      </c>
      <c r="C57" s="207">
        <f>IF(JUGOS!D$6&gt;0,JUGOS!D$6,0)</f>
        <v>0</v>
      </c>
      <c r="D57" s="208" t="str">
        <f t="shared" si="4"/>
        <v/>
      </c>
      <c r="E57" s="205"/>
      <c r="F57" s="209" t="str">
        <f>IF(JUGOS!$X$6="SI",JUGOS!$B$6,"")</f>
        <v xml:space="preserve">Fernando Barenbaum </v>
      </c>
      <c r="G57" s="82">
        <f>IF(JUGOS!$X$6="SI",IF(JUGOS!$A$6=0,"",JUGOS!$A$6),"")</f>
        <v>1</v>
      </c>
    </row>
    <row r="58" spans="1:7" ht="15.75" customHeight="1">
      <c r="A58" s="205"/>
      <c r="B58" s="206" t="str">
        <f>IF(JUGOS!X6="SI","MIX C/AZU","")</f>
        <v>MIX C/AZU</v>
      </c>
      <c r="C58" s="207">
        <f>IF(JUGOS!E$6&gt;0,JUGOS!E$6,0)</f>
        <v>0</v>
      </c>
      <c r="D58" s="208" t="str">
        <f t="shared" si="4"/>
        <v/>
      </c>
      <c r="E58" s="205"/>
      <c r="F58" s="209" t="str">
        <f>IF(JUGOS!$X$6="SI",JUGOS!$B$6,"")</f>
        <v xml:space="preserve">Fernando Barenbaum </v>
      </c>
      <c r="G58" s="82">
        <f>IF(JUGOS!$X$6="SI",IF(JUGOS!$A$6=0,"",JUGOS!$A$6),"")</f>
        <v>1</v>
      </c>
    </row>
    <row r="59" spans="1:7" ht="15.75" customHeight="1">
      <c r="A59" s="205"/>
      <c r="B59" s="206" t="str">
        <f>IF(JUGOS!X6="SI","MANZANA-LIM C/AZU","")</f>
        <v>MANZANA-LIM C/AZU</v>
      </c>
      <c r="C59" s="207">
        <f>IF(JUGOS!F$6&gt;0,JUGOS!F$6,0)</f>
        <v>0</v>
      </c>
      <c r="D59" s="208" t="str">
        <f t="shared" si="4"/>
        <v/>
      </c>
      <c r="E59" s="205"/>
      <c r="F59" s="209" t="str">
        <f>IF(JUGOS!$X$6="SI",JUGOS!$B$6,"")</f>
        <v xml:space="preserve">Fernando Barenbaum </v>
      </c>
      <c r="G59" s="82">
        <f>IF(JUGOS!$X$6="SI",IF(JUGOS!$A$6=0,"",JUGOS!$A$6),"")</f>
        <v>1</v>
      </c>
    </row>
    <row r="60" spans="1:7" ht="15.75" customHeight="1">
      <c r="A60" s="205"/>
      <c r="B60" s="206" t="str">
        <f>IF(JUGOS!X6="SI","ZANA-NARANJA C/AZU","")</f>
        <v>ZANA-NARANJA C/AZU</v>
      </c>
      <c r="C60" s="207">
        <f>IF(JUGOS!G$6&gt;0,JUGOS!G$6,0)</f>
        <v>0</v>
      </c>
      <c r="D60" s="208" t="str">
        <f t="shared" si="4"/>
        <v/>
      </c>
      <c r="E60" s="205"/>
      <c r="F60" s="209" t="str">
        <f>IF(JUGOS!$X$6="SI",JUGOS!$B$6,"")</f>
        <v xml:space="preserve">Fernando Barenbaum </v>
      </c>
      <c r="G60" s="82">
        <f>IF(JUGOS!$X$6="SI",IF(JUGOS!$A$6=0,"",JUGOS!$A$6),"")</f>
        <v>1</v>
      </c>
    </row>
    <row r="61" spans="1:7" ht="15.75" customHeight="1">
      <c r="A61" s="205"/>
      <c r="B61" s="206" t="str">
        <f>IF(JUGOS!X6="SI","LIMONADA","")</f>
        <v>LIMONADA</v>
      </c>
      <c r="C61" s="207">
        <f>IF(JUGOS!H$6&gt;0,JUGOS!H$6,0)</f>
        <v>0</v>
      </c>
      <c r="D61" s="208" t="str">
        <f t="shared" si="4"/>
        <v/>
      </c>
      <c r="E61" s="205"/>
      <c r="F61" s="209" t="str">
        <f>IF(JUGOS!$X$6="SI",JUGOS!$B$6,"")</f>
        <v xml:space="preserve">Fernando Barenbaum </v>
      </c>
      <c r="G61" s="82">
        <f>IF(JUGOS!$X$6="SI",IF(JUGOS!$A$6=0,"",JUGOS!$A$6),"")</f>
        <v>1</v>
      </c>
    </row>
    <row r="62" spans="1:7" ht="15.75" customHeight="1">
      <c r="A62" s="205"/>
      <c r="B62" s="206" t="str">
        <f>IF(JUGOS!X6="SI","ARANDANO S/AZU","")</f>
        <v>ARANDANO S/AZU</v>
      </c>
      <c r="C62" s="207">
        <f>IF(JUGOS!I$6&gt;0,JUGOS!I$6,0)</f>
        <v>0</v>
      </c>
      <c r="D62" s="208" t="str">
        <f t="shared" si="4"/>
        <v/>
      </c>
      <c r="E62" s="205"/>
      <c r="F62" s="209" t="str">
        <f>IF(JUGOS!$X$6="SI",JUGOS!$B$6,"")</f>
        <v xml:space="preserve">Fernando Barenbaum </v>
      </c>
      <c r="G62" s="82">
        <f>IF(JUGOS!$X$6="SI",IF(JUGOS!$A$6=0,"",JUGOS!$A$6),"")</f>
        <v>1</v>
      </c>
    </row>
    <row r="63" spans="1:7" ht="15.75" customHeight="1">
      <c r="A63" s="205"/>
      <c r="B63" s="206" t="str">
        <f>IF(JUGOS!X6="SI","HAPPY CARROT","")</f>
        <v>HAPPY CARROT</v>
      </c>
      <c r="C63" s="207">
        <f>IF(JUGOS!J$6&gt;0,JUGOS!J$6,0)</f>
        <v>4</v>
      </c>
      <c r="D63" s="208" t="str">
        <f t="shared" si="4"/>
        <v>INCOMPLETO</v>
      </c>
      <c r="E63" s="205"/>
      <c r="F63" s="209" t="str">
        <f>IF(JUGOS!$X$6="SI",JUGOS!$B$6,"")</f>
        <v xml:space="preserve">Fernando Barenbaum </v>
      </c>
      <c r="G63" s="82">
        <f>IF(JUGOS!$X$6="SI",IF(JUGOS!$A$6=0,"",JUGOS!$A$6),"")</f>
        <v>1</v>
      </c>
    </row>
    <row r="64" spans="1:7" ht="15.75" customHeight="1">
      <c r="A64" s="205"/>
      <c r="B64" s="206" t="str">
        <f>IF(JUGOS!X6="SI","GREEN POWER","")</f>
        <v>GREEN POWER</v>
      </c>
      <c r="C64" s="207">
        <f>IF(JUGOS!K$6&gt;0,JUGOS!K$6,0)</f>
        <v>4</v>
      </c>
      <c r="D64" s="208" t="str">
        <f t="shared" si="4"/>
        <v>INCOMPLETO</v>
      </c>
      <c r="E64" s="205"/>
      <c r="F64" s="209" t="str">
        <f>IF(JUGOS!$X$6="SI",JUGOS!$B$6,"")</f>
        <v xml:space="preserve">Fernando Barenbaum </v>
      </c>
      <c r="G64" s="82">
        <f>IF(JUGOS!$X$6="SI",IF(JUGOS!$A$6=0,"",JUGOS!$A$6),"")</f>
        <v>1</v>
      </c>
    </row>
    <row r="65" spans="1:7" ht="15.75" customHeight="1">
      <c r="A65" s="205"/>
      <c r="B65" s="206" t="str">
        <f>IF(JUGOS!X6="SI","BERRIES MIX","")</f>
        <v>BERRIES MIX</v>
      </c>
      <c r="C65" s="207">
        <f>IF(JUGOS!L$6&gt;0,JUGOS!L$6,0)</f>
        <v>4</v>
      </c>
      <c r="D65" s="208" t="str">
        <f t="shared" si="4"/>
        <v>INCOMPLETO</v>
      </c>
      <c r="E65" s="205"/>
      <c r="F65" s="209" t="str">
        <f>IF(JUGOS!$X$6="SI",JUGOS!$B$6,"")</f>
        <v xml:space="preserve">Fernando Barenbaum </v>
      </c>
      <c r="G65" s="82">
        <f>IF(JUGOS!$X$6="SI",IF(JUGOS!$A$6=0,"",JUGOS!$A$6),"")</f>
        <v>1</v>
      </c>
    </row>
    <row r="66" spans="1:7" ht="15.75" customHeight="1">
      <c r="A66" s="205"/>
      <c r="B66" s="206" t="str">
        <f>IF(JUGOS!X6="SI","MARACUYA PASSION","")</f>
        <v>MARACUYA PASSION</v>
      </c>
      <c r="C66" s="207">
        <f>IF(JUGOS!M$6&gt;0,JUGOS!M$6,0)</f>
        <v>0</v>
      </c>
      <c r="D66" s="208" t="str">
        <f t="shared" si="4"/>
        <v/>
      </c>
      <c r="E66" s="205"/>
      <c r="F66" s="209" t="str">
        <f>IF(JUGOS!$X$6="SI",JUGOS!$B$6,"")</f>
        <v xml:space="preserve">Fernando Barenbaum </v>
      </c>
      <c r="G66" s="82">
        <f>IF(JUGOS!$X$6="SI",IF(JUGOS!$A$6=0,"",JUGOS!$A$6),"")</f>
        <v>1</v>
      </c>
    </row>
    <row r="67" spans="1:7" ht="15.75" customHeight="1">
      <c r="A67" s="205"/>
      <c r="B67" s="206" t="str">
        <f>IF(JUGOS!X6="SI","MOJITO","")</f>
        <v>MOJITO</v>
      </c>
      <c r="C67" s="207">
        <f>IF(JUGOS!N$6&gt;0,JUGOS!N$6,0)</f>
        <v>0</v>
      </c>
      <c r="D67" s="208" t="str">
        <f t="shared" si="4"/>
        <v/>
      </c>
      <c r="E67" s="205"/>
      <c r="F67" s="209" t="str">
        <f>IF(JUGOS!$X$6="SI",JUGOS!$B$6,"")</f>
        <v xml:space="preserve">Fernando Barenbaum </v>
      </c>
      <c r="G67" s="82">
        <f>IF(JUGOS!$X$6="SI",IF(JUGOS!$A$6=0,"",JUGOS!$A$6),"")</f>
        <v>1</v>
      </c>
    </row>
    <row r="68" spans="1:7" ht="15.75" customHeight="1">
      <c r="A68" s="205"/>
      <c r="B68" s="206" t="str">
        <f>IF(JUGOS!X6="SI","ARAN-MANZ NMQ","")</f>
        <v>ARAN-MANZ NMQ</v>
      </c>
      <c r="C68" s="207">
        <f>IF(JUGOS!O$6&gt;0,JUGOS!O$6,0)</f>
        <v>0</v>
      </c>
      <c r="D68" s="208" t="str">
        <f t="shared" si="4"/>
        <v/>
      </c>
      <c r="E68" s="205"/>
      <c r="F68" s="209" t="str">
        <f>IF(JUGOS!$X$6="SI",JUGOS!$B$6,"")</f>
        <v xml:space="preserve">Fernando Barenbaum </v>
      </c>
      <c r="G68" s="82">
        <f>IF(JUGOS!$X$6="SI",IF(JUGOS!$A$6=0,"",JUGOS!$A$6),"")</f>
        <v>1</v>
      </c>
    </row>
    <row r="69" spans="1:7" ht="15.75" customHeight="1">
      <c r="A69" s="205"/>
      <c r="B69" s="206" t="str">
        <f>IF(JUGOS!X6="SI","MANZANA NMQ","")</f>
        <v>MANZANA NMQ</v>
      </c>
      <c r="C69" s="207">
        <f>IF(JUGOS!P$6&gt;0,JUGOS!P$6,0)</f>
        <v>0</v>
      </c>
      <c r="D69" s="208" t="str">
        <f t="shared" si="4"/>
        <v/>
      </c>
      <c r="E69" s="205"/>
      <c r="F69" s="209" t="str">
        <f>IF(JUGOS!$X$6="SI",JUGOS!$B$6,"")</f>
        <v xml:space="preserve">Fernando Barenbaum </v>
      </c>
      <c r="G69" s="82">
        <f>IF(JUGOS!$X$6="SI",IF(JUGOS!$A$6=0,"",JUGOS!$A$6),"")</f>
        <v>1</v>
      </c>
    </row>
    <row r="70" spans="1:7" ht="15.75" customHeight="1">
      <c r="A70" s="205"/>
      <c r="B70" s="206" t="str">
        <f>IF(JUGOS!X6="SI","MANZ-NAR-ANA-TÉ NMQ","")</f>
        <v>MANZ-NAR-ANA-TÉ NMQ</v>
      </c>
      <c r="C70" s="207">
        <f>IF(JUGOS!Q$6&gt;0,JUGOS!Q$6,0)</f>
        <v>0</v>
      </c>
      <c r="D70" s="208" t="str">
        <f t="shared" si="4"/>
        <v/>
      </c>
      <c r="E70" s="205"/>
      <c r="F70" s="209" t="str">
        <f>IF(JUGOS!$X$6="SI",JUGOS!$B$6,"")</f>
        <v xml:space="preserve">Fernando Barenbaum </v>
      </c>
      <c r="G70" s="82">
        <f>IF(JUGOS!$X$6="SI",IF(JUGOS!$A$6=0,"",JUGOS!$A$6),"")</f>
        <v>1</v>
      </c>
    </row>
    <row r="71" spans="1:7" ht="15.75" customHeight="1">
      <c r="A71" s="205"/>
      <c r="B71" s="206" t="str">
        <f>IF(JUGOS!X6="SI","MANZ-FRUT-LIM NMQ","")</f>
        <v>MANZ-FRUT-LIM NMQ</v>
      </c>
      <c r="C71" s="207">
        <f>IF(JUGOS!R$6&gt;0,JUGOS!R$6,0)</f>
        <v>0</v>
      </c>
      <c r="D71" s="208" t="str">
        <f t="shared" si="4"/>
        <v/>
      </c>
      <c r="E71" s="205"/>
      <c r="F71" s="209" t="str">
        <f>IF(JUGOS!$X$6="SI",JUGOS!$B$6,"")</f>
        <v xml:space="preserve">Fernando Barenbaum </v>
      </c>
      <c r="G71" s="82">
        <f>IF(JUGOS!$X$6="SI",IF(JUGOS!$A$6=0,"",JUGOS!$A$6),"")</f>
        <v>1</v>
      </c>
    </row>
    <row r="72" spans="1:7" ht="15.75" customHeight="1">
      <c r="A72" s="205"/>
      <c r="B72" s="206" t="str">
        <f>IF(JUGOS!X6="SI","NAR-MANZ NMQ","")</f>
        <v>NAR-MANZ NMQ</v>
      </c>
      <c r="C72" s="207">
        <f>IF(JUGOS!S$6&gt;0,JUGOS!S$6,0)</f>
        <v>0</v>
      </c>
      <c r="D72" s="208" t="str">
        <f t="shared" si="4"/>
        <v/>
      </c>
      <c r="E72" s="205"/>
      <c r="F72" s="209" t="str">
        <f>IF(JUGOS!$X$6="SI",JUGOS!$B$6,"")</f>
        <v xml:space="preserve">Fernando Barenbaum </v>
      </c>
      <c r="G72" s="82">
        <f>IF(JUGOS!$X$6="SI",IF(JUGOS!$A$6=0,"",JUGOS!$A$6),"")</f>
        <v>1</v>
      </c>
    </row>
    <row r="73" spans="1:7" ht="15.75" customHeight="1">
      <c r="A73" s="205"/>
      <c r="B73" s="206" t="str">
        <f>IF(JUGOS!X6="SI","NAR-DUR-ZAN-CAL-LIM NMQ","")</f>
        <v>NAR-DUR-ZAN-CAL-LIM NMQ</v>
      </c>
      <c r="C73" s="207">
        <f>IF(JUGOS!T$6&gt;0,JUGOS!T$6,0)</f>
        <v>0</v>
      </c>
      <c r="D73" s="208" t="str">
        <f t="shared" si="4"/>
        <v/>
      </c>
      <c r="E73" s="205"/>
      <c r="F73" s="209" t="str">
        <f>IF(JUGOS!$X$6="SI",JUGOS!$B$6,"")</f>
        <v xml:space="preserve">Fernando Barenbaum </v>
      </c>
      <c r="G73" s="82">
        <f>IF(JUGOS!$X$6="SI",IF(JUGOS!$A$6=0,"",JUGOS!$A$6),"")</f>
        <v>1</v>
      </c>
    </row>
    <row r="74" spans="1:7" ht="15.75" customHeight="1">
      <c r="A74" s="205"/>
      <c r="B74" s="206" t="str">
        <f>IF(JUGOS!X6="SI","PACK SURTIDO X 9","")</f>
        <v>PACK SURTIDO X 9</v>
      </c>
      <c r="C74" s="207">
        <f>IF(JUGOS!U$6&gt;0,JUGOS!U$6,0)</f>
        <v>0</v>
      </c>
      <c r="D74" s="208" t="str">
        <f t="shared" si="4"/>
        <v/>
      </c>
      <c r="E74" s="205"/>
      <c r="F74" s="209" t="str">
        <f>IF(JUGOS!$X$6="SI",JUGOS!$B$6,"")</f>
        <v xml:space="preserve">Fernando Barenbaum </v>
      </c>
      <c r="G74" s="82">
        <f>IF(JUGOS!$X$6="SI",IF(JUGOS!$A$6=0,"",JUGOS!$A$6),"")</f>
        <v>1</v>
      </c>
    </row>
    <row r="75" spans="1:7" ht="15.75" customHeight="1">
      <c r="A75" s="205"/>
      <c r="B75" s="206" t="str">
        <f>IF(JUGOS!X6="SI","BIDON NARAN X 5","")</f>
        <v>BIDON NARAN X 5</v>
      </c>
      <c r="C75" s="207">
        <f>IF(JUGOS!V$6&gt;0,JUGOS!V$6,0)</f>
        <v>0</v>
      </c>
      <c r="D75" s="208" t="str">
        <f t="shared" ref="D75:D76" si="5">IF(C75&gt;0,"BIDÓN/ES","")</f>
        <v/>
      </c>
      <c r="E75" s="205"/>
      <c r="F75" s="209" t="str">
        <f>IF(JUGOS!$X$6="SI",JUGOS!$B$6,"")</f>
        <v xml:space="preserve">Fernando Barenbaum </v>
      </c>
      <c r="G75" s="82">
        <f>IF(JUGOS!$X$6="SI",IF(JUGOS!$A$6=0,"",JUGOS!$A$6),"")</f>
        <v>1</v>
      </c>
    </row>
    <row r="76" spans="1:7" ht="15.75" customHeight="1">
      <c r="A76" s="205"/>
      <c r="B76" s="206" t="str">
        <f>IF(JUGOS!X6="SI","BIDON ARAN X 2","")</f>
        <v>BIDON ARAN X 2</v>
      </c>
      <c r="C76" s="207">
        <f>IF(JUGOS!W$6&gt;0,JUGOS!W$6,0)</f>
        <v>0</v>
      </c>
      <c r="D76" s="208" t="str">
        <f t="shared" si="5"/>
        <v/>
      </c>
      <c r="E76" s="205"/>
      <c r="F76" s="209" t="str">
        <f>IF(JUGOS!$X$6="SI",JUGOS!$B$6,"")</f>
        <v xml:space="preserve">Fernando Barenbaum </v>
      </c>
      <c r="G76" s="82">
        <f>IF(JUGOS!$X$6="SI",IF(JUGOS!$A$6=0,"",JUGOS!$A$6),"")</f>
        <v>1</v>
      </c>
    </row>
    <row r="77" spans="1:7" ht="15.75" customHeight="1">
      <c r="A77" s="205"/>
      <c r="B77" s="206" t="str">
        <f>IF(JUGOS!X7="SI","ARANDANO C/AZU","")</f>
        <v>ARANDANO C/AZU</v>
      </c>
      <c r="C77" s="207">
        <f>IF(JUGOS!C$7&gt;0,JUGOS!C$7,0)</f>
        <v>0</v>
      </c>
      <c r="D77" s="208" t="str">
        <f t="shared" ref="D77:D95" si="6">IF(MOD(C77,12)=0,IF(C77/12=0,"",C77/12),"INCOMPLETO")</f>
        <v/>
      </c>
      <c r="E77" s="205"/>
      <c r="F77" s="209" t="str">
        <f>IF(JUGOS!$X$7="SI",JUGOS!$B$7,"")</f>
        <v>Janelac</v>
      </c>
      <c r="G77" s="82">
        <f>IF(JUGOS!$X$7="SI",IF(JUGOS!$A$7=0,"",JUGOS!$A$7),"")</f>
        <v>5</v>
      </c>
    </row>
    <row r="78" spans="1:7" ht="15.75" customHeight="1">
      <c r="A78" s="205"/>
      <c r="B78" s="206" t="str">
        <f>IF(JUGOS!X7="SI","FRUT-FRAMB C/AZU","")</f>
        <v>FRUT-FRAMB C/AZU</v>
      </c>
      <c r="C78" s="207">
        <f>IF(JUGOS!D$7&gt;0,JUGOS!D$7,0)</f>
        <v>0</v>
      </c>
      <c r="D78" s="208" t="str">
        <f t="shared" si="6"/>
        <v/>
      </c>
      <c r="E78" s="205"/>
      <c r="F78" s="209" t="str">
        <f>IF(JUGOS!$X$7="SI",JUGOS!$B$7,"")</f>
        <v>Janelac</v>
      </c>
      <c r="G78" s="82">
        <f>IF(JUGOS!$X$7="SI",IF(JUGOS!$A$7=0,"",JUGOS!$A$7),"")</f>
        <v>5</v>
      </c>
    </row>
    <row r="79" spans="1:7" ht="15.75" customHeight="1">
      <c r="A79" s="205"/>
      <c r="B79" s="206" t="str">
        <f>IF(JUGOS!X7="SI","MIX C/AZU","")</f>
        <v>MIX C/AZU</v>
      </c>
      <c r="C79" s="207">
        <f>IF(JUGOS!E$7&gt;0,JUGOS!E$7,0)</f>
        <v>0</v>
      </c>
      <c r="D79" s="208" t="str">
        <f t="shared" si="6"/>
        <v/>
      </c>
      <c r="E79" s="205"/>
      <c r="F79" s="209" t="str">
        <f>IF(JUGOS!$X$7="SI",JUGOS!$B$7,"")</f>
        <v>Janelac</v>
      </c>
      <c r="G79" s="82">
        <f>IF(JUGOS!$X$7="SI",IF(JUGOS!$A$7=0,"",JUGOS!$A$7),"")</f>
        <v>5</v>
      </c>
    </row>
    <row r="80" spans="1:7" ht="15.75" customHeight="1">
      <c r="A80" s="205"/>
      <c r="B80" s="206" t="str">
        <f>IF(JUGOS!X7="SI","MANZANA-LIM C/AZU","")</f>
        <v>MANZANA-LIM C/AZU</v>
      </c>
      <c r="C80" s="207">
        <f>IF(JUGOS!F$7&gt;0,JUGOS!F$7,0)</f>
        <v>0</v>
      </c>
      <c r="D80" s="208" t="str">
        <f t="shared" si="6"/>
        <v/>
      </c>
      <c r="E80" s="205"/>
      <c r="F80" s="209" t="str">
        <f>IF(JUGOS!$X$7="SI",JUGOS!$B$7,"")</f>
        <v>Janelac</v>
      </c>
      <c r="G80" s="82">
        <f>IF(JUGOS!$X$7="SI",IF(JUGOS!$A$7=0,"",JUGOS!$A$7),"")</f>
        <v>5</v>
      </c>
    </row>
    <row r="81" spans="1:7" ht="15.75" customHeight="1">
      <c r="A81" s="205"/>
      <c r="B81" s="206" t="str">
        <f>IF(JUGOS!X7="SI","ZANA-NARANJA C/AZU","")</f>
        <v>ZANA-NARANJA C/AZU</v>
      </c>
      <c r="C81" s="207">
        <f>IF(JUGOS!G$7&gt;0,JUGOS!G$7,0)</f>
        <v>0</v>
      </c>
      <c r="D81" s="208" t="str">
        <f t="shared" si="6"/>
        <v/>
      </c>
      <c r="E81" s="205"/>
      <c r="F81" s="209" t="str">
        <f>IF(JUGOS!$X$7="SI",JUGOS!$B$7,"")</f>
        <v>Janelac</v>
      </c>
      <c r="G81" s="82">
        <f>IF(JUGOS!$X$7="SI",IF(JUGOS!$A$7=0,"",JUGOS!$A$7),"")</f>
        <v>5</v>
      </c>
    </row>
    <row r="82" spans="1:7" ht="15.75" customHeight="1">
      <c r="A82" s="205"/>
      <c r="B82" s="206" t="str">
        <f>IF(JUGOS!X7="SI","LIMONADA","")</f>
        <v>LIMONADA</v>
      </c>
      <c r="C82" s="207">
        <f>IF(JUGOS!H$7&gt;0,JUGOS!H$7,0)</f>
        <v>0</v>
      </c>
      <c r="D82" s="208" t="str">
        <f t="shared" si="6"/>
        <v/>
      </c>
      <c r="E82" s="205"/>
      <c r="F82" s="209" t="str">
        <f>IF(JUGOS!$X$7="SI",JUGOS!$B$7,"")</f>
        <v>Janelac</v>
      </c>
      <c r="G82" s="82">
        <f>IF(JUGOS!$X$7="SI",IF(JUGOS!$A$7=0,"",JUGOS!$A$7),"")</f>
        <v>5</v>
      </c>
    </row>
    <row r="83" spans="1:7" ht="15.75" customHeight="1">
      <c r="A83" s="205"/>
      <c r="B83" s="206" t="str">
        <f>IF(JUGOS!X7="SI","ARANDANO S/AZU","")</f>
        <v>ARANDANO S/AZU</v>
      </c>
      <c r="C83" s="207">
        <f>IF(JUGOS!I$7&gt;0,JUGOS!I$7,0)</f>
        <v>0</v>
      </c>
      <c r="D83" s="208" t="str">
        <f t="shared" si="6"/>
        <v/>
      </c>
      <c r="E83" s="205"/>
      <c r="F83" s="209" t="str">
        <f>IF(JUGOS!$X$7="SI",JUGOS!$B$7,"")</f>
        <v>Janelac</v>
      </c>
      <c r="G83" s="82">
        <f>IF(JUGOS!$X$7="SI",IF(JUGOS!$A$7=0,"",JUGOS!$A$7),"")</f>
        <v>5</v>
      </c>
    </row>
    <row r="84" spans="1:7" ht="15.75" customHeight="1">
      <c r="A84" s="205"/>
      <c r="B84" s="206" t="str">
        <f>IF(JUGOS!X7="SI","HAPPY CARROT","")</f>
        <v>HAPPY CARROT</v>
      </c>
      <c r="C84" s="207">
        <f>IF(JUGOS!J$7&gt;0,JUGOS!J$7,0)</f>
        <v>0</v>
      </c>
      <c r="D84" s="208" t="str">
        <f t="shared" si="6"/>
        <v/>
      </c>
      <c r="E84" s="205"/>
      <c r="F84" s="209" t="str">
        <f>IF(JUGOS!$X$7="SI",JUGOS!$B$7,"")</f>
        <v>Janelac</v>
      </c>
      <c r="G84" s="82">
        <f>IF(JUGOS!$X$7="SI",IF(JUGOS!$A$7=0,"",JUGOS!$A$7),"")</f>
        <v>5</v>
      </c>
    </row>
    <row r="85" spans="1:7" ht="15.75" customHeight="1">
      <c r="A85" s="205"/>
      <c r="B85" s="206" t="str">
        <f>IF(JUGOS!X7="SI","GREEN POWER","")</f>
        <v>GREEN POWER</v>
      </c>
      <c r="C85" s="207">
        <f>IF(JUGOS!K$7&gt;0,JUGOS!K$7,0)</f>
        <v>0</v>
      </c>
      <c r="D85" s="208" t="str">
        <f t="shared" si="6"/>
        <v/>
      </c>
      <c r="E85" s="205"/>
      <c r="F85" s="209" t="str">
        <f>IF(JUGOS!$X$7="SI",JUGOS!$B$7,"")</f>
        <v>Janelac</v>
      </c>
      <c r="G85" s="82">
        <f>IF(JUGOS!$X$7="SI",IF(JUGOS!$A$7=0,"",JUGOS!$A$7),"")</f>
        <v>5</v>
      </c>
    </row>
    <row r="86" spans="1:7" ht="15.75" customHeight="1">
      <c r="A86" s="205"/>
      <c r="B86" s="206" t="str">
        <f>IF(JUGOS!X7="SI","BERRIES MIX","")</f>
        <v>BERRIES MIX</v>
      </c>
      <c r="C86" s="207">
        <f>IF(JUGOS!L$7&gt;0,JUGOS!L$7,0)</f>
        <v>0</v>
      </c>
      <c r="D86" s="208" t="str">
        <f t="shared" si="6"/>
        <v/>
      </c>
      <c r="E86" s="205"/>
      <c r="F86" s="209" t="str">
        <f>IF(JUGOS!$X$7="SI",JUGOS!$B$7,"")</f>
        <v>Janelac</v>
      </c>
      <c r="G86" s="82">
        <f>IF(JUGOS!$X$7="SI",IF(JUGOS!$A$7=0,"",JUGOS!$A$7),"")</f>
        <v>5</v>
      </c>
    </row>
    <row r="87" spans="1:7" ht="15.75" customHeight="1">
      <c r="A87" s="205"/>
      <c r="B87" s="206" t="str">
        <f>IF(JUGOS!X7="SI","MARACUYA PASSION","")</f>
        <v>MARACUYA PASSION</v>
      </c>
      <c r="C87" s="207">
        <f>IF(JUGOS!M$7&gt;0,JUGOS!M$7,0)</f>
        <v>0</v>
      </c>
      <c r="D87" s="208" t="str">
        <f t="shared" si="6"/>
        <v/>
      </c>
      <c r="E87" s="205"/>
      <c r="F87" s="209" t="str">
        <f>IF(JUGOS!$X$7="SI",JUGOS!$B$7,"")</f>
        <v>Janelac</v>
      </c>
      <c r="G87" s="82">
        <f>IF(JUGOS!$X$7="SI",IF(JUGOS!$A$7=0,"",JUGOS!$A$7),"")</f>
        <v>5</v>
      </c>
    </row>
    <row r="88" spans="1:7" ht="15.75" customHeight="1">
      <c r="A88" s="205"/>
      <c r="B88" s="206" t="str">
        <f>IF(JUGOS!X7="SI","MOJITO","")</f>
        <v>MOJITO</v>
      </c>
      <c r="C88" s="207">
        <f>IF(JUGOS!N$7&gt;0,JUGOS!N$7,0)</f>
        <v>0</v>
      </c>
      <c r="D88" s="208" t="str">
        <f t="shared" si="6"/>
        <v/>
      </c>
      <c r="E88" s="205"/>
      <c r="F88" s="209" t="str">
        <f>IF(JUGOS!$X$7="SI",JUGOS!$B$7,"")</f>
        <v>Janelac</v>
      </c>
      <c r="G88" s="82">
        <f>IF(JUGOS!$X$7="SI",IF(JUGOS!$A$7=0,"",JUGOS!$A$7),"")</f>
        <v>5</v>
      </c>
    </row>
    <row r="89" spans="1:7" ht="15.75" customHeight="1">
      <c r="A89" s="205"/>
      <c r="B89" s="206" t="str">
        <f>IF(JUGOS!X7="SI","ARAN-MANZ NMQ","")</f>
        <v>ARAN-MANZ NMQ</v>
      </c>
      <c r="C89" s="207">
        <f>IF(JUGOS!O$7&gt;0,JUGOS!O$7,0)</f>
        <v>0</v>
      </c>
      <c r="D89" s="208" t="str">
        <f t="shared" si="6"/>
        <v/>
      </c>
      <c r="E89" s="205"/>
      <c r="F89" s="209" t="str">
        <f>IF(JUGOS!$X$7="SI",JUGOS!$B$7,"")</f>
        <v>Janelac</v>
      </c>
      <c r="G89" s="82">
        <f>IF(JUGOS!$X$7="SI",IF(JUGOS!$A$7=0,"",JUGOS!$A$7),"")</f>
        <v>5</v>
      </c>
    </row>
    <row r="90" spans="1:7" ht="15.75" customHeight="1">
      <c r="A90" s="205"/>
      <c r="B90" s="206" t="str">
        <f>IF(JUGOS!X7="SI","MANZANA NMQ","")</f>
        <v>MANZANA NMQ</v>
      </c>
      <c r="C90" s="207">
        <f>IF(JUGOS!P$7&gt;0,JUGOS!P$7,0)</f>
        <v>0</v>
      </c>
      <c r="D90" s="208" t="str">
        <f t="shared" si="6"/>
        <v/>
      </c>
      <c r="E90" s="205"/>
      <c r="F90" s="209" t="str">
        <f>IF(JUGOS!$X$7="SI",JUGOS!$B$7,"")</f>
        <v>Janelac</v>
      </c>
      <c r="G90" s="82">
        <f>IF(JUGOS!$X$7="SI",IF(JUGOS!$A$7=0,"",JUGOS!$A$7),"")</f>
        <v>5</v>
      </c>
    </row>
    <row r="91" spans="1:7" ht="15.75" customHeight="1">
      <c r="A91" s="205"/>
      <c r="B91" s="206" t="str">
        <f>IF(JUGOS!X7="SI","MANZ-NAR-ANA-TÉ NMQ","")</f>
        <v>MANZ-NAR-ANA-TÉ NMQ</v>
      </c>
      <c r="C91" s="207">
        <f>IF(JUGOS!Q$7&gt;0,JUGOS!Q$7,0)</f>
        <v>0</v>
      </c>
      <c r="D91" s="208" t="str">
        <f t="shared" si="6"/>
        <v/>
      </c>
      <c r="E91" s="205"/>
      <c r="F91" s="209" t="str">
        <f>IF(JUGOS!$X$7="SI",JUGOS!$B$7,"")</f>
        <v>Janelac</v>
      </c>
      <c r="G91" s="82">
        <f>IF(JUGOS!$X$7="SI",IF(JUGOS!$A$7=0,"",JUGOS!$A$7),"")</f>
        <v>5</v>
      </c>
    </row>
    <row r="92" spans="1:7" ht="15.75" customHeight="1">
      <c r="A92" s="205"/>
      <c r="B92" s="206" t="str">
        <f>IF(JUGOS!X7="SI","MANZ-FRUT-LIM NMQ","")</f>
        <v>MANZ-FRUT-LIM NMQ</v>
      </c>
      <c r="C92" s="207">
        <f>IF(JUGOS!R$7&gt;0,JUGOS!R$7,0)</f>
        <v>0</v>
      </c>
      <c r="D92" s="208" t="str">
        <f t="shared" si="6"/>
        <v/>
      </c>
      <c r="E92" s="205"/>
      <c r="F92" s="209" t="str">
        <f>IF(JUGOS!$X$7="SI",JUGOS!$B$7,"")</f>
        <v>Janelac</v>
      </c>
      <c r="G92" s="82">
        <f>IF(JUGOS!$X$7="SI",IF(JUGOS!$A$7=0,"",JUGOS!$A$7),"")</f>
        <v>5</v>
      </c>
    </row>
    <row r="93" spans="1:7" ht="15.75" customHeight="1">
      <c r="A93" s="205"/>
      <c r="B93" s="206" t="str">
        <f>IF(JUGOS!X7="SI","NAR-MANZ NMQ","")</f>
        <v>NAR-MANZ NMQ</v>
      </c>
      <c r="C93" s="207">
        <f>IF(JUGOS!S$7&gt;0,JUGOS!S$7,0)</f>
        <v>0</v>
      </c>
      <c r="D93" s="208" t="str">
        <f t="shared" si="6"/>
        <v/>
      </c>
      <c r="E93" s="205"/>
      <c r="F93" s="209" t="str">
        <f>IF(JUGOS!$X$7="SI",JUGOS!$B$7,"")</f>
        <v>Janelac</v>
      </c>
      <c r="G93" s="82">
        <f>IF(JUGOS!$X$7="SI",IF(JUGOS!$A$7=0,"",JUGOS!$A$7),"")</f>
        <v>5</v>
      </c>
    </row>
    <row r="94" spans="1:7" ht="15.75" customHeight="1">
      <c r="A94" s="205"/>
      <c r="B94" s="206" t="str">
        <f>IF(JUGOS!X7="SI","NAR-DUR-ZAN-CAL-LIM NMQ","")</f>
        <v>NAR-DUR-ZAN-CAL-LIM NMQ</v>
      </c>
      <c r="C94" s="207">
        <f>IF(JUGOS!T$7&gt;0,JUGOS!T$7,0)</f>
        <v>24</v>
      </c>
      <c r="D94" s="208">
        <f t="shared" si="6"/>
        <v>2</v>
      </c>
      <c r="E94" s="205"/>
      <c r="F94" s="209" t="str">
        <f>IF(JUGOS!$X$7="SI",JUGOS!$B$7,"")</f>
        <v>Janelac</v>
      </c>
      <c r="G94" s="82">
        <f>IF(JUGOS!$X$7="SI",IF(JUGOS!$A$7=0,"",JUGOS!$A$7),"")</f>
        <v>5</v>
      </c>
    </row>
    <row r="95" spans="1:7" ht="15.75" customHeight="1">
      <c r="A95" s="205"/>
      <c r="B95" s="206" t="str">
        <f>IF(JUGOS!X7="SI","PACK SURTIDO X 9","")</f>
        <v>PACK SURTIDO X 9</v>
      </c>
      <c r="C95" s="207">
        <f>IF(JUGOS!U$7&gt;0,JUGOS!U$7,0)</f>
        <v>0</v>
      </c>
      <c r="D95" s="208" t="str">
        <f t="shared" si="6"/>
        <v/>
      </c>
      <c r="E95" s="205"/>
      <c r="F95" s="209" t="str">
        <f>IF(JUGOS!$X$7="SI",JUGOS!$B$7,"")</f>
        <v>Janelac</v>
      </c>
      <c r="G95" s="82">
        <f>IF(JUGOS!$X$7="SI",IF(JUGOS!$A$7=0,"",JUGOS!$A$7),"")</f>
        <v>5</v>
      </c>
    </row>
    <row r="96" spans="1:7" ht="15.75" customHeight="1">
      <c r="A96" s="205"/>
      <c r="B96" s="206" t="str">
        <f>IF(JUGOS!X7="SI","BIDON NARAN X 5","")</f>
        <v>BIDON NARAN X 5</v>
      </c>
      <c r="C96" s="207">
        <f>IF(JUGOS!V$7&gt;0,JUGOS!V$7,0)</f>
        <v>0</v>
      </c>
      <c r="D96" s="208" t="str">
        <f t="shared" ref="D96:D97" si="7">IF(C96&gt;0,"BIDÓN/ES","")</f>
        <v/>
      </c>
      <c r="E96" s="205"/>
      <c r="F96" s="209" t="str">
        <f>IF(JUGOS!$X$7="SI",JUGOS!$B$7,"")</f>
        <v>Janelac</v>
      </c>
      <c r="G96" s="82">
        <f>IF(JUGOS!$X$7="SI",IF(JUGOS!$A$7=0,"",JUGOS!$A$7),"")</f>
        <v>5</v>
      </c>
    </row>
    <row r="97" spans="1:7" ht="15.75" customHeight="1">
      <c r="A97" s="205"/>
      <c r="B97" s="206" t="str">
        <f>IF(JUGOS!X7="SI","BIDON ARAN X 2","")</f>
        <v>BIDON ARAN X 2</v>
      </c>
      <c r="C97" s="207">
        <f>IF(JUGOS!W$7&gt;0,JUGOS!W$7,0)</f>
        <v>0</v>
      </c>
      <c r="D97" s="208" t="str">
        <f t="shared" si="7"/>
        <v/>
      </c>
      <c r="E97" s="205"/>
      <c r="F97" s="209" t="str">
        <f>IF(JUGOS!$X$7="SI",JUGOS!$B$7,"")</f>
        <v>Janelac</v>
      </c>
      <c r="G97" s="82">
        <f>IF(JUGOS!$X$7="SI",IF(JUGOS!$A$7=0,"",JUGOS!$A$7),"")</f>
        <v>5</v>
      </c>
    </row>
    <row r="98" spans="1:7" ht="15.75" customHeight="1">
      <c r="A98" s="205"/>
      <c r="B98" s="206" t="str">
        <f>IF(JUGOS!X8="SI","ARANDANO C/AZU","")</f>
        <v/>
      </c>
      <c r="C98" s="207">
        <f>IF(JUGOS!C$8&gt;0,JUGOS!C$8,0)</f>
        <v>0</v>
      </c>
      <c r="D98" s="208" t="str">
        <f t="shared" ref="D98:D116" si="8">IF(MOD(C98,12)=0,IF(C98/12=0,"",C98/12),"INCOMPLETO")</f>
        <v/>
      </c>
      <c r="E98" s="205"/>
      <c r="F98" s="209" t="str">
        <f>IF(JUGOS!$X$8="SI",JUGOS!$B$8,"")</f>
        <v/>
      </c>
      <c r="G98" s="82" t="str">
        <f>IF(JUGOS!$X$8="SI",IF(JUGOS!$A$8=0,"",JUGOS!$A$8),"")</f>
        <v/>
      </c>
    </row>
    <row r="99" spans="1:7" ht="15.75" customHeight="1">
      <c r="A99" s="205"/>
      <c r="B99" s="206" t="str">
        <f>IF(JUGOS!X8="SI","FRUT-FRAMB C/AZU","")</f>
        <v/>
      </c>
      <c r="C99" s="207">
        <f>IF(JUGOS!D$8&gt;0,JUGOS!D$8,0)</f>
        <v>0</v>
      </c>
      <c r="D99" s="208" t="str">
        <f t="shared" si="8"/>
        <v/>
      </c>
      <c r="E99" s="205"/>
      <c r="F99" s="209" t="str">
        <f>IF(JUGOS!$X$8="SI",JUGOS!$B$8,"")</f>
        <v/>
      </c>
      <c r="G99" s="82" t="str">
        <f>IF(JUGOS!$X$8="SI",IF(JUGOS!$A$8=0,"",JUGOS!$A$8),"")</f>
        <v/>
      </c>
    </row>
    <row r="100" spans="1:7" ht="15.75" customHeight="1">
      <c r="A100" s="205"/>
      <c r="B100" s="206" t="str">
        <f>IF(JUGOS!X8="SI","MIX C/AZU","")</f>
        <v/>
      </c>
      <c r="C100" s="207">
        <f>IF(JUGOS!E$8&gt;0,JUGOS!E$8,0)</f>
        <v>0</v>
      </c>
      <c r="D100" s="208" t="str">
        <f t="shared" si="8"/>
        <v/>
      </c>
      <c r="E100" s="205"/>
      <c r="F100" s="209" t="str">
        <f>IF(JUGOS!$X$8="SI",JUGOS!$B$8,"")</f>
        <v/>
      </c>
      <c r="G100" s="82" t="str">
        <f>IF(JUGOS!$X$8="SI",IF(JUGOS!$A$8=0,"",JUGOS!$A$8),"")</f>
        <v/>
      </c>
    </row>
    <row r="101" spans="1:7" ht="15.75" customHeight="1">
      <c r="A101" s="205"/>
      <c r="B101" s="206" t="str">
        <f>IF(JUGOS!X8="SI","MANZANA-LIM C/AZU","")</f>
        <v/>
      </c>
      <c r="C101" s="207">
        <f>IF(JUGOS!F$8&gt;0,JUGOS!F$8,0)</f>
        <v>0</v>
      </c>
      <c r="D101" s="208" t="str">
        <f t="shared" si="8"/>
        <v/>
      </c>
      <c r="E101" s="205"/>
      <c r="F101" s="209" t="str">
        <f>IF(JUGOS!$X$8="SI",JUGOS!$B$8,"")</f>
        <v/>
      </c>
      <c r="G101" s="82" t="str">
        <f>IF(JUGOS!$X$8="SI",IF(JUGOS!$A$8=0,"",JUGOS!$A$8),"")</f>
        <v/>
      </c>
    </row>
    <row r="102" spans="1:7" ht="15.75" customHeight="1">
      <c r="A102" s="205"/>
      <c r="B102" s="206" t="str">
        <f>IF(JUGOS!X8="SI","ZANA-NARANJA C/AZU","")</f>
        <v/>
      </c>
      <c r="C102" s="207">
        <f>IF(JUGOS!G$8&gt;0,JUGOS!G$8,0)</f>
        <v>0</v>
      </c>
      <c r="D102" s="208" t="str">
        <f t="shared" si="8"/>
        <v/>
      </c>
      <c r="E102" s="205"/>
      <c r="F102" s="209" t="str">
        <f>IF(JUGOS!$X$8="SI",JUGOS!$B$8,"")</f>
        <v/>
      </c>
      <c r="G102" s="82" t="str">
        <f>IF(JUGOS!$X$8="SI",IF(JUGOS!$A$8=0,"",JUGOS!$A$8),"")</f>
        <v/>
      </c>
    </row>
    <row r="103" spans="1:7" ht="15.75" customHeight="1">
      <c r="A103" s="205"/>
      <c r="B103" s="206" t="str">
        <f>IF(JUGOS!X8="SI","LIMONADA","")</f>
        <v/>
      </c>
      <c r="C103" s="207">
        <f>IF(JUGOS!H$8&gt;0,JUGOS!H$8,0)</f>
        <v>0</v>
      </c>
      <c r="D103" s="208" t="str">
        <f t="shared" si="8"/>
        <v/>
      </c>
      <c r="E103" s="205"/>
      <c r="F103" s="209" t="str">
        <f>IF(JUGOS!$X$8="SI",JUGOS!$B$8,"")</f>
        <v/>
      </c>
      <c r="G103" s="82" t="str">
        <f>IF(JUGOS!$X$8="SI",IF(JUGOS!$A$8=0,"",JUGOS!$A$8),"")</f>
        <v/>
      </c>
    </row>
    <row r="104" spans="1:7" ht="15.75" customHeight="1">
      <c r="A104" s="205"/>
      <c r="B104" s="206" t="str">
        <f>IF(JUGOS!X8="SI","ARANDANO S/AZU","")</f>
        <v/>
      </c>
      <c r="C104" s="207">
        <f>IF(JUGOS!I$8&gt;0,JUGOS!I$8,0)</f>
        <v>0</v>
      </c>
      <c r="D104" s="208" t="str">
        <f t="shared" si="8"/>
        <v/>
      </c>
      <c r="E104" s="205"/>
      <c r="F104" s="209" t="str">
        <f>IF(JUGOS!$X$8="SI",JUGOS!$B$8,"")</f>
        <v/>
      </c>
      <c r="G104" s="82" t="str">
        <f>IF(JUGOS!$X$8="SI",IF(JUGOS!$A$8=0,"",JUGOS!$A$8),"")</f>
        <v/>
      </c>
    </row>
    <row r="105" spans="1:7" ht="15.75" customHeight="1">
      <c r="A105" s="205"/>
      <c r="B105" s="206" t="str">
        <f>IF(JUGOS!X8="SI","HAPPY CARROT","")</f>
        <v/>
      </c>
      <c r="C105" s="207">
        <f>IF(JUGOS!J$8&gt;0,JUGOS!J$8,0)</f>
        <v>0</v>
      </c>
      <c r="D105" s="208" t="str">
        <f t="shared" si="8"/>
        <v/>
      </c>
      <c r="E105" s="205"/>
      <c r="F105" s="209" t="str">
        <f>IF(JUGOS!$X$8="SI",JUGOS!$B$8,"")</f>
        <v/>
      </c>
      <c r="G105" s="82" t="str">
        <f>IF(JUGOS!$X$8="SI",IF(JUGOS!$A$8=0,"",JUGOS!$A$8),"")</f>
        <v/>
      </c>
    </row>
    <row r="106" spans="1:7" ht="15.75" customHeight="1">
      <c r="A106" s="205"/>
      <c r="B106" s="206" t="str">
        <f>IF(JUGOS!X8="SI","GREEN POWER","")</f>
        <v/>
      </c>
      <c r="C106" s="207">
        <f>IF(JUGOS!K$8&gt;0,JUGOS!K$8,0)</f>
        <v>0</v>
      </c>
      <c r="D106" s="208" t="str">
        <f t="shared" si="8"/>
        <v/>
      </c>
      <c r="E106" s="205"/>
      <c r="F106" s="209" t="str">
        <f>IF(JUGOS!$X$8="SI",JUGOS!$B$8,"")</f>
        <v/>
      </c>
      <c r="G106" s="82" t="str">
        <f>IF(JUGOS!$X$8="SI",IF(JUGOS!$A$8=0,"",JUGOS!$A$8),"")</f>
        <v/>
      </c>
    </row>
    <row r="107" spans="1:7" ht="15.75" customHeight="1">
      <c r="A107" s="205"/>
      <c r="B107" s="206" t="str">
        <f>IF(JUGOS!X8="SI","BERRIES MIX","")</f>
        <v/>
      </c>
      <c r="C107" s="207">
        <f>IF(JUGOS!L$8&gt;0,JUGOS!L$8,0)</f>
        <v>0</v>
      </c>
      <c r="D107" s="208" t="str">
        <f t="shared" si="8"/>
        <v/>
      </c>
      <c r="E107" s="205"/>
      <c r="F107" s="209" t="str">
        <f>IF(JUGOS!$X$8="SI",JUGOS!$B$8,"")</f>
        <v/>
      </c>
      <c r="G107" s="82" t="str">
        <f>IF(JUGOS!$X$8="SI",IF(JUGOS!$A$8=0,"",JUGOS!$A$8),"")</f>
        <v/>
      </c>
    </row>
    <row r="108" spans="1:7" ht="15.75" customHeight="1">
      <c r="A108" s="205"/>
      <c r="B108" s="206" t="str">
        <f>IF(JUGOS!X8="SI","MARACUYA PASSION","")</f>
        <v/>
      </c>
      <c r="C108" s="207">
        <f>IF(JUGOS!M$8&gt;0,JUGOS!M$8,0)</f>
        <v>0</v>
      </c>
      <c r="D108" s="208" t="str">
        <f t="shared" si="8"/>
        <v/>
      </c>
      <c r="E108" s="205"/>
      <c r="F108" s="209" t="str">
        <f>IF(JUGOS!$X$8="SI",JUGOS!$B$8,"")</f>
        <v/>
      </c>
      <c r="G108" s="82" t="str">
        <f>IF(JUGOS!$X$8="SI",IF(JUGOS!$A$8=0,"",JUGOS!$A$8),"")</f>
        <v/>
      </c>
    </row>
    <row r="109" spans="1:7" ht="15.75" customHeight="1">
      <c r="A109" s="205"/>
      <c r="B109" s="206" t="str">
        <f>IF(JUGOS!X8="SI","MOJITO","")</f>
        <v/>
      </c>
      <c r="C109" s="207">
        <f>IF(JUGOS!N$8&gt;0,JUGOS!N$8,0)</f>
        <v>0</v>
      </c>
      <c r="D109" s="208" t="str">
        <f t="shared" si="8"/>
        <v/>
      </c>
      <c r="E109" s="205"/>
      <c r="F109" s="209" t="str">
        <f>IF(JUGOS!$X$8="SI",JUGOS!$B$8,"")</f>
        <v/>
      </c>
      <c r="G109" s="82" t="str">
        <f>IF(JUGOS!$X$8="SI",IF(JUGOS!$A$8=0,"",JUGOS!$A$8),"")</f>
        <v/>
      </c>
    </row>
    <row r="110" spans="1:7" ht="15.75" customHeight="1">
      <c r="A110" s="205"/>
      <c r="B110" s="206" t="str">
        <f>IF(JUGOS!X8="SI","ARAN-MANZ NMQ","")</f>
        <v/>
      </c>
      <c r="C110" s="207">
        <f>IF(JUGOS!O$8&gt;0,JUGOS!O$8,0)</f>
        <v>0</v>
      </c>
      <c r="D110" s="208" t="str">
        <f t="shared" si="8"/>
        <v/>
      </c>
      <c r="E110" s="205"/>
      <c r="F110" s="209" t="str">
        <f>IF(JUGOS!$X$8="SI",JUGOS!$B$8,"")</f>
        <v/>
      </c>
      <c r="G110" s="82" t="str">
        <f>IF(JUGOS!$X$8="SI",IF(JUGOS!$A$8=0,"",JUGOS!$A$8),"")</f>
        <v/>
      </c>
    </row>
    <row r="111" spans="1:7" ht="15.75" customHeight="1">
      <c r="A111" s="205"/>
      <c r="B111" s="206" t="str">
        <f>IF(JUGOS!X8="SI","MANZANA NMQ","")</f>
        <v/>
      </c>
      <c r="C111" s="207">
        <f>IF(JUGOS!P$8&gt;0,JUGOS!P$8,0)</f>
        <v>0</v>
      </c>
      <c r="D111" s="208" t="str">
        <f t="shared" si="8"/>
        <v/>
      </c>
      <c r="E111" s="205"/>
      <c r="F111" s="209" t="str">
        <f>IF(JUGOS!$X$8="SI",JUGOS!$B$8,"")</f>
        <v/>
      </c>
      <c r="G111" s="82" t="str">
        <f>IF(JUGOS!$X$8="SI",IF(JUGOS!$A$8=0,"",JUGOS!$A$8),"")</f>
        <v/>
      </c>
    </row>
    <row r="112" spans="1:7" ht="15.75" customHeight="1">
      <c r="A112" s="205"/>
      <c r="B112" s="206" t="str">
        <f>IF(JUGOS!X8="SI","MANZ-NAR-ANA-TÉ NMQ","")</f>
        <v/>
      </c>
      <c r="C112" s="207">
        <f>IF(JUGOS!Q$8&gt;0,JUGOS!Q$8,0)</f>
        <v>0</v>
      </c>
      <c r="D112" s="208" t="str">
        <f t="shared" si="8"/>
        <v/>
      </c>
      <c r="E112" s="205"/>
      <c r="F112" s="209" t="str">
        <f>IF(JUGOS!$X$8="SI",JUGOS!$B$8,"")</f>
        <v/>
      </c>
      <c r="G112" s="82" t="str">
        <f>IF(JUGOS!$X$8="SI",IF(JUGOS!$A$8=0,"",JUGOS!$A$8),"")</f>
        <v/>
      </c>
    </row>
    <row r="113" spans="1:7" ht="15.75" customHeight="1">
      <c r="A113" s="205"/>
      <c r="B113" s="206" t="str">
        <f>IF(JUGOS!X8="SI","MANZ-FRUT-LIM NMQ","")</f>
        <v/>
      </c>
      <c r="C113" s="207">
        <f>IF(JUGOS!R$8&gt;0,JUGOS!R$8,0)</f>
        <v>0</v>
      </c>
      <c r="D113" s="208" t="str">
        <f t="shared" si="8"/>
        <v/>
      </c>
      <c r="E113" s="205"/>
      <c r="F113" s="209" t="str">
        <f>IF(JUGOS!$X$8="SI",JUGOS!$B$8,"")</f>
        <v/>
      </c>
      <c r="G113" s="82" t="str">
        <f>IF(JUGOS!$X$8="SI",IF(JUGOS!$A$8=0,"",JUGOS!$A$8),"")</f>
        <v/>
      </c>
    </row>
    <row r="114" spans="1:7" ht="15.75" customHeight="1">
      <c r="A114" s="205"/>
      <c r="B114" s="206" t="str">
        <f>IF(JUGOS!X8="SI","NAR-MANZ NMQ","")</f>
        <v/>
      </c>
      <c r="C114" s="207">
        <f>IF(JUGOS!S$8&gt;0,JUGOS!S$8,0)</f>
        <v>0</v>
      </c>
      <c r="D114" s="208" t="str">
        <f t="shared" si="8"/>
        <v/>
      </c>
      <c r="E114" s="205"/>
      <c r="F114" s="209" t="str">
        <f>IF(JUGOS!$X$8="SI",JUGOS!$B$8,"")</f>
        <v/>
      </c>
      <c r="G114" s="82" t="str">
        <f>IF(JUGOS!$X$8="SI",IF(JUGOS!$A$8=0,"",JUGOS!$A$8),"")</f>
        <v/>
      </c>
    </row>
    <row r="115" spans="1:7" ht="15.75" customHeight="1">
      <c r="A115" s="205"/>
      <c r="B115" s="206" t="str">
        <f>IF(JUGOS!X8="SI","NAR-DUR-ZAN-CAL-LIM NMQ","")</f>
        <v/>
      </c>
      <c r="C115" s="207">
        <f>IF(JUGOS!T$8&gt;0,JUGOS!T$8,0)</f>
        <v>0</v>
      </c>
      <c r="D115" s="208" t="str">
        <f t="shared" si="8"/>
        <v/>
      </c>
      <c r="E115" s="205"/>
      <c r="F115" s="209" t="str">
        <f>IF(JUGOS!$X$8="SI",JUGOS!$B$8,"")</f>
        <v/>
      </c>
      <c r="G115" s="82" t="str">
        <f>IF(JUGOS!$X$8="SI",IF(JUGOS!$A$8=0,"",JUGOS!$A$8),"")</f>
        <v/>
      </c>
    </row>
    <row r="116" spans="1:7" ht="15.75" customHeight="1">
      <c r="A116" s="205"/>
      <c r="B116" s="206" t="str">
        <f>IF(JUGOS!X8="SI","PACK SURTIDO X 9","")</f>
        <v/>
      </c>
      <c r="C116" s="207">
        <f>IF(JUGOS!U$8&gt;0,JUGOS!U$8,0)</f>
        <v>0</v>
      </c>
      <c r="D116" s="208" t="str">
        <f t="shared" si="8"/>
        <v/>
      </c>
      <c r="E116" s="205"/>
      <c r="F116" s="209" t="str">
        <f>IF(JUGOS!$X$8="SI",JUGOS!$B$8,"")</f>
        <v/>
      </c>
      <c r="G116" s="82" t="str">
        <f>IF(JUGOS!$X$8="SI",IF(JUGOS!$A$8=0,"",JUGOS!$A$8),"")</f>
        <v/>
      </c>
    </row>
    <row r="117" spans="1:7" ht="15.75" customHeight="1">
      <c r="A117" s="205"/>
      <c r="B117" s="206" t="str">
        <f>IF(JUGOS!X8="SI","BIDON NARAN X 5","")</f>
        <v/>
      </c>
      <c r="C117" s="207">
        <f>IF(JUGOS!V$8&gt;0,JUGOS!V$8,0)</f>
        <v>0</v>
      </c>
      <c r="D117" s="208" t="str">
        <f t="shared" ref="D117:D118" si="9">IF(C117&gt;0,"BIDÓN/ES","")</f>
        <v/>
      </c>
      <c r="E117" s="205"/>
      <c r="F117" s="209" t="str">
        <f>IF(JUGOS!$X$8="SI",JUGOS!$B$8,"")</f>
        <v/>
      </c>
      <c r="G117" s="82" t="str">
        <f>IF(JUGOS!$X$8="SI",IF(JUGOS!$A$8=0,"",JUGOS!$A$8),"")</f>
        <v/>
      </c>
    </row>
    <row r="118" spans="1:7" ht="15.75" customHeight="1">
      <c r="A118" s="205"/>
      <c r="B118" s="206" t="str">
        <f>IF(JUGOS!X8="SI","BIDON ARAN X 2","")</f>
        <v/>
      </c>
      <c r="C118" s="207">
        <f>IF(JUGOS!W$8&gt;0,JUGOS!W$8,0)</f>
        <v>0</v>
      </c>
      <c r="D118" s="208" t="str">
        <f t="shared" si="9"/>
        <v/>
      </c>
      <c r="E118" s="205"/>
      <c r="F118" s="209" t="str">
        <f>IF(JUGOS!$X$8="SI",JUGOS!$B$8,"")</f>
        <v/>
      </c>
      <c r="G118" s="82" t="str">
        <f>IF(JUGOS!$X$8="SI",IF(JUGOS!$A$8=0,"",JUGOS!$A$8),"")</f>
        <v/>
      </c>
    </row>
    <row r="119" spans="1:7" ht="15.75" customHeight="1">
      <c r="A119" s="205"/>
      <c r="B119" s="206" t="str">
        <f>IF(JUGOS!X9="SI","ARANDANO C/AZU","")</f>
        <v/>
      </c>
      <c r="C119" s="207">
        <f>IF(JUGOS!C$9&gt;0,JUGOS!C$9,0)</f>
        <v>0</v>
      </c>
      <c r="D119" s="208" t="str">
        <f t="shared" ref="D119:D137" si="10">IF(MOD(C119,12)=0,IF(C119/12=0,"",C119/12),"INCOMPLETO")</f>
        <v/>
      </c>
      <c r="E119" s="205"/>
      <c r="F119" s="209" t="str">
        <f>IF(JUGOS!$X$9="SI",JUGOS!$B$9,"")</f>
        <v/>
      </c>
      <c r="G119" s="82" t="str">
        <f>IF(JUGOS!$X$9="SI",IF(JUGOS!$A$9=0,"",JUGOS!$A$9),"")</f>
        <v/>
      </c>
    </row>
    <row r="120" spans="1:7" ht="15.75" customHeight="1">
      <c r="A120" s="205"/>
      <c r="B120" s="206" t="str">
        <f>IF(JUGOS!X9="SI","FRUT-FRAMB C/AZU","")</f>
        <v/>
      </c>
      <c r="C120" s="207">
        <f>IF(JUGOS!D$9&gt;0,JUGOS!D$9,0)</f>
        <v>0</v>
      </c>
      <c r="D120" s="208" t="str">
        <f t="shared" si="10"/>
        <v/>
      </c>
      <c r="E120" s="205"/>
      <c r="F120" s="209" t="str">
        <f>IF(JUGOS!$X$9="SI",JUGOS!$B$9,"")</f>
        <v/>
      </c>
      <c r="G120" s="82" t="str">
        <f>IF(JUGOS!$X$9="SI",IF(JUGOS!$A$9=0,"",JUGOS!$A$9),"")</f>
        <v/>
      </c>
    </row>
    <row r="121" spans="1:7" ht="15.75" customHeight="1">
      <c r="A121" s="205"/>
      <c r="B121" s="206" t="str">
        <f>IF(JUGOS!X9="SI","MIX C/AZU","")</f>
        <v/>
      </c>
      <c r="C121" s="207">
        <f>IF(JUGOS!E$9&gt;0,JUGOS!E$9,0)</f>
        <v>0</v>
      </c>
      <c r="D121" s="208" t="str">
        <f t="shared" si="10"/>
        <v/>
      </c>
      <c r="E121" s="205"/>
      <c r="F121" s="209" t="str">
        <f>IF(JUGOS!$X$9="SI",JUGOS!$B$9,"")</f>
        <v/>
      </c>
      <c r="G121" s="82" t="str">
        <f>IF(JUGOS!$X$9="SI",IF(JUGOS!$A$9=0,"",JUGOS!$A$9),"")</f>
        <v/>
      </c>
    </row>
    <row r="122" spans="1:7" ht="15.75" customHeight="1">
      <c r="A122" s="205"/>
      <c r="B122" s="206" t="str">
        <f>IF(JUGOS!X9="SI","MANZANA-LIM C/AZU","")</f>
        <v/>
      </c>
      <c r="C122" s="207">
        <f>IF(JUGOS!F$9&gt;0,JUGOS!F$9,0)</f>
        <v>0</v>
      </c>
      <c r="D122" s="208" t="str">
        <f t="shared" si="10"/>
        <v/>
      </c>
      <c r="E122" s="205"/>
      <c r="F122" s="209" t="str">
        <f>IF(JUGOS!$X$9="SI",JUGOS!$B$9,"")</f>
        <v/>
      </c>
      <c r="G122" s="82" t="str">
        <f>IF(JUGOS!$X$9="SI",IF(JUGOS!$A$9=0,"",JUGOS!$A$9),"")</f>
        <v/>
      </c>
    </row>
    <row r="123" spans="1:7" ht="15.75" customHeight="1">
      <c r="A123" s="205"/>
      <c r="B123" s="206" t="str">
        <f>IF(JUGOS!X9="SI","ZANA-NARANJA C/AZU","")</f>
        <v/>
      </c>
      <c r="C123" s="207">
        <f>IF(JUGOS!G$9&gt;0,JUGOS!G$9,0)</f>
        <v>0</v>
      </c>
      <c r="D123" s="208" t="str">
        <f t="shared" si="10"/>
        <v/>
      </c>
      <c r="E123" s="205"/>
      <c r="F123" s="209" t="str">
        <f>IF(JUGOS!$X$9="SI",JUGOS!$B$9,"")</f>
        <v/>
      </c>
      <c r="G123" s="82" t="str">
        <f>IF(JUGOS!$X$9="SI",IF(JUGOS!$A$9=0,"",JUGOS!$A$9),"")</f>
        <v/>
      </c>
    </row>
    <row r="124" spans="1:7" ht="15.75" customHeight="1">
      <c r="A124" s="205"/>
      <c r="B124" s="206" t="str">
        <f>IF(JUGOS!X9="SI","LIMONADA","")</f>
        <v/>
      </c>
      <c r="C124" s="207">
        <f>IF(JUGOS!H$9&gt;0,JUGOS!H$9,0)</f>
        <v>0</v>
      </c>
      <c r="D124" s="208" t="str">
        <f t="shared" si="10"/>
        <v/>
      </c>
      <c r="E124" s="205"/>
      <c r="F124" s="209" t="str">
        <f>IF(JUGOS!$X$9="SI",JUGOS!$B$9,"")</f>
        <v/>
      </c>
      <c r="G124" s="82" t="str">
        <f>IF(JUGOS!$X$9="SI",IF(JUGOS!$A$9=0,"",JUGOS!$A$9),"")</f>
        <v/>
      </c>
    </row>
    <row r="125" spans="1:7" ht="15.75" customHeight="1">
      <c r="A125" s="205"/>
      <c r="B125" s="206" t="str">
        <f>IF(JUGOS!X9="SI","ARANDANO S/AZU","")</f>
        <v/>
      </c>
      <c r="C125" s="207">
        <f>IF(JUGOS!I$9&gt;0,JUGOS!I$9,0)</f>
        <v>0</v>
      </c>
      <c r="D125" s="208" t="str">
        <f t="shared" si="10"/>
        <v/>
      </c>
      <c r="E125" s="205"/>
      <c r="F125" s="209" t="str">
        <f>IF(JUGOS!$X$9="SI",JUGOS!$B$9,"")</f>
        <v/>
      </c>
      <c r="G125" s="82" t="str">
        <f>IF(JUGOS!$X$9="SI",IF(JUGOS!$A$9=0,"",JUGOS!$A$9),"")</f>
        <v/>
      </c>
    </row>
    <row r="126" spans="1:7" ht="15.75" customHeight="1">
      <c r="A126" s="205"/>
      <c r="B126" s="206" t="str">
        <f>IF(JUGOS!X9="SI","HAPPY CARROT","")</f>
        <v/>
      </c>
      <c r="C126" s="207">
        <f>IF(JUGOS!J$9&gt;0,JUGOS!J$9,0)</f>
        <v>0</v>
      </c>
      <c r="D126" s="208" t="str">
        <f t="shared" si="10"/>
        <v/>
      </c>
      <c r="E126" s="205"/>
      <c r="F126" s="209" t="str">
        <f>IF(JUGOS!$X$9="SI",JUGOS!$B$9,"")</f>
        <v/>
      </c>
      <c r="G126" s="82" t="str">
        <f>IF(JUGOS!$X$9="SI",IF(JUGOS!$A$9=0,"",JUGOS!$A$9),"")</f>
        <v/>
      </c>
    </row>
    <row r="127" spans="1:7" ht="15.75" customHeight="1">
      <c r="A127" s="205"/>
      <c r="B127" s="206" t="str">
        <f>IF(JUGOS!X9="SI","GREEN POWER","")</f>
        <v/>
      </c>
      <c r="C127" s="207">
        <f>IF(JUGOS!K$9&gt;0,JUGOS!K$9,0)</f>
        <v>0</v>
      </c>
      <c r="D127" s="208" t="str">
        <f t="shared" si="10"/>
        <v/>
      </c>
      <c r="E127" s="205"/>
      <c r="F127" s="209" t="str">
        <f>IF(JUGOS!$X$9="SI",JUGOS!$B$9,"")</f>
        <v/>
      </c>
      <c r="G127" s="82" t="str">
        <f>IF(JUGOS!$X$9="SI",IF(JUGOS!$A$9=0,"",JUGOS!$A$9),"")</f>
        <v/>
      </c>
    </row>
    <row r="128" spans="1:7" ht="15.75" customHeight="1">
      <c r="A128" s="205"/>
      <c r="B128" s="206" t="str">
        <f>IF(JUGOS!X9="SI","BERRIES MIX","")</f>
        <v/>
      </c>
      <c r="C128" s="207">
        <f>IF(JUGOS!L$9&gt;0,JUGOS!L$9,0)</f>
        <v>0</v>
      </c>
      <c r="D128" s="208" t="str">
        <f t="shared" si="10"/>
        <v/>
      </c>
      <c r="E128" s="205"/>
      <c r="F128" s="209" t="str">
        <f>IF(JUGOS!$X$9="SI",JUGOS!$B$9,"")</f>
        <v/>
      </c>
      <c r="G128" s="82" t="str">
        <f>IF(JUGOS!$X$9="SI",IF(JUGOS!$A$9=0,"",JUGOS!$A$9),"")</f>
        <v/>
      </c>
    </row>
    <row r="129" spans="1:7" ht="15.75" customHeight="1">
      <c r="A129" s="205"/>
      <c r="B129" s="206" t="str">
        <f>IF(JUGOS!X9="SI","MARACUYA PASSION","")</f>
        <v/>
      </c>
      <c r="C129" s="207">
        <f>IF(JUGOS!M$9&gt;0,JUGOS!M$9,0)</f>
        <v>0</v>
      </c>
      <c r="D129" s="208" t="str">
        <f t="shared" si="10"/>
        <v/>
      </c>
      <c r="E129" s="205"/>
      <c r="F129" s="209" t="str">
        <f>IF(JUGOS!$X$9="SI",JUGOS!$B$9,"")</f>
        <v/>
      </c>
      <c r="G129" s="82" t="str">
        <f>IF(JUGOS!$X$9="SI",IF(JUGOS!$A$9=0,"",JUGOS!$A$9),"")</f>
        <v/>
      </c>
    </row>
    <row r="130" spans="1:7" ht="15.75" customHeight="1">
      <c r="A130" s="205"/>
      <c r="B130" s="206" t="str">
        <f>IF(JUGOS!X9="SI","MOJITO","")</f>
        <v/>
      </c>
      <c r="C130" s="207">
        <f>IF(JUGOS!N$9&gt;0,JUGOS!N$9,0)</f>
        <v>0</v>
      </c>
      <c r="D130" s="208" t="str">
        <f t="shared" si="10"/>
        <v/>
      </c>
      <c r="E130" s="205"/>
      <c r="F130" s="209" t="str">
        <f>IF(JUGOS!$X$9="SI",JUGOS!$B$9,"")</f>
        <v/>
      </c>
      <c r="G130" s="82" t="str">
        <f>IF(JUGOS!$X$9="SI",IF(JUGOS!$A$9=0,"",JUGOS!$A$9),"")</f>
        <v/>
      </c>
    </row>
    <row r="131" spans="1:7" ht="15.75" customHeight="1">
      <c r="A131" s="205"/>
      <c r="B131" s="206" t="str">
        <f>IF(JUGOS!X9="SI","ARAN-MANZ NMQ","")</f>
        <v/>
      </c>
      <c r="C131" s="207">
        <f>IF(JUGOS!O$9&gt;0,JUGOS!O$9,0)</f>
        <v>0</v>
      </c>
      <c r="D131" s="208" t="str">
        <f t="shared" si="10"/>
        <v/>
      </c>
      <c r="E131" s="205"/>
      <c r="F131" s="209" t="str">
        <f>IF(JUGOS!$X$9="SI",JUGOS!$B$9,"")</f>
        <v/>
      </c>
      <c r="G131" s="82" t="str">
        <f>IF(JUGOS!$X$9="SI",IF(JUGOS!$A$9=0,"",JUGOS!$A$9),"")</f>
        <v/>
      </c>
    </row>
    <row r="132" spans="1:7" ht="15.75" customHeight="1">
      <c r="A132" s="205"/>
      <c r="B132" s="206" t="str">
        <f>IF(JUGOS!X9="SI","MANZANA NMQ","")</f>
        <v/>
      </c>
      <c r="C132" s="207">
        <f>IF(JUGOS!P$9&gt;0,JUGOS!P$9,0)</f>
        <v>0</v>
      </c>
      <c r="D132" s="208" t="str">
        <f t="shared" si="10"/>
        <v/>
      </c>
      <c r="E132" s="205"/>
      <c r="F132" s="209" t="str">
        <f>IF(JUGOS!$X$9="SI",JUGOS!$B$9,"")</f>
        <v/>
      </c>
      <c r="G132" s="82" t="str">
        <f>IF(JUGOS!$X$9="SI",IF(JUGOS!$A$9=0,"",JUGOS!$A$9),"")</f>
        <v/>
      </c>
    </row>
    <row r="133" spans="1:7" ht="15.75" customHeight="1">
      <c r="A133" s="205"/>
      <c r="B133" s="206" t="str">
        <f>IF(JUGOS!X9="SI","MANZ-NAR-ANA-TÉ NMQ","")</f>
        <v/>
      </c>
      <c r="C133" s="207">
        <f>IF(JUGOS!Q$9&gt;0,JUGOS!Q$9,0)</f>
        <v>0</v>
      </c>
      <c r="D133" s="208" t="str">
        <f t="shared" si="10"/>
        <v/>
      </c>
      <c r="E133" s="205"/>
      <c r="F133" s="209" t="str">
        <f>IF(JUGOS!$X$9="SI",JUGOS!$B$9,"")</f>
        <v/>
      </c>
      <c r="G133" s="82" t="str">
        <f>IF(JUGOS!$X$9="SI",IF(JUGOS!$A$9=0,"",JUGOS!$A$9),"")</f>
        <v/>
      </c>
    </row>
    <row r="134" spans="1:7" ht="15.75" customHeight="1">
      <c r="A134" s="205"/>
      <c r="B134" s="206" t="str">
        <f>IF(JUGOS!X9="SI","MANZ-FRUT-LIM NMQ","")</f>
        <v/>
      </c>
      <c r="C134" s="207">
        <f>IF(JUGOS!R$9&gt;0,JUGOS!R$9,0)</f>
        <v>0</v>
      </c>
      <c r="D134" s="208" t="str">
        <f t="shared" si="10"/>
        <v/>
      </c>
      <c r="E134" s="205"/>
      <c r="F134" s="209" t="str">
        <f>IF(JUGOS!$X$9="SI",JUGOS!$B$9,"")</f>
        <v/>
      </c>
      <c r="G134" s="82" t="str">
        <f>IF(JUGOS!$X$9="SI",IF(JUGOS!$A$9=0,"",JUGOS!$A$9),"")</f>
        <v/>
      </c>
    </row>
    <row r="135" spans="1:7" ht="15.75" customHeight="1">
      <c r="A135" s="205"/>
      <c r="B135" s="206" t="str">
        <f>IF(JUGOS!X9="SI","NAR-MANZ NMQ","")</f>
        <v/>
      </c>
      <c r="C135" s="207">
        <f>IF(JUGOS!S$9&gt;0,JUGOS!S$9,0)</f>
        <v>0</v>
      </c>
      <c r="D135" s="208" t="str">
        <f t="shared" si="10"/>
        <v/>
      </c>
      <c r="E135" s="205"/>
      <c r="F135" s="209" t="str">
        <f>IF(JUGOS!$X$9="SI",JUGOS!$B$9,"")</f>
        <v/>
      </c>
      <c r="G135" s="82" t="str">
        <f>IF(JUGOS!$X$9="SI",IF(JUGOS!$A$9=0,"",JUGOS!$A$9),"")</f>
        <v/>
      </c>
    </row>
    <row r="136" spans="1:7" ht="15.75" customHeight="1">
      <c r="A136" s="205"/>
      <c r="B136" s="206" t="str">
        <f>IF(JUGOS!X9="SI","NAR-DUR-ZAN-CAL-LIM NMQ","")</f>
        <v/>
      </c>
      <c r="C136" s="207">
        <f>IF(JUGOS!T$9&gt;0,JUGOS!T$9,0)</f>
        <v>0</v>
      </c>
      <c r="D136" s="208" t="str">
        <f t="shared" si="10"/>
        <v/>
      </c>
      <c r="E136" s="205"/>
      <c r="F136" s="209" t="str">
        <f>IF(JUGOS!$X$9="SI",JUGOS!$B$9,"")</f>
        <v/>
      </c>
      <c r="G136" s="82" t="str">
        <f>IF(JUGOS!$X$9="SI",IF(JUGOS!$A$9=0,"",JUGOS!$A$9),"")</f>
        <v/>
      </c>
    </row>
    <row r="137" spans="1:7" ht="15.75" customHeight="1">
      <c r="A137" s="205"/>
      <c r="B137" s="206" t="str">
        <f>IF(JUGOS!X9="SI","PACK SURTIDO X 9","")</f>
        <v/>
      </c>
      <c r="C137" s="207">
        <f>IF(JUGOS!U$9&gt;0,JUGOS!U$9,0)</f>
        <v>0</v>
      </c>
      <c r="D137" s="208" t="str">
        <f t="shared" si="10"/>
        <v/>
      </c>
      <c r="E137" s="205"/>
      <c r="F137" s="209" t="str">
        <f>IF(JUGOS!$X$9="SI",JUGOS!$B$9,"")</f>
        <v/>
      </c>
      <c r="G137" s="82" t="str">
        <f>IF(JUGOS!$X$9="SI",IF(JUGOS!$A$9=0,"",JUGOS!$A$9),"")</f>
        <v/>
      </c>
    </row>
    <row r="138" spans="1:7" ht="15.75" customHeight="1">
      <c r="A138" s="205"/>
      <c r="B138" s="206" t="str">
        <f>IF(JUGOS!X9="SI","BIDON NARAN X 5","")</f>
        <v/>
      </c>
      <c r="C138" s="207">
        <f>IF(JUGOS!V$9&gt;0,JUGOS!V$9,0)</f>
        <v>0</v>
      </c>
      <c r="D138" s="208" t="str">
        <f t="shared" ref="D138:D139" si="11">IF(C138&gt;0,"BIDÓN/ES","")</f>
        <v/>
      </c>
      <c r="E138" s="205"/>
      <c r="F138" s="209" t="str">
        <f>IF(JUGOS!$X$9="SI",JUGOS!$B$9,"")</f>
        <v/>
      </c>
      <c r="G138" s="82" t="str">
        <f>IF(JUGOS!$X$9="SI",IF(JUGOS!$A$9=0,"",JUGOS!$A$9),"")</f>
        <v/>
      </c>
    </row>
    <row r="139" spans="1:7" ht="15.75" customHeight="1">
      <c r="A139" s="205"/>
      <c r="B139" s="206" t="str">
        <f>IF(JUGOS!X9="SI","BIDON ARAN X 2","")</f>
        <v/>
      </c>
      <c r="C139" s="207">
        <f>IF(JUGOS!W$9&gt;0,JUGOS!W$9,0)</f>
        <v>0</v>
      </c>
      <c r="D139" s="208" t="str">
        <f t="shared" si="11"/>
        <v/>
      </c>
      <c r="E139" s="205"/>
      <c r="F139" s="209" t="str">
        <f>IF(JUGOS!$X$9="SI",JUGOS!$B$9,"")</f>
        <v/>
      </c>
      <c r="G139" s="82" t="str">
        <f>IF(JUGOS!$X$9="SI",IF(JUGOS!$A$9=0,"",JUGOS!$A$9),"")</f>
        <v/>
      </c>
    </row>
    <row r="140" spans="1:7" ht="15.75" customHeight="1">
      <c r="A140" s="205"/>
      <c r="B140" s="206" t="str">
        <f>IF(JUGOS!X10="SI","ARANDANO C/AZU","")</f>
        <v/>
      </c>
      <c r="C140" s="207">
        <f>IF(JUGOS!C$10&gt;0,JUGOS!C$10,0)</f>
        <v>0</v>
      </c>
      <c r="D140" s="208" t="str">
        <f t="shared" ref="D140:D158" si="12">IF(MOD(C140,12)=0,IF(C140/12=0,"",C140/12),"INCOMPLETO")</f>
        <v/>
      </c>
      <c r="E140" s="205"/>
      <c r="F140" s="209" t="str">
        <f>IF(JUGOS!$X$10="SI",JUGOS!$B$10,"")</f>
        <v/>
      </c>
      <c r="G140" s="82" t="str">
        <f>IF(JUGOS!$X$10="SI",IF(JUGOS!$A$10=0,"",JUGOS!$A$10),"")</f>
        <v/>
      </c>
    </row>
    <row r="141" spans="1:7" ht="15.75" customHeight="1">
      <c r="A141" s="205"/>
      <c r="B141" s="206" t="str">
        <f>IF(JUGOS!X10="SI","FRUT-FRAMB C/AZU","")</f>
        <v/>
      </c>
      <c r="C141" s="207">
        <f>IF(JUGOS!D$10&gt;0,JUGOS!D$10,0)</f>
        <v>0</v>
      </c>
      <c r="D141" s="208" t="str">
        <f t="shared" si="12"/>
        <v/>
      </c>
      <c r="E141" s="205"/>
      <c r="F141" s="209" t="str">
        <f>IF(JUGOS!$X$10="SI",JUGOS!$B$10,"")</f>
        <v/>
      </c>
      <c r="G141" s="82" t="str">
        <f>IF(JUGOS!$X$10="SI",IF(JUGOS!$A$10=0,"",JUGOS!$A$10),"")</f>
        <v/>
      </c>
    </row>
    <row r="142" spans="1:7" ht="15.75" customHeight="1">
      <c r="A142" s="205"/>
      <c r="B142" s="206" t="str">
        <f>IF(JUGOS!X10="SI","MIX C/AZU","")</f>
        <v/>
      </c>
      <c r="C142" s="207">
        <f>IF(JUGOS!E$10&gt;0,JUGOS!E$10,0)</f>
        <v>0</v>
      </c>
      <c r="D142" s="208" t="str">
        <f t="shared" si="12"/>
        <v/>
      </c>
      <c r="E142" s="205"/>
      <c r="F142" s="209" t="str">
        <f>IF(JUGOS!$X$10="SI",JUGOS!$B$10,"")</f>
        <v/>
      </c>
      <c r="G142" s="82" t="str">
        <f>IF(JUGOS!$X$10="SI",IF(JUGOS!$A$10=0,"",JUGOS!$A$10),"")</f>
        <v/>
      </c>
    </row>
    <row r="143" spans="1:7" ht="15.75" customHeight="1">
      <c r="A143" s="205"/>
      <c r="B143" s="206" t="str">
        <f>IF(JUGOS!X10="SI","MANZANA-LIM C/AZU","")</f>
        <v/>
      </c>
      <c r="C143" s="207">
        <f>IF(JUGOS!F$10&gt;0,JUGOS!F$10,0)</f>
        <v>0</v>
      </c>
      <c r="D143" s="208" t="str">
        <f t="shared" si="12"/>
        <v/>
      </c>
      <c r="E143" s="205"/>
      <c r="F143" s="209" t="str">
        <f>IF(JUGOS!$X$10="SI",JUGOS!$B$10,"")</f>
        <v/>
      </c>
      <c r="G143" s="82" t="str">
        <f>IF(JUGOS!$X$10="SI",IF(JUGOS!$A$10=0,"",JUGOS!$A$10),"")</f>
        <v/>
      </c>
    </row>
    <row r="144" spans="1:7" ht="15.75" customHeight="1">
      <c r="A144" s="205"/>
      <c r="B144" s="206" t="str">
        <f>IF(JUGOS!X10="SI","ZANA-NARANJA C/AZU","")</f>
        <v/>
      </c>
      <c r="C144" s="207">
        <f>IF(JUGOS!G$10&gt;0,JUGOS!G$10,0)</f>
        <v>0</v>
      </c>
      <c r="D144" s="208" t="str">
        <f t="shared" si="12"/>
        <v/>
      </c>
      <c r="E144" s="205"/>
      <c r="F144" s="209" t="str">
        <f>IF(JUGOS!$X$10="SI",JUGOS!$B$10,"")</f>
        <v/>
      </c>
      <c r="G144" s="82" t="str">
        <f>IF(JUGOS!$X$10="SI",IF(JUGOS!$A$10=0,"",JUGOS!$A$10),"")</f>
        <v/>
      </c>
    </row>
    <row r="145" spans="1:7" ht="15.75" customHeight="1">
      <c r="A145" s="205"/>
      <c r="B145" s="206" t="str">
        <f>IF(JUGOS!X10="SI","LIMONADA","")</f>
        <v/>
      </c>
      <c r="C145" s="207">
        <f>IF(JUGOS!H$10&gt;0,JUGOS!H$10,0)</f>
        <v>0</v>
      </c>
      <c r="D145" s="208" t="str">
        <f t="shared" si="12"/>
        <v/>
      </c>
      <c r="E145" s="205"/>
      <c r="F145" s="209" t="str">
        <f>IF(JUGOS!$X$10="SI",JUGOS!$B$10,"")</f>
        <v/>
      </c>
      <c r="G145" s="82" t="str">
        <f>IF(JUGOS!$X$10="SI",IF(JUGOS!$A$10=0,"",JUGOS!$A$10),"")</f>
        <v/>
      </c>
    </row>
    <row r="146" spans="1:7" ht="15.75" customHeight="1">
      <c r="A146" s="205"/>
      <c r="B146" s="206" t="str">
        <f>IF(JUGOS!X10="SI","ARANDANO S/AZU","")</f>
        <v/>
      </c>
      <c r="C146" s="207">
        <f>IF(JUGOS!I$10&gt;0,JUGOS!I$10,0)</f>
        <v>0</v>
      </c>
      <c r="D146" s="208" t="str">
        <f t="shared" si="12"/>
        <v/>
      </c>
      <c r="E146" s="205"/>
      <c r="F146" s="209" t="str">
        <f>IF(JUGOS!$X$10="SI",JUGOS!$B$10,"")</f>
        <v/>
      </c>
      <c r="G146" s="82" t="str">
        <f>IF(JUGOS!$X$10="SI",IF(JUGOS!$A$10=0,"",JUGOS!$A$10),"")</f>
        <v/>
      </c>
    </row>
    <row r="147" spans="1:7" ht="15.75" customHeight="1">
      <c r="A147" s="205"/>
      <c r="B147" s="206" t="str">
        <f>IF(JUGOS!X10="SI","HAPPY CARROT","")</f>
        <v/>
      </c>
      <c r="C147" s="207">
        <f>IF(JUGOS!J$10&gt;0,JUGOS!J$10,0)</f>
        <v>0</v>
      </c>
      <c r="D147" s="208" t="str">
        <f t="shared" si="12"/>
        <v/>
      </c>
      <c r="E147" s="205"/>
      <c r="F147" s="209" t="str">
        <f>IF(JUGOS!$X$10="SI",JUGOS!$B$10,"")</f>
        <v/>
      </c>
      <c r="G147" s="82" t="str">
        <f>IF(JUGOS!$X$10="SI",IF(JUGOS!$A$10=0,"",JUGOS!$A$10),"")</f>
        <v/>
      </c>
    </row>
    <row r="148" spans="1:7" ht="15.75" customHeight="1">
      <c r="A148" s="205"/>
      <c r="B148" s="206" t="str">
        <f>IF(JUGOS!X10="SI","GREEN POWER","")</f>
        <v/>
      </c>
      <c r="C148" s="207">
        <f>IF(JUGOS!K$10&gt;0,JUGOS!K$10,0)</f>
        <v>0</v>
      </c>
      <c r="D148" s="208" t="str">
        <f t="shared" si="12"/>
        <v/>
      </c>
      <c r="E148" s="205"/>
      <c r="F148" s="209" t="str">
        <f>IF(JUGOS!$X$10="SI",JUGOS!$B$10,"")</f>
        <v/>
      </c>
      <c r="G148" s="82" t="str">
        <f>IF(JUGOS!$X$10="SI",IF(JUGOS!$A$10=0,"",JUGOS!$A$10),"")</f>
        <v/>
      </c>
    </row>
    <row r="149" spans="1:7" ht="15.75" customHeight="1">
      <c r="A149" s="205"/>
      <c r="B149" s="206" t="str">
        <f>IF(JUGOS!X10="SI","BERRIES MIX","")</f>
        <v/>
      </c>
      <c r="C149" s="207">
        <f>IF(JUGOS!L$10&gt;0,JUGOS!L$10,0)</f>
        <v>0</v>
      </c>
      <c r="D149" s="208" t="str">
        <f t="shared" si="12"/>
        <v/>
      </c>
      <c r="E149" s="205"/>
      <c r="F149" s="209" t="str">
        <f>IF(JUGOS!$X$10="SI",JUGOS!$B$10,"")</f>
        <v/>
      </c>
      <c r="G149" s="82" t="str">
        <f>IF(JUGOS!$X$10="SI",IF(JUGOS!$A$10=0,"",JUGOS!$A$10),"")</f>
        <v/>
      </c>
    </row>
    <row r="150" spans="1:7" ht="15.75" customHeight="1">
      <c r="A150" s="205"/>
      <c r="B150" s="206" t="str">
        <f>IF(JUGOS!X10="SI","MARACUYA PASSION","")</f>
        <v/>
      </c>
      <c r="C150" s="207">
        <f>IF(JUGOS!M$10&gt;0,JUGOS!M$10,0)</f>
        <v>0</v>
      </c>
      <c r="D150" s="208" t="str">
        <f t="shared" si="12"/>
        <v/>
      </c>
      <c r="E150" s="205"/>
      <c r="F150" s="209" t="str">
        <f>IF(JUGOS!$X$10="SI",JUGOS!$B$10,"")</f>
        <v/>
      </c>
      <c r="G150" s="82" t="str">
        <f>IF(JUGOS!$X$10="SI",IF(JUGOS!$A$10=0,"",JUGOS!$A$10),"")</f>
        <v/>
      </c>
    </row>
    <row r="151" spans="1:7" ht="15.75" customHeight="1">
      <c r="A151" s="205"/>
      <c r="B151" s="206" t="str">
        <f>IF(JUGOS!X10="SI","MOJITO","")</f>
        <v/>
      </c>
      <c r="C151" s="207">
        <f>IF(JUGOS!N$10&gt;0,JUGOS!N$10,0)</f>
        <v>0</v>
      </c>
      <c r="D151" s="208" t="str">
        <f t="shared" si="12"/>
        <v/>
      </c>
      <c r="E151" s="205"/>
      <c r="F151" s="209" t="str">
        <f>IF(JUGOS!$X$10="SI",JUGOS!$B$10,"")</f>
        <v/>
      </c>
      <c r="G151" s="82" t="str">
        <f>IF(JUGOS!$X$10="SI",IF(JUGOS!$A$10=0,"",JUGOS!$A$10),"")</f>
        <v/>
      </c>
    </row>
    <row r="152" spans="1:7" ht="15.75" customHeight="1">
      <c r="A152" s="205"/>
      <c r="B152" s="206" t="str">
        <f>IF(JUGOS!X10="SI","ARAN-MANZ NMQ","")</f>
        <v/>
      </c>
      <c r="C152" s="207">
        <f>IF(JUGOS!O$10&gt;0,JUGOS!O$10,0)</f>
        <v>0</v>
      </c>
      <c r="D152" s="208" t="str">
        <f t="shared" si="12"/>
        <v/>
      </c>
      <c r="E152" s="205"/>
      <c r="F152" s="209" t="str">
        <f>IF(JUGOS!$X$10="SI",JUGOS!$B$10,"")</f>
        <v/>
      </c>
      <c r="G152" s="82" t="str">
        <f>IF(JUGOS!$X$10="SI",IF(JUGOS!$A$10=0,"",JUGOS!$A$10),"")</f>
        <v/>
      </c>
    </row>
    <row r="153" spans="1:7" ht="15.75" customHeight="1">
      <c r="A153" s="205"/>
      <c r="B153" s="206" t="str">
        <f>IF(JUGOS!X10="SI","MANZANA NMQ","")</f>
        <v/>
      </c>
      <c r="C153" s="207">
        <f>IF(JUGOS!P$10&gt;0,JUGOS!P$10,0)</f>
        <v>0</v>
      </c>
      <c r="D153" s="208" t="str">
        <f t="shared" si="12"/>
        <v/>
      </c>
      <c r="E153" s="205"/>
      <c r="F153" s="209" t="str">
        <f>IF(JUGOS!$X$10="SI",JUGOS!$B$10,"")</f>
        <v/>
      </c>
      <c r="G153" s="82" t="str">
        <f>IF(JUGOS!$X$10="SI",IF(JUGOS!$A$10=0,"",JUGOS!$A$10),"")</f>
        <v/>
      </c>
    </row>
    <row r="154" spans="1:7" ht="15.75" customHeight="1">
      <c r="A154" s="205"/>
      <c r="B154" s="206" t="str">
        <f>IF(JUGOS!X10="SI","MANZ-NAR-ANA-TÉ NMQ","")</f>
        <v/>
      </c>
      <c r="C154" s="207">
        <f>IF(JUGOS!Q$10&gt;0,JUGOS!Q$10,0)</f>
        <v>0</v>
      </c>
      <c r="D154" s="208" t="str">
        <f t="shared" si="12"/>
        <v/>
      </c>
      <c r="E154" s="205"/>
      <c r="F154" s="209" t="str">
        <f>IF(JUGOS!$X$10="SI",JUGOS!$B$10,"")</f>
        <v/>
      </c>
      <c r="G154" s="82" t="str">
        <f>IF(JUGOS!$X$10="SI",IF(JUGOS!$A$10=0,"",JUGOS!$A$10),"")</f>
        <v/>
      </c>
    </row>
    <row r="155" spans="1:7" ht="15.75" customHeight="1">
      <c r="A155" s="205"/>
      <c r="B155" s="206" t="str">
        <f>IF(JUGOS!X10="SI","MANZ-FRUT-LIM NMQ","")</f>
        <v/>
      </c>
      <c r="C155" s="207">
        <f>IF(JUGOS!R$10&gt;0,JUGOS!R$10,0)</f>
        <v>0</v>
      </c>
      <c r="D155" s="208" t="str">
        <f t="shared" si="12"/>
        <v/>
      </c>
      <c r="E155" s="205"/>
      <c r="F155" s="209" t="str">
        <f>IF(JUGOS!$X$10="SI",JUGOS!$B$10,"")</f>
        <v/>
      </c>
      <c r="G155" s="82" t="str">
        <f>IF(JUGOS!$X$10="SI",IF(JUGOS!$A$10=0,"",JUGOS!$A$10),"")</f>
        <v/>
      </c>
    </row>
    <row r="156" spans="1:7" ht="15.75" customHeight="1">
      <c r="A156" s="205"/>
      <c r="B156" s="206" t="str">
        <f>IF(JUGOS!X10="SI","NAR-MANZ NMQ","")</f>
        <v/>
      </c>
      <c r="C156" s="207">
        <f>IF(JUGOS!S$10&gt;0,JUGOS!S$10,0)</f>
        <v>0</v>
      </c>
      <c r="D156" s="208" t="str">
        <f t="shared" si="12"/>
        <v/>
      </c>
      <c r="E156" s="205"/>
      <c r="F156" s="209" t="str">
        <f>IF(JUGOS!$X$10="SI",JUGOS!$B$10,"")</f>
        <v/>
      </c>
      <c r="G156" s="82" t="str">
        <f>IF(JUGOS!$X$10="SI",IF(JUGOS!$A$10=0,"",JUGOS!$A$10),"")</f>
        <v/>
      </c>
    </row>
    <row r="157" spans="1:7" ht="15.75" customHeight="1">
      <c r="A157" s="205"/>
      <c r="B157" s="206" t="str">
        <f>IF(JUGOS!X10="SI","NAR-DUR-ZAN-CAL-LIM NMQ","")</f>
        <v/>
      </c>
      <c r="C157" s="207">
        <f>IF(JUGOS!T$10&gt;0,JUGOS!T$10,0)</f>
        <v>0</v>
      </c>
      <c r="D157" s="208" t="str">
        <f t="shared" si="12"/>
        <v/>
      </c>
      <c r="E157" s="205"/>
      <c r="F157" s="209" t="str">
        <f>IF(JUGOS!$X$10="SI",JUGOS!$B$10,"")</f>
        <v/>
      </c>
      <c r="G157" s="82" t="str">
        <f>IF(JUGOS!$X$10="SI",IF(JUGOS!$A$10=0,"",JUGOS!$A$10),"")</f>
        <v/>
      </c>
    </row>
    <row r="158" spans="1:7" ht="15.75" customHeight="1">
      <c r="A158" s="205"/>
      <c r="B158" s="206" t="str">
        <f>IF(JUGOS!X10="SI","PACK SURTIDO X 9","")</f>
        <v/>
      </c>
      <c r="C158" s="207">
        <f>IF(JUGOS!U$10&gt;0,JUGOS!U$10,0)</f>
        <v>0</v>
      </c>
      <c r="D158" s="208" t="str">
        <f t="shared" si="12"/>
        <v/>
      </c>
      <c r="E158" s="205"/>
      <c r="F158" s="209" t="str">
        <f>IF(JUGOS!$X$10="SI",JUGOS!$B$10,"")</f>
        <v/>
      </c>
      <c r="G158" s="82" t="str">
        <f>IF(JUGOS!$X$10="SI",IF(JUGOS!$A$10=0,"",JUGOS!$A$10),"")</f>
        <v/>
      </c>
    </row>
    <row r="159" spans="1:7" ht="15.75" customHeight="1">
      <c r="A159" s="205"/>
      <c r="B159" s="206" t="str">
        <f>IF(JUGOS!X10="SI","BIDON NARAN X 5","")</f>
        <v/>
      </c>
      <c r="C159" s="207">
        <f>IF(JUGOS!V$10&gt;0,JUGOS!V$10,0)</f>
        <v>0</v>
      </c>
      <c r="D159" s="208" t="str">
        <f t="shared" ref="D159:D160" si="13">IF(C159&gt;0,"BIDÓN/ES","")</f>
        <v/>
      </c>
      <c r="E159" s="205"/>
      <c r="F159" s="209" t="str">
        <f>IF(JUGOS!$X$10="SI",JUGOS!$B$10,"")</f>
        <v/>
      </c>
      <c r="G159" s="82" t="str">
        <f>IF(JUGOS!$X$10="SI",IF(JUGOS!$A$10=0,"",JUGOS!$A$10),"")</f>
        <v/>
      </c>
    </row>
    <row r="160" spans="1:7" ht="15.75" customHeight="1">
      <c r="A160" s="205"/>
      <c r="B160" s="206" t="str">
        <f>IF(JUGOS!X10="SI","BIDON ARAN X 2","")</f>
        <v/>
      </c>
      <c r="C160" s="207">
        <f>IF(JUGOS!W$10&gt;0,JUGOS!W$10,0)</f>
        <v>0</v>
      </c>
      <c r="D160" s="208" t="str">
        <f t="shared" si="13"/>
        <v/>
      </c>
      <c r="E160" s="205"/>
      <c r="F160" s="209" t="str">
        <f>IF(JUGOS!$X$10="SI",JUGOS!$B$10,"")</f>
        <v/>
      </c>
      <c r="G160" s="82" t="str">
        <f>IF(JUGOS!$X$10="SI",IF(JUGOS!$A$10=0,"",JUGOS!$A$10),"")</f>
        <v/>
      </c>
    </row>
    <row r="161" spans="1:7" ht="15.75" customHeight="1">
      <c r="A161" s="205"/>
      <c r="B161" s="206" t="str">
        <f>IF(JUGOS!X11="SI","ARANDANO C/AZU","")</f>
        <v/>
      </c>
      <c r="C161" s="207">
        <f>IF(JUGOS!C$11&gt;0,JUGOS!C$11,0)</f>
        <v>0</v>
      </c>
      <c r="D161" s="208" t="str">
        <f t="shared" ref="D161:D179" si="14">IF(MOD(C161,12)=0,IF(C161/12=0,"",C161/12),"INCOMPLETO")</f>
        <v/>
      </c>
      <c r="E161" s="205"/>
      <c r="F161" s="209" t="str">
        <f>IF(JUGOS!$X$11="SI",JUGOS!$B$11,"")</f>
        <v/>
      </c>
      <c r="G161" s="82" t="str">
        <f>IF(JUGOS!$X$11="SI",IF(JUGOS!$A$11=0,"",JUGOS!$A$11),"")</f>
        <v/>
      </c>
    </row>
    <row r="162" spans="1:7" ht="15.75" customHeight="1">
      <c r="A162" s="205"/>
      <c r="B162" s="206" t="str">
        <f>IF(JUGOS!X11="SI","FRUT-FRAMB C/AZU","")</f>
        <v/>
      </c>
      <c r="C162" s="207">
        <f>IF(JUGOS!D$11&gt;0,JUGOS!D$11,0)</f>
        <v>0</v>
      </c>
      <c r="D162" s="208" t="str">
        <f t="shared" si="14"/>
        <v/>
      </c>
      <c r="E162" s="205"/>
      <c r="F162" s="209" t="str">
        <f>IF(JUGOS!$X$11="SI",JUGOS!$B$11,"")</f>
        <v/>
      </c>
      <c r="G162" s="82" t="str">
        <f>IF(JUGOS!$X$11="SI",IF(JUGOS!$A$11=0,"",JUGOS!$A$11),"")</f>
        <v/>
      </c>
    </row>
    <row r="163" spans="1:7" ht="15.75" customHeight="1">
      <c r="A163" s="205"/>
      <c r="B163" s="206" t="str">
        <f>IF(JUGOS!X11="SI","MIX C/AZU","")</f>
        <v/>
      </c>
      <c r="C163" s="207">
        <f>IF(JUGOS!E$11&gt;0,JUGOS!E$11,0)</f>
        <v>0</v>
      </c>
      <c r="D163" s="208" t="str">
        <f t="shared" si="14"/>
        <v/>
      </c>
      <c r="E163" s="205"/>
      <c r="F163" s="209" t="str">
        <f>IF(JUGOS!$X$11="SI",JUGOS!$B$11,"")</f>
        <v/>
      </c>
      <c r="G163" s="82" t="str">
        <f>IF(JUGOS!$X$11="SI",IF(JUGOS!$A$11=0,"",JUGOS!$A$11),"")</f>
        <v/>
      </c>
    </row>
    <row r="164" spans="1:7" ht="15.75" customHeight="1">
      <c r="A164" s="205"/>
      <c r="B164" s="206" t="str">
        <f>IF(JUGOS!X11="SI","MANZANA-LIM C/AZU","")</f>
        <v/>
      </c>
      <c r="C164" s="207">
        <f>IF(JUGOS!F$11&gt;0,JUGOS!F$11,0)</f>
        <v>0</v>
      </c>
      <c r="D164" s="208" t="str">
        <f t="shared" si="14"/>
        <v/>
      </c>
      <c r="E164" s="205"/>
      <c r="F164" s="209" t="str">
        <f>IF(JUGOS!$X$11="SI",JUGOS!$B$11,"")</f>
        <v/>
      </c>
      <c r="G164" s="82" t="str">
        <f>IF(JUGOS!$X$11="SI",IF(JUGOS!$A$11=0,"",JUGOS!$A$11),"")</f>
        <v/>
      </c>
    </row>
    <row r="165" spans="1:7" ht="15.75" customHeight="1">
      <c r="A165" s="205"/>
      <c r="B165" s="206" t="str">
        <f>IF(JUGOS!X11="SI","ZANA-NARANJA C/AZU","")</f>
        <v/>
      </c>
      <c r="C165" s="207">
        <f>IF(JUGOS!G$11&gt;0,JUGOS!G$11,0)</f>
        <v>0</v>
      </c>
      <c r="D165" s="208" t="str">
        <f t="shared" si="14"/>
        <v/>
      </c>
      <c r="E165" s="205"/>
      <c r="F165" s="209" t="str">
        <f>IF(JUGOS!$X$11="SI",JUGOS!$B$11,"")</f>
        <v/>
      </c>
      <c r="G165" s="82" t="str">
        <f>IF(JUGOS!$X$11="SI",IF(JUGOS!$A$11=0,"",JUGOS!$A$11),"")</f>
        <v/>
      </c>
    </row>
    <row r="166" spans="1:7" ht="15.75" customHeight="1">
      <c r="A166" s="205"/>
      <c r="B166" s="206" t="str">
        <f>IF(JUGOS!X11="SI","LIMONADA","")</f>
        <v/>
      </c>
      <c r="C166" s="207">
        <f>IF(JUGOS!H$11&gt;0,JUGOS!H$11,0)</f>
        <v>0</v>
      </c>
      <c r="D166" s="208" t="str">
        <f t="shared" si="14"/>
        <v/>
      </c>
      <c r="E166" s="205"/>
      <c r="F166" s="209" t="str">
        <f>IF(JUGOS!$X$11="SI",JUGOS!$B$11,"")</f>
        <v/>
      </c>
      <c r="G166" s="82" t="str">
        <f>IF(JUGOS!$X$11="SI",IF(JUGOS!$A$11=0,"",JUGOS!$A$11),"")</f>
        <v/>
      </c>
    </row>
    <row r="167" spans="1:7" ht="15.75" customHeight="1">
      <c r="A167" s="205"/>
      <c r="B167" s="206" t="str">
        <f>IF(JUGOS!X11="SI","ARANDANO S/AZU","")</f>
        <v/>
      </c>
      <c r="C167" s="207">
        <f>IF(JUGOS!I$11&gt;0,JUGOS!I$11,0)</f>
        <v>0</v>
      </c>
      <c r="D167" s="208" t="str">
        <f t="shared" si="14"/>
        <v/>
      </c>
      <c r="E167" s="205"/>
      <c r="F167" s="209" t="str">
        <f>IF(JUGOS!$X$11="SI",JUGOS!$B$11,"")</f>
        <v/>
      </c>
      <c r="G167" s="82" t="str">
        <f>IF(JUGOS!$X$11="SI",IF(JUGOS!$A$11=0,"",JUGOS!$A$11),"")</f>
        <v/>
      </c>
    </row>
    <row r="168" spans="1:7" ht="15.75" customHeight="1">
      <c r="A168" s="205"/>
      <c r="B168" s="206" t="str">
        <f>IF(JUGOS!X11="SI","HAPPY CARROT","")</f>
        <v/>
      </c>
      <c r="C168" s="207">
        <f>IF(JUGOS!J$11&gt;0,JUGOS!J$11,0)</f>
        <v>0</v>
      </c>
      <c r="D168" s="208" t="str">
        <f t="shared" si="14"/>
        <v/>
      </c>
      <c r="E168" s="205"/>
      <c r="F168" s="209" t="str">
        <f>IF(JUGOS!$X$11="SI",JUGOS!$B$11,"")</f>
        <v/>
      </c>
      <c r="G168" s="82" t="str">
        <f>IF(JUGOS!$X$11="SI",IF(JUGOS!$A$11=0,"",JUGOS!$A$11),"")</f>
        <v/>
      </c>
    </row>
    <row r="169" spans="1:7" ht="15.75" customHeight="1">
      <c r="A169" s="205"/>
      <c r="B169" s="206" t="str">
        <f>IF(JUGOS!X11="SI","GREEN POWER","")</f>
        <v/>
      </c>
      <c r="C169" s="207">
        <f>IF(JUGOS!K$11&gt;0,JUGOS!K$11,0)</f>
        <v>0</v>
      </c>
      <c r="D169" s="208" t="str">
        <f t="shared" si="14"/>
        <v/>
      </c>
      <c r="E169" s="205"/>
      <c r="F169" s="209" t="str">
        <f>IF(JUGOS!$X$11="SI",JUGOS!$B$11,"")</f>
        <v/>
      </c>
      <c r="G169" s="82" t="str">
        <f>IF(JUGOS!$X$11="SI",IF(JUGOS!$A$11=0,"",JUGOS!$A$11),"")</f>
        <v/>
      </c>
    </row>
    <row r="170" spans="1:7" ht="15.75" customHeight="1">
      <c r="A170" s="205"/>
      <c r="B170" s="206" t="str">
        <f>IF(JUGOS!X11="SI","BERRIES MIX","")</f>
        <v/>
      </c>
      <c r="C170" s="207">
        <f>IF(JUGOS!L$11&gt;0,JUGOS!L$11,0)</f>
        <v>0</v>
      </c>
      <c r="D170" s="208" t="str">
        <f t="shared" si="14"/>
        <v/>
      </c>
      <c r="E170" s="205"/>
      <c r="F170" s="209" t="str">
        <f>IF(JUGOS!$X$11="SI",JUGOS!$B$11,"")</f>
        <v/>
      </c>
      <c r="G170" s="82" t="str">
        <f>IF(JUGOS!$X$11="SI",IF(JUGOS!$A$11=0,"",JUGOS!$A$11),"")</f>
        <v/>
      </c>
    </row>
    <row r="171" spans="1:7" ht="15.75" customHeight="1">
      <c r="A171" s="205"/>
      <c r="B171" s="206" t="str">
        <f>IF(JUGOS!X11="SI","MARACUYA PASSION","")</f>
        <v/>
      </c>
      <c r="C171" s="207">
        <f>IF(JUGOS!M$11&gt;0,JUGOS!M$11,0)</f>
        <v>0</v>
      </c>
      <c r="D171" s="208" t="str">
        <f t="shared" si="14"/>
        <v/>
      </c>
      <c r="E171" s="205"/>
      <c r="F171" s="209" t="str">
        <f>IF(JUGOS!$X$11="SI",JUGOS!$B$11,"")</f>
        <v/>
      </c>
      <c r="G171" s="82" t="str">
        <f>IF(JUGOS!$X$11="SI",IF(JUGOS!$A$11=0,"",JUGOS!$A$11),"")</f>
        <v/>
      </c>
    </row>
    <row r="172" spans="1:7" ht="15.75" customHeight="1">
      <c r="A172" s="205"/>
      <c r="B172" s="206" t="str">
        <f>IF(JUGOS!X11="SI","MOJITO","")</f>
        <v/>
      </c>
      <c r="C172" s="207">
        <f>IF(JUGOS!N$11&gt;0,JUGOS!N$11,0)</f>
        <v>0</v>
      </c>
      <c r="D172" s="208" t="str">
        <f t="shared" si="14"/>
        <v/>
      </c>
      <c r="E172" s="205"/>
      <c r="F172" s="209" t="str">
        <f>IF(JUGOS!$X$11="SI",JUGOS!$B$11,"")</f>
        <v/>
      </c>
      <c r="G172" s="82" t="str">
        <f>IF(JUGOS!$X$11="SI",IF(JUGOS!$A$11=0,"",JUGOS!$A$11),"")</f>
        <v/>
      </c>
    </row>
    <row r="173" spans="1:7" ht="15.75" customHeight="1">
      <c r="A173" s="205"/>
      <c r="B173" s="206" t="str">
        <f>IF(JUGOS!X11="SI","ARAN-MANZ NMQ","")</f>
        <v/>
      </c>
      <c r="C173" s="207">
        <f>IF(JUGOS!O$11&gt;0,JUGOS!O$11,0)</f>
        <v>0</v>
      </c>
      <c r="D173" s="208" t="str">
        <f t="shared" si="14"/>
        <v/>
      </c>
      <c r="E173" s="205"/>
      <c r="F173" s="209" t="str">
        <f>IF(JUGOS!$X$11="SI",JUGOS!$B$11,"")</f>
        <v/>
      </c>
      <c r="G173" s="82" t="str">
        <f>IF(JUGOS!$X$11="SI",IF(JUGOS!$A$11=0,"",JUGOS!$A$11),"")</f>
        <v/>
      </c>
    </row>
    <row r="174" spans="1:7" ht="15.75" customHeight="1">
      <c r="A174" s="205"/>
      <c r="B174" s="206" t="str">
        <f>IF(JUGOS!X11="SI","MANZANA NMQ","")</f>
        <v/>
      </c>
      <c r="C174" s="207">
        <f>IF(JUGOS!P$11&gt;0,JUGOS!P$11,0)</f>
        <v>0</v>
      </c>
      <c r="D174" s="208" t="str">
        <f t="shared" si="14"/>
        <v/>
      </c>
      <c r="E174" s="205"/>
      <c r="F174" s="209" t="str">
        <f>IF(JUGOS!$X$11="SI",JUGOS!$B$11,"")</f>
        <v/>
      </c>
      <c r="G174" s="82" t="str">
        <f>IF(JUGOS!$X$11="SI",IF(JUGOS!$A$11=0,"",JUGOS!$A$11),"")</f>
        <v/>
      </c>
    </row>
    <row r="175" spans="1:7" ht="15.75" customHeight="1">
      <c r="A175" s="205"/>
      <c r="B175" s="206" t="str">
        <f>IF(JUGOS!X11="SI","MANZ-NAR-ANA-TÉ NMQ","")</f>
        <v/>
      </c>
      <c r="C175" s="207">
        <f>IF(JUGOS!Q$11&gt;0,JUGOS!Q$11,0)</f>
        <v>0</v>
      </c>
      <c r="D175" s="208" t="str">
        <f t="shared" si="14"/>
        <v/>
      </c>
      <c r="E175" s="205"/>
      <c r="F175" s="209" t="str">
        <f>IF(JUGOS!$X$11="SI",JUGOS!$B$11,"")</f>
        <v/>
      </c>
      <c r="G175" s="82" t="str">
        <f>IF(JUGOS!$X$11="SI",IF(JUGOS!$A$11=0,"",JUGOS!$A$11),"")</f>
        <v/>
      </c>
    </row>
    <row r="176" spans="1:7" ht="15.75" customHeight="1">
      <c r="A176" s="205"/>
      <c r="B176" s="206" t="str">
        <f>IF(JUGOS!X11="SI","MANZ-FRUT-LIM NMQ","")</f>
        <v/>
      </c>
      <c r="C176" s="207">
        <f>IF(JUGOS!R$11&gt;0,JUGOS!R$11,0)</f>
        <v>0</v>
      </c>
      <c r="D176" s="208" t="str">
        <f t="shared" si="14"/>
        <v/>
      </c>
      <c r="E176" s="205"/>
      <c r="F176" s="209" t="str">
        <f>IF(JUGOS!$X$11="SI",JUGOS!$B$11,"")</f>
        <v/>
      </c>
      <c r="G176" s="82" t="str">
        <f>IF(JUGOS!$X$11="SI",IF(JUGOS!$A$11=0,"",JUGOS!$A$11),"")</f>
        <v/>
      </c>
    </row>
    <row r="177" spans="1:7" ht="15.75" customHeight="1">
      <c r="A177" s="205"/>
      <c r="B177" s="206" t="str">
        <f>IF(JUGOS!X11="SI","NAR-MANZ NMQ","")</f>
        <v/>
      </c>
      <c r="C177" s="207">
        <f>IF(JUGOS!S$11&gt;0,JUGOS!S$11,0)</f>
        <v>0</v>
      </c>
      <c r="D177" s="208" t="str">
        <f t="shared" si="14"/>
        <v/>
      </c>
      <c r="E177" s="205"/>
      <c r="F177" s="209" t="str">
        <f>IF(JUGOS!$X$11="SI",JUGOS!$B$11,"")</f>
        <v/>
      </c>
      <c r="G177" s="82" t="str">
        <f>IF(JUGOS!$X$11="SI",IF(JUGOS!$A$11=0,"",JUGOS!$A$11),"")</f>
        <v/>
      </c>
    </row>
    <row r="178" spans="1:7" ht="15.75" customHeight="1">
      <c r="A178" s="205"/>
      <c r="B178" s="206" t="str">
        <f>IF(JUGOS!X11="SI","NAR-DUR-ZAN-CAL-LIM NMQ","")</f>
        <v/>
      </c>
      <c r="C178" s="207">
        <f>IF(JUGOS!T$11&gt;0,JUGOS!T$11,0)</f>
        <v>0</v>
      </c>
      <c r="D178" s="208" t="str">
        <f t="shared" si="14"/>
        <v/>
      </c>
      <c r="E178" s="205"/>
      <c r="F178" s="209" t="str">
        <f>IF(JUGOS!$X$11="SI",JUGOS!$B$11,"")</f>
        <v/>
      </c>
      <c r="G178" s="82" t="str">
        <f>IF(JUGOS!$X$11="SI",IF(JUGOS!$A$11=0,"",JUGOS!$A$11),"")</f>
        <v/>
      </c>
    </row>
    <row r="179" spans="1:7" ht="15.75" customHeight="1">
      <c r="A179" s="205"/>
      <c r="B179" s="206" t="str">
        <f>IF(JUGOS!X11="SI","PACK SURTIDO X 9","")</f>
        <v/>
      </c>
      <c r="C179" s="207">
        <f>IF(JUGOS!U$11&gt;0,JUGOS!U$11,0)</f>
        <v>0</v>
      </c>
      <c r="D179" s="208" t="str">
        <f t="shared" si="14"/>
        <v/>
      </c>
      <c r="E179" s="205"/>
      <c r="F179" s="209" t="str">
        <f>IF(JUGOS!$X$11="SI",JUGOS!$B$11,"")</f>
        <v/>
      </c>
      <c r="G179" s="82" t="str">
        <f>IF(JUGOS!$X$11="SI",IF(JUGOS!$A$11=0,"",JUGOS!$A$11),"")</f>
        <v/>
      </c>
    </row>
    <row r="180" spans="1:7" ht="15.75" customHeight="1">
      <c r="A180" s="205"/>
      <c r="B180" s="206" t="str">
        <f>IF(JUGOS!X11="SI","BIDON NARAN X 5","")</f>
        <v/>
      </c>
      <c r="C180" s="207">
        <f>IF(JUGOS!V$11&gt;0,JUGOS!V$11,0)</f>
        <v>0</v>
      </c>
      <c r="D180" s="208" t="str">
        <f t="shared" ref="D180:D181" si="15">IF(C180&gt;0,"BIDÓN/ES","")</f>
        <v/>
      </c>
      <c r="E180" s="205"/>
      <c r="F180" s="209" t="str">
        <f>IF(JUGOS!$X$11="SI",JUGOS!$B$11,"")</f>
        <v/>
      </c>
      <c r="G180" s="82" t="str">
        <f>IF(JUGOS!$X$11="SI",IF(JUGOS!$A$11=0,"",JUGOS!$A$11),"")</f>
        <v/>
      </c>
    </row>
    <row r="181" spans="1:7" ht="15.75" customHeight="1">
      <c r="A181" s="205"/>
      <c r="B181" s="206" t="str">
        <f>IF(JUGOS!X11="SI","BIDON ARAN X 2","")</f>
        <v/>
      </c>
      <c r="C181" s="207">
        <f>IF(JUGOS!W$11&gt;0,JUGOS!W$11,0)</f>
        <v>0</v>
      </c>
      <c r="D181" s="208" t="str">
        <f t="shared" si="15"/>
        <v/>
      </c>
      <c r="E181" s="205"/>
      <c r="F181" s="209" t="str">
        <f>IF(JUGOS!$X$11="SI",JUGOS!$B$11,"")</f>
        <v/>
      </c>
      <c r="G181" s="82" t="str">
        <f>IF(JUGOS!$X$11="SI",IF(JUGOS!$A$11=0,"",JUGOS!$A$11),"")</f>
        <v/>
      </c>
    </row>
    <row r="182" spans="1:7" ht="15.75" customHeight="1">
      <c r="A182" s="205"/>
      <c r="B182" s="206" t="str">
        <f>IF(JUGOS!X12="SI","ARANDANO C/AZU","")</f>
        <v/>
      </c>
      <c r="C182" s="207">
        <f>IF(JUGOS!C$12&gt;0,JUGOS!C$12,0)</f>
        <v>0</v>
      </c>
      <c r="D182" s="208" t="str">
        <f t="shared" ref="D182:D200" si="16">IF(MOD(C182,12)=0,IF(C182/12=0,"",C182/12),"INCOMPLETO")</f>
        <v/>
      </c>
      <c r="E182" s="205"/>
      <c r="F182" s="209" t="str">
        <f>IF(JUGOS!$X$12="SI",JUGOS!$B$12,"")</f>
        <v/>
      </c>
      <c r="G182" s="82" t="str">
        <f>IF(JUGOS!$X$12="SI",IF(JUGOS!$A$12=0,"",JUGOS!$A$12),"")</f>
        <v/>
      </c>
    </row>
    <row r="183" spans="1:7" ht="15.75" customHeight="1">
      <c r="A183" s="205"/>
      <c r="B183" s="206" t="str">
        <f>IF(JUGOS!X12="SI","FRUT-FRAMB C/AZU","")</f>
        <v/>
      </c>
      <c r="C183" s="207">
        <f>IF(JUGOS!D$12&gt;0,JUGOS!D$12,0)</f>
        <v>0</v>
      </c>
      <c r="D183" s="208" t="str">
        <f t="shared" si="16"/>
        <v/>
      </c>
      <c r="E183" s="205"/>
      <c r="F183" s="209" t="str">
        <f>IF(JUGOS!$X$12="SI",JUGOS!$B$12,"")</f>
        <v/>
      </c>
      <c r="G183" s="82" t="str">
        <f>IF(JUGOS!$X$12="SI",IF(JUGOS!$A$12=0,"",JUGOS!$A$12),"")</f>
        <v/>
      </c>
    </row>
    <row r="184" spans="1:7" ht="15.75" customHeight="1">
      <c r="A184" s="205"/>
      <c r="B184" s="206" t="str">
        <f>IF(JUGOS!X12="SI","MIX C/AZU","")</f>
        <v/>
      </c>
      <c r="C184" s="207">
        <f>IF(JUGOS!E$12&gt;0,JUGOS!E$12,0)</f>
        <v>0</v>
      </c>
      <c r="D184" s="208" t="str">
        <f t="shared" si="16"/>
        <v/>
      </c>
      <c r="E184" s="205"/>
      <c r="F184" s="209" t="str">
        <f>IF(JUGOS!$X$12="SI",JUGOS!$B$12,"")</f>
        <v/>
      </c>
      <c r="G184" s="82" t="str">
        <f>IF(JUGOS!$X$12="SI",IF(JUGOS!$A$12=0,"",JUGOS!$A$12),"")</f>
        <v/>
      </c>
    </row>
    <row r="185" spans="1:7" ht="15.75" customHeight="1">
      <c r="A185" s="205"/>
      <c r="B185" s="206" t="str">
        <f>IF(JUGOS!X12="SI","MANZANA-LIM C/AZU","")</f>
        <v/>
      </c>
      <c r="C185" s="207">
        <f>IF(JUGOS!F$12&gt;0,JUGOS!F$12,0)</f>
        <v>0</v>
      </c>
      <c r="D185" s="208" t="str">
        <f t="shared" si="16"/>
        <v/>
      </c>
      <c r="E185" s="205"/>
      <c r="F185" s="209" t="str">
        <f>IF(JUGOS!$X$12="SI",JUGOS!$B$12,"")</f>
        <v/>
      </c>
      <c r="G185" s="82" t="str">
        <f>IF(JUGOS!$X$12="SI",IF(JUGOS!$A$12=0,"",JUGOS!$A$12),"")</f>
        <v/>
      </c>
    </row>
    <row r="186" spans="1:7" ht="15.75" customHeight="1">
      <c r="A186" s="205"/>
      <c r="B186" s="206" t="str">
        <f>IF(JUGOS!X12="SI","ZANA-NARANJA C/AZU","")</f>
        <v/>
      </c>
      <c r="C186" s="207">
        <f>IF(JUGOS!G$12&gt;0,JUGOS!G$12,0)</f>
        <v>0</v>
      </c>
      <c r="D186" s="208" t="str">
        <f t="shared" si="16"/>
        <v/>
      </c>
      <c r="E186" s="205"/>
      <c r="F186" s="209" t="str">
        <f>IF(JUGOS!$X$12="SI",JUGOS!$B$12,"")</f>
        <v/>
      </c>
      <c r="G186" s="82" t="str">
        <f>IF(JUGOS!$X$12="SI",IF(JUGOS!$A$12=0,"",JUGOS!$A$12),"")</f>
        <v/>
      </c>
    </row>
    <row r="187" spans="1:7" ht="15.75" customHeight="1">
      <c r="A187" s="205"/>
      <c r="B187" s="206" t="str">
        <f>IF(JUGOS!X12="SI","LIMONADA","")</f>
        <v/>
      </c>
      <c r="C187" s="207">
        <f>IF(JUGOS!H$12&gt;0,JUGOS!H$12,0)</f>
        <v>0</v>
      </c>
      <c r="D187" s="208" t="str">
        <f t="shared" si="16"/>
        <v/>
      </c>
      <c r="E187" s="205"/>
      <c r="F187" s="209" t="str">
        <f>IF(JUGOS!$X$12="SI",JUGOS!$B$12,"")</f>
        <v/>
      </c>
      <c r="G187" s="82" t="str">
        <f>IF(JUGOS!$X$12="SI",IF(JUGOS!$A$12=0,"",JUGOS!$A$12),"")</f>
        <v/>
      </c>
    </row>
    <row r="188" spans="1:7" ht="15.75" customHeight="1">
      <c r="A188" s="205"/>
      <c r="B188" s="206" t="str">
        <f>IF(JUGOS!X12="SI","ARANDANO S/AZU","")</f>
        <v/>
      </c>
      <c r="C188" s="207">
        <f>IF(JUGOS!I$12&gt;0,JUGOS!I$12,0)</f>
        <v>0</v>
      </c>
      <c r="D188" s="208" t="str">
        <f t="shared" si="16"/>
        <v/>
      </c>
      <c r="E188" s="205"/>
      <c r="F188" s="209" t="str">
        <f>IF(JUGOS!$X$12="SI",JUGOS!$B$12,"")</f>
        <v/>
      </c>
      <c r="G188" s="82" t="str">
        <f>IF(JUGOS!$X$12="SI",IF(JUGOS!$A$12=0,"",JUGOS!$A$12),"")</f>
        <v/>
      </c>
    </row>
    <row r="189" spans="1:7" ht="15.75" customHeight="1">
      <c r="A189" s="205"/>
      <c r="B189" s="206" t="str">
        <f>IF(JUGOS!X12="SI","HAPPY CARROT","")</f>
        <v/>
      </c>
      <c r="C189" s="207">
        <f>IF(JUGOS!J$12&gt;0,JUGOS!J$12,0)</f>
        <v>0</v>
      </c>
      <c r="D189" s="208" t="str">
        <f t="shared" si="16"/>
        <v/>
      </c>
      <c r="E189" s="205"/>
      <c r="F189" s="209" t="str">
        <f>IF(JUGOS!$X$12="SI",JUGOS!$B$12,"")</f>
        <v/>
      </c>
      <c r="G189" s="82" t="str">
        <f>IF(JUGOS!$X$12="SI",IF(JUGOS!$A$12=0,"",JUGOS!$A$12),"")</f>
        <v/>
      </c>
    </row>
    <row r="190" spans="1:7" ht="15.75" customHeight="1">
      <c r="A190" s="205"/>
      <c r="B190" s="206" t="str">
        <f>IF(JUGOS!X12="SI","GREEN POWER","")</f>
        <v/>
      </c>
      <c r="C190" s="207">
        <f>IF(JUGOS!K$12&gt;0,JUGOS!K$12,0)</f>
        <v>0</v>
      </c>
      <c r="D190" s="208" t="str">
        <f t="shared" si="16"/>
        <v/>
      </c>
      <c r="E190" s="205"/>
      <c r="F190" s="209" t="str">
        <f>IF(JUGOS!$X$12="SI",JUGOS!$B$12,"")</f>
        <v/>
      </c>
      <c r="G190" s="82" t="str">
        <f>IF(JUGOS!$X$12="SI",IF(JUGOS!$A$12=0,"",JUGOS!$A$12),"")</f>
        <v/>
      </c>
    </row>
    <row r="191" spans="1:7" ht="15.75" customHeight="1">
      <c r="A191" s="205"/>
      <c r="B191" s="206" t="str">
        <f>IF(JUGOS!X12="SI","BERRIES MIX","")</f>
        <v/>
      </c>
      <c r="C191" s="207">
        <f>IF(JUGOS!L$12&gt;0,JUGOS!L$12,0)</f>
        <v>0</v>
      </c>
      <c r="D191" s="208" t="str">
        <f t="shared" si="16"/>
        <v/>
      </c>
      <c r="E191" s="205"/>
      <c r="F191" s="209" t="str">
        <f>IF(JUGOS!$X$12="SI",JUGOS!$B$12,"")</f>
        <v/>
      </c>
      <c r="G191" s="82" t="str">
        <f>IF(JUGOS!$X$12="SI",IF(JUGOS!$A$12=0,"",JUGOS!$A$12),"")</f>
        <v/>
      </c>
    </row>
    <row r="192" spans="1:7" ht="15.75" customHeight="1">
      <c r="A192" s="205"/>
      <c r="B192" s="206" t="str">
        <f>IF(JUGOS!X12="SI","MARACUYA PASSION","")</f>
        <v/>
      </c>
      <c r="C192" s="207">
        <f>IF(JUGOS!M$12&gt;0,JUGOS!M$12,0)</f>
        <v>0</v>
      </c>
      <c r="D192" s="208" t="str">
        <f t="shared" si="16"/>
        <v/>
      </c>
      <c r="E192" s="205"/>
      <c r="F192" s="209" t="str">
        <f>IF(JUGOS!$X$12="SI",JUGOS!$B$12,"")</f>
        <v/>
      </c>
      <c r="G192" s="82" t="str">
        <f>IF(JUGOS!$X$12="SI",IF(JUGOS!$A$12=0,"",JUGOS!$A$12),"")</f>
        <v/>
      </c>
    </row>
    <row r="193" spans="1:7" ht="15.75" customHeight="1">
      <c r="A193" s="205"/>
      <c r="B193" s="206" t="str">
        <f>IF(JUGOS!X12="SI","MOJITO","")</f>
        <v/>
      </c>
      <c r="C193" s="207">
        <f>IF(JUGOS!N$12&gt;0,JUGOS!N$12,0)</f>
        <v>0</v>
      </c>
      <c r="D193" s="208" t="str">
        <f t="shared" si="16"/>
        <v/>
      </c>
      <c r="E193" s="205"/>
      <c r="F193" s="209" t="str">
        <f>IF(JUGOS!$X$12="SI",JUGOS!$B$12,"")</f>
        <v/>
      </c>
      <c r="G193" s="82" t="str">
        <f>IF(JUGOS!$X$12="SI",IF(JUGOS!$A$12=0,"",JUGOS!$A$12),"")</f>
        <v/>
      </c>
    </row>
    <row r="194" spans="1:7" ht="15.75" customHeight="1">
      <c r="A194" s="205"/>
      <c r="B194" s="206" t="str">
        <f>IF(JUGOS!X12="SI","ARAN-MANZ NMQ","")</f>
        <v/>
      </c>
      <c r="C194" s="207">
        <f>IF(JUGOS!O$12&gt;0,JUGOS!O$12,0)</f>
        <v>0</v>
      </c>
      <c r="D194" s="208" t="str">
        <f t="shared" si="16"/>
        <v/>
      </c>
      <c r="E194" s="205"/>
      <c r="F194" s="209" t="str">
        <f>IF(JUGOS!$X$12="SI",JUGOS!$B$12,"")</f>
        <v/>
      </c>
      <c r="G194" s="82" t="str">
        <f>IF(JUGOS!$X$12="SI",IF(JUGOS!$A$12=0,"",JUGOS!$A$12),"")</f>
        <v/>
      </c>
    </row>
    <row r="195" spans="1:7" ht="15.75" customHeight="1">
      <c r="A195" s="205"/>
      <c r="B195" s="206" t="str">
        <f>IF(JUGOS!X12="SI","MANZANA NMQ","")</f>
        <v/>
      </c>
      <c r="C195" s="207">
        <f>IF(JUGOS!P$12&gt;0,JUGOS!P$12,0)</f>
        <v>0</v>
      </c>
      <c r="D195" s="208" t="str">
        <f t="shared" si="16"/>
        <v/>
      </c>
      <c r="E195" s="205"/>
      <c r="F195" s="209" t="str">
        <f>IF(JUGOS!$X$12="SI",JUGOS!$B$12,"")</f>
        <v/>
      </c>
      <c r="G195" s="82" t="str">
        <f>IF(JUGOS!$X$12="SI",IF(JUGOS!$A$12=0,"",JUGOS!$A$12),"")</f>
        <v/>
      </c>
    </row>
    <row r="196" spans="1:7" ht="15.75" customHeight="1">
      <c r="A196" s="205"/>
      <c r="B196" s="206" t="str">
        <f>IF(JUGOS!X12="SI","MANZ-NAR-ANA-TÉ NMQ","")</f>
        <v/>
      </c>
      <c r="C196" s="207">
        <f>IF(JUGOS!Q$12&gt;0,JUGOS!Q$12,0)</f>
        <v>0</v>
      </c>
      <c r="D196" s="208" t="str">
        <f t="shared" si="16"/>
        <v/>
      </c>
      <c r="E196" s="205"/>
      <c r="F196" s="209" t="str">
        <f>IF(JUGOS!$X$12="SI",JUGOS!$B$12,"")</f>
        <v/>
      </c>
      <c r="G196" s="82" t="str">
        <f>IF(JUGOS!$X$12="SI",IF(JUGOS!$A$12=0,"",JUGOS!$A$12),"")</f>
        <v/>
      </c>
    </row>
    <row r="197" spans="1:7" ht="15.75" customHeight="1">
      <c r="A197" s="205"/>
      <c r="B197" s="206" t="str">
        <f>IF(JUGOS!X12="SI","MANZ-FRUT-LIM NMQ","")</f>
        <v/>
      </c>
      <c r="C197" s="207">
        <f>IF(JUGOS!R$12&gt;0,JUGOS!R$12,0)</f>
        <v>0</v>
      </c>
      <c r="D197" s="208" t="str">
        <f t="shared" si="16"/>
        <v/>
      </c>
      <c r="E197" s="205"/>
      <c r="F197" s="209" t="str">
        <f>IF(JUGOS!$X$12="SI",JUGOS!$B$12,"")</f>
        <v/>
      </c>
      <c r="G197" s="82" t="str">
        <f>IF(JUGOS!$X$12="SI",IF(JUGOS!$A$12=0,"",JUGOS!$A$12),"")</f>
        <v/>
      </c>
    </row>
    <row r="198" spans="1:7" ht="15.75" customHeight="1">
      <c r="A198" s="205"/>
      <c r="B198" s="206" t="str">
        <f>IF(JUGOS!X12="SI","NAR-MANZ NMQ","")</f>
        <v/>
      </c>
      <c r="C198" s="207">
        <f>IF(JUGOS!S$12&gt;0,JUGOS!S$12,0)</f>
        <v>0</v>
      </c>
      <c r="D198" s="208" t="str">
        <f t="shared" si="16"/>
        <v/>
      </c>
      <c r="E198" s="205"/>
      <c r="F198" s="209" t="str">
        <f>IF(JUGOS!$X$12="SI",JUGOS!$B$12,"")</f>
        <v/>
      </c>
      <c r="G198" s="82" t="str">
        <f>IF(JUGOS!$X$12="SI",IF(JUGOS!$A$12=0,"",JUGOS!$A$12),"")</f>
        <v/>
      </c>
    </row>
    <row r="199" spans="1:7" ht="15.75" customHeight="1">
      <c r="A199" s="205"/>
      <c r="B199" s="206" t="str">
        <f>IF(JUGOS!X12="SI","NAR-DUR-ZAN-CAL-LIM NMQ","")</f>
        <v/>
      </c>
      <c r="C199" s="207">
        <f>IF(JUGOS!T$12&gt;0,JUGOS!T$12,0)</f>
        <v>0</v>
      </c>
      <c r="D199" s="208" t="str">
        <f t="shared" si="16"/>
        <v/>
      </c>
      <c r="E199" s="205"/>
      <c r="F199" s="209" t="str">
        <f>IF(JUGOS!$X$12="SI",JUGOS!$B$12,"")</f>
        <v/>
      </c>
      <c r="G199" s="82" t="str">
        <f>IF(JUGOS!$X$12="SI",IF(JUGOS!$A$12=0,"",JUGOS!$A$12),"")</f>
        <v/>
      </c>
    </row>
    <row r="200" spans="1:7" ht="15.75" customHeight="1">
      <c r="A200" s="205"/>
      <c r="B200" s="206" t="str">
        <f>IF(JUGOS!X12="SI","PACK SURTIDO X 9","")</f>
        <v/>
      </c>
      <c r="C200" s="207">
        <f>IF(JUGOS!U$12&gt;0,JUGOS!U$12,0)</f>
        <v>0</v>
      </c>
      <c r="D200" s="208" t="str">
        <f t="shared" si="16"/>
        <v/>
      </c>
      <c r="E200" s="205"/>
      <c r="F200" s="209" t="str">
        <f>IF(JUGOS!$X$12="SI",JUGOS!$B$12,"")</f>
        <v/>
      </c>
      <c r="G200" s="82" t="str">
        <f>IF(JUGOS!$X$12="SI",IF(JUGOS!$A$12=0,"",JUGOS!$A$12),"")</f>
        <v/>
      </c>
    </row>
    <row r="201" spans="1:7" ht="15.75" customHeight="1">
      <c r="A201" s="205"/>
      <c r="B201" s="206" t="str">
        <f>IF(JUGOS!X12="SI","BIDON NARAN X 5","")</f>
        <v/>
      </c>
      <c r="C201" s="207">
        <f>IF(JUGOS!V$12&gt;0,JUGOS!V$12,0)</f>
        <v>0</v>
      </c>
      <c r="D201" s="208" t="str">
        <f t="shared" ref="D201:D202" si="17">IF(C201&gt;0,"BIDÓN/ES","")</f>
        <v/>
      </c>
      <c r="E201" s="205"/>
      <c r="F201" s="209" t="str">
        <f>IF(JUGOS!$X$12="SI",JUGOS!$B$12,"")</f>
        <v/>
      </c>
      <c r="G201" s="82" t="str">
        <f>IF(JUGOS!$X$12="SI",IF(JUGOS!$A$12=0,"",JUGOS!$A$12),"")</f>
        <v/>
      </c>
    </row>
    <row r="202" spans="1:7" ht="15.75" customHeight="1">
      <c r="A202" s="205"/>
      <c r="B202" s="206" t="str">
        <f>IF(JUGOS!X12="SI","BIDON ARAN X 2","")</f>
        <v/>
      </c>
      <c r="C202" s="207">
        <f>IF(JUGOS!W$12&gt;0,JUGOS!W$12,0)</f>
        <v>0</v>
      </c>
      <c r="D202" s="208" t="str">
        <f t="shared" si="17"/>
        <v/>
      </c>
      <c r="E202" s="205"/>
      <c r="F202" s="209" t="str">
        <f>IF(JUGOS!$X$12="SI",JUGOS!$B$12,"")</f>
        <v/>
      </c>
      <c r="G202" s="82" t="str">
        <f>IF(JUGOS!$X$12="SI",IF(JUGOS!$A$12=0,"",JUGOS!$A$12),"")</f>
        <v/>
      </c>
    </row>
    <row r="203" spans="1:7" ht="15.75" customHeight="1">
      <c r="A203" s="205"/>
      <c r="B203" s="206" t="str">
        <f>IF(JUGOS!X13="SI","ARANDANO C/AZU","")</f>
        <v/>
      </c>
      <c r="C203" s="207">
        <f>IF(JUGOS!C$13&gt;0,JUGOS!C$13,0)</f>
        <v>0</v>
      </c>
      <c r="D203" s="208" t="str">
        <f t="shared" ref="D203:D221" si="18">IF(MOD(C203,12)=0,IF(C203/12=0,"",C203/12),"INCOMPLETO")</f>
        <v/>
      </c>
      <c r="E203" s="205"/>
      <c r="F203" s="209" t="str">
        <f>IF(JUGOS!$X$13="SI",JUGOS!$B$13,"")</f>
        <v/>
      </c>
      <c r="G203" s="82" t="str">
        <f>IF(JUGOS!$X$13="SI",IF(JUGOS!$A$13=0,"",JUGOS!$A$13),"")</f>
        <v/>
      </c>
    </row>
    <row r="204" spans="1:7" ht="15.75" customHeight="1">
      <c r="A204" s="205"/>
      <c r="B204" s="206" t="str">
        <f>IF(JUGOS!X13="SI","FRUT-FRAMB C/AZU","")</f>
        <v/>
      </c>
      <c r="C204" s="207">
        <f>IF(JUGOS!D$13&gt;0,JUGOS!D$13,0)</f>
        <v>0</v>
      </c>
      <c r="D204" s="208" t="str">
        <f t="shared" si="18"/>
        <v/>
      </c>
      <c r="E204" s="205"/>
      <c r="F204" s="209" t="str">
        <f>IF(JUGOS!$X$13="SI",JUGOS!$B$13,"")</f>
        <v/>
      </c>
      <c r="G204" s="82" t="str">
        <f>IF(JUGOS!$X$13="SI",IF(JUGOS!$A$13=0,"",JUGOS!$A$13),"")</f>
        <v/>
      </c>
    </row>
    <row r="205" spans="1:7" ht="15.75" customHeight="1">
      <c r="A205" s="205"/>
      <c r="B205" s="206" t="str">
        <f>IF(JUGOS!X13="SI","MIX C/AZU","")</f>
        <v/>
      </c>
      <c r="C205" s="207">
        <f>IF(JUGOS!E$13&gt;0,JUGOS!E$13,0)</f>
        <v>0</v>
      </c>
      <c r="D205" s="208" t="str">
        <f t="shared" si="18"/>
        <v/>
      </c>
      <c r="E205" s="205"/>
      <c r="F205" s="209" t="str">
        <f>IF(JUGOS!$X$13="SI",JUGOS!$B$13,"")</f>
        <v/>
      </c>
      <c r="G205" s="82" t="str">
        <f>IF(JUGOS!$X$13="SI",IF(JUGOS!$A$13=0,"",JUGOS!$A$13),"")</f>
        <v/>
      </c>
    </row>
    <row r="206" spans="1:7" ht="15.75" customHeight="1">
      <c r="A206" s="205"/>
      <c r="B206" s="206" t="str">
        <f>IF(JUGOS!X13="SI","MANZANA-LIM C/AZU","")</f>
        <v/>
      </c>
      <c r="C206" s="207">
        <f>IF(JUGOS!F$13&gt;0,JUGOS!F$13,0)</f>
        <v>0</v>
      </c>
      <c r="D206" s="208" t="str">
        <f t="shared" si="18"/>
        <v/>
      </c>
      <c r="E206" s="205"/>
      <c r="F206" s="209" t="str">
        <f>IF(JUGOS!$X$13="SI",JUGOS!$B$13,"")</f>
        <v/>
      </c>
      <c r="G206" s="82" t="str">
        <f>IF(JUGOS!$X$13="SI",IF(JUGOS!$A$13=0,"",JUGOS!$A$13),"")</f>
        <v/>
      </c>
    </row>
    <row r="207" spans="1:7" ht="15.75" customHeight="1">
      <c r="A207" s="205"/>
      <c r="B207" s="206" t="str">
        <f>IF(JUGOS!X13="SI","ZANA-NARANJA C/AZU","")</f>
        <v/>
      </c>
      <c r="C207" s="207">
        <f>IF(JUGOS!G$13&gt;0,JUGOS!G$13,0)</f>
        <v>0</v>
      </c>
      <c r="D207" s="208" t="str">
        <f t="shared" si="18"/>
        <v/>
      </c>
      <c r="E207" s="205"/>
      <c r="F207" s="209" t="str">
        <f>IF(JUGOS!$X$13="SI",JUGOS!$B$13,"")</f>
        <v/>
      </c>
      <c r="G207" s="82" t="str">
        <f>IF(JUGOS!$X$13="SI",IF(JUGOS!$A$13=0,"",JUGOS!$A$13),"")</f>
        <v/>
      </c>
    </row>
    <row r="208" spans="1:7" ht="15.75" customHeight="1">
      <c r="A208" s="205"/>
      <c r="B208" s="206" t="str">
        <f>IF(JUGOS!X13="SI","LIMONADA","")</f>
        <v/>
      </c>
      <c r="C208" s="207">
        <f>IF(JUGOS!H$13&gt;0,JUGOS!H$13,0)</f>
        <v>0</v>
      </c>
      <c r="D208" s="208" t="str">
        <f t="shared" si="18"/>
        <v/>
      </c>
      <c r="E208" s="205"/>
      <c r="F208" s="209" t="str">
        <f>IF(JUGOS!$X$13="SI",JUGOS!$B$13,"")</f>
        <v/>
      </c>
      <c r="G208" s="82" t="str">
        <f>IF(JUGOS!$X$13="SI",IF(JUGOS!$A$13=0,"",JUGOS!$A$13),"")</f>
        <v/>
      </c>
    </row>
    <row r="209" spans="1:7" ht="15.75" customHeight="1">
      <c r="A209" s="205"/>
      <c r="B209" s="206" t="str">
        <f>IF(JUGOS!X13="SI","ARANDANO S/AZU","")</f>
        <v/>
      </c>
      <c r="C209" s="207">
        <f>IF(JUGOS!I$13&gt;0,JUGOS!I$13,0)</f>
        <v>0</v>
      </c>
      <c r="D209" s="208" t="str">
        <f t="shared" si="18"/>
        <v/>
      </c>
      <c r="E209" s="205"/>
      <c r="F209" s="209" t="str">
        <f>IF(JUGOS!$X$13="SI",JUGOS!$B$13,"")</f>
        <v/>
      </c>
      <c r="G209" s="82" t="str">
        <f>IF(JUGOS!$X$13="SI",IF(JUGOS!$A$13=0,"",JUGOS!$A$13),"")</f>
        <v/>
      </c>
    </row>
    <row r="210" spans="1:7" ht="15.75" customHeight="1">
      <c r="A210" s="205"/>
      <c r="B210" s="206" t="str">
        <f>IF(JUGOS!X13="SI","HAPPY CARROT","")</f>
        <v/>
      </c>
      <c r="C210" s="207">
        <f>IF(JUGOS!J$13&gt;0,JUGOS!J$13,0)</f>
        <v>0</v>
      </c>
      <c r="D210" s="208" t="str">
        <f t="shared" si="18"/>
        <v/>
      </c>
      <c r="E210" s="205"/>
      <c r="F210" s="209" t="str">
        <f>IF(JUGOS!$X$13="SI",JUGOS!$B$13,"")</f>
        <v/>
      </c>
      <c r="G210" s="82" t="str">
        <f>IF(JUGOS!$X$13="SI",IF(JUGOS!$A$13=0,"",JUGOS!$A$13),"")</f>
        <v/>
      </c>
    </row>
    <row r="211" spans="1:7" ht="15.75" customHeight="1">
      <c r="A211" s="205"/>
      <c r="B211" s="206" t="str">
        <f>IF(JUGOS!X13="SI","GREEN POWER","")</f>
        <v/>
      </c>
      <c r="C211" s="207">
        <f>IF(JUGOS!K$13&gt;0,JUGOS!K$13,0)</f>
        <v>0</v>
      </c>
      <c r="D211" s="208" t="str">
        <f t="shared" si="18"/>
        <v/>
      </c>
      <c r="E211" s="205"/>
      <c r="F211" s="209" t="str">
        <f>IF(JUGOS!$X$13="SI",JUGOS!$B$13,"")</f>
        <v/>
      </c>
      <c r="G211" s="82" t="str">
        <f>IF(JUGOS!$X$13="SI",IF(JUGOS!$A$13=0,"",JUGOS!$A$13),"")</f>
        <v/>
      </c>
    </row>
    <row r="212" spans="1:7" ht="15.75" customHeight="1">
      <c r="A212" s="205"/>
      <c r="B212" s="206" t="str">
        <f>IF(JUGOS!X13="SI","BERRIES MIX","")</f>
        <v/>
      </c>
      <c r="C212" s="207">
        <f>IF(JUGOS!L$13&gt;0,JUGOS!L$13,0)</f>
        <v>0</v>
      </c>
      <c r="D212" s="208" t="str">
        <f t="shared" si="18"/>
        <v/>
      </c>
      <c r="E212" s="205"/>
      <c r="F212" s="209" t="str">
        <f>IF(JUGOS!$X$13="SI",JUGOS!$B$13,"")</f>
        <v/>
      </c>
      <c r="G212" s="82" t="str">
        <f>IF(JUGOS!$X$13="SI",IF(JUGOS!$A$13=0,"",JUGOS!$A$13),"")</f>
        <v/>
      </c>
    </row>
    <row r="213" spans="1:7" ht="15.75" customHeight="1">
      <c r="A213" s="205"/>
      <c r="B213" s="206" t="str">
        <f>IF(JUGOS!X13="SI","MARACUYA PASSION","")</f>
        <v/>
      </c>
      <c r="C213" s="207">
        <f>IF(JUGOS!M$13&gt;0,JUGOS!M$13,0)</f>
        <v>0</v>
      </c>
      <c r="D213" s="208" t="str">
        <f t="shared" si="18"/>
        <v/>
      </c>
      <c r="E213" s="205"/>
      <c r="F213" s="209" t="str">
        <f>IF(JUGOS!$X$13="SI",JUGOS!$B$13,"")</f>
        <v/>
      </c>
      <c r="G213" s="82" t="str">
        <f>IF(JUGOS!$X$13="SI",IF(JUGOS!$A$13=0,"",JUGOS!$A$13),"")</f>
        <v/>
      </c>
    </row>
    <row r="214" spans="1:7" ht="15.75" customHeight="1">
      <c r="A214" s="205"/>
      <c r="B214" s="206" t="str">
        <f>IF(JUGOS!X13="SI","MOJITO","")</f>
        <v/>
      </c>
      <c r="C214" s="207">
        <f>IF(JUGOS!N$13&gt;0,JUGOS!N$13,0)</f>
        <v>0</v>
      </c>
      <c r="D214" s="208" t="str">
        <f t="shared" si="18"/>
        <v/>
      </c>
      <c r="E214" s="205"/>
      <c r="F214" s="209" t="str">
        <f>IF(JUGOS!$X$13="SI",JUGOS!$B$13,"")</f>
        <v/>
      </c>
      <c r="G214" s="82" t="str">
        <f>IF(JUGOS!$X$13="SI",IF(JUGOS!$A$13=0,"",JUGOS!$A$13),"")</f>
        <v/>
      </c>
    </row>
    <row r="215" spans="1:7" ht="15.75" customHeight="1">
      <c r="A215" s="205"/>
      <c r="B215" s="206" t="str">
        <f>IF(JUGOS!X13="SI","ARAN-MANZ NMQ","")</f>
        <v/>
      </c>
      <c r="C215" s="207">
        <f>IF(JUGOS!O$13&gt;0,JUGOS!O$13,0)</f>
        <v>0</v>
      </c>
      <c r="D215" s="208" t="str">
        <f t="shared" si="18"/>
        <v/>
      </c>
      <c r="E215" s="205"/>
      <c r="F215" s="209" t="str">
        <f>IF(JUGOS!$X$13="SI",JUGOS!$B$13,"")</f>
        <v/>
      </c>
      <c r="G215" s="82" t="str">
        <f>IF(JUGOS!$X$13="SI",IF(JUGOS!$A$13=0,"",JUGOS!$A$13),"")</f>
        <v/>
      </c>
    </row>
    <row r="216" spans="1:7" ht="15.75" customHeight="1">
      <c r="A216" s="205"/>
      <c r="B216" s="206" t="str">
        <f>IF(JUGOS!X13="SI","MANZANA NMQ","")</f>
        <v/>
      </c>
      <c r="C216" s="207">
        <f>IF(JUGOS!P$13&gt;0,JUGOS!P$13,0)</f>
        <v>0</v>
      </c>
      <c r="D216" s="208" t="str">
        <f t="shared" si="18"/>
        <v/>
      </c>
      <c r="E216" s="205"/>
      <c r="F216" s="209" t="str">
        <f>IF(JUGOS!$X$13="SI",JUGOS!$B$13,"")</f>
        <v/>
      </c>
      <c r="G216" s="82" t="str">
        <f>IF(JUGOS!$X$13="SI",IF(JUGOS!$A$13=0,"",JUGOS!$A$13),"")</f>
        <v/>
      </c>
    </row>
    <row r="217" spans="1:7" ht="15.75" customHeight="1">
      <c r="A217" s="205"/>
      <c r="B217" s="206" t="str">
        <f>IF(JUGOS!X13="SI","MANZ-NAR-ANA-TÉ NMQ","")</f>
        <v/>
      </c>
      <c r="C217" s="207">
        <f>IF(JUGOS!Q$13&gt;0,JUGOS!Q$13,0)</f>
        <v>0</v>
      </c>
      <c r="D217" s="208" t="str">
        <f t="shared" si="18"/>
        <v/>
      </c>
      <c r="E217" s="205"/>
      <c r="F217" s="209" t="str">
        <f>IF(JUGOS!$X$13="SI",JUGOS!$B$13,"")</f>
        <v/>
      </c>
      <c r="G217" s="82" t="str">
        <f>IF(JUGOS!$X$13="SI",IF(JUGOS!$A$13=0,"",JUGOS!$A$13),"")</f>
        <v/>
      </c>
    </row>
    <row r="218" spans="1:7" ht="15.75" customHeight="1">
      <c r="A218" s="205"/>
      <c r="B218" s="206" t="str">
        <f>IF(JUGOS!X13="SI","MANZ-FRUT-LIM NMQ","")</f>
        <v/>
      </c>
      <c r="C218" s="207">
        <f>IF(JUGOS!R$13&gt;0,JUGOS!R$13,0)</f>
        <v>0</v>
      </c>
      <c r="D218" s="208" t="str">
        <f t="shared" si="18"/>
        <v/>
      </c>
      <c r="E218" s="205"/>
      <c r="F218" s="209" t="str">
        <f>IF(JUGOS!$X$13="SI",JUGOS!$B$13,"")</f>
        <v/>
      </c>
      <c r="G218" s="82" t="str">
        <f>IF(JUGOS!$X$13="SI",IF(JUGOS!$A$13=0,"",JUGOS!$A$13),"")</f>
        <v/>
      </c>
    </row>
    <row r="219" spans="1:7" ht="15.75" customHeight="1">
      <c r="A219" s="205"/>
      <c r="B219" s="206" t="str">
        <f>IF(JUGOS!X13="SI","NAR-MANZ NMQ","")</f>
        <v/>
      </c>
      <c r="C219" s="207">
        <f>IF(JUGOS!S$13&gt;0,JUGOS!S$13,0)</f>
        <v>0</v>
      </c>
      <c r="D219" s="208" t="str">
        <f t="shared" si="18"/>
        <v/>
      </c>
      <c r="E219" s="205"/>
      <c r="F219" s="209" t="str">
        <f>IF(JUGOS!$X$13="SI",JUGOS!$B$13,"")</f>
        <v/>
      </c>
      <c r="G219" s="82" t="str">
        <f>IF(JUGOS!$X$13="SI",IF(JUGOS!$A$13=0,"",JUGOS!$A$13),"")</f>
        <v/>
      </c>
    </row>
    <row r="220" spans="1:7" ht="15.75" customHeight="1">
      <c r="A220" s="205"/>
      <c r="B220" s="206" t="str">
        <f>IF(JUGOS!X13="SI","NAR-DUR-ZAN-CAL-LIM NMQ","")</f>
        <v/>
      </c>
      <c r="C220" s="207">
        <f>IF(JUGOS!T$13&gt;0,JUGOS!T$13,0)</f>
        <v>0</v>
      </c>
      <c r="D220" s="208" t="str">
        <f t="shared" si="18"/>
        <v/>
      </c>
      <c r="E220" s="205"/>
      <c r="F220" s="209" t="str">
        <f>IF(JUGOS!$X$13="SI",JUGOS!$B$13,"")</f>
        <v/>
      </c>
      <c r="G220" s="82" t="str">
        <f>IF(JUGOS!$X$13="SI",IF(JUGOS!$A$13=0,"",JUGOS!$A$13),"")</f>
        <v/>
      </c>
    </row>
    <row r="221" spans="1:7" ht="15.75" customHeight="1">
      <c r="A221" s="205"/>
      <c r="B221" s="206" t="str">
        <f>IF(JUGOS!X13="SI","PACK SURTIDO X 9","")</f>
        <v/>
      </c>
      <c r="C221" s="207">
        <f>IF(JUGOS!U$13&gt;0,JUGOS!U$13,0)</f>
        <v>0</v>
      </c>
      <c r="D221" s="208" t="str">
        <f t="shared" si="18"/>
        <v/>
      </c>
      <c r="E221" s="205"/>
      <c r="F221" s="209" t="str">
        <f>IF(JUGOS!$X$13="SI",JUGOS!$B$13,"")</f>
        <v/>
      </c>
      <c r="G221" s="82" t="str">
        <f>IF(JUGOS!$X$13="SI",IF(JUGOS!$A$13=0,"",JUGOS!$A$13),"")</f>
        <v/>
      </c>
    </row>
    <row r="222" spans="1:7" ht="15.75" customHeight="1">
      <c r="A222" s="205"/>
      <c r="B222" s="206" t="str">
        <f>IF(JUGOS!X13="SI","BIDON NARAN X 5","")</f>
        <v/>
      </c>
      <c r="C222" s="207">
        <f>IF(JUGOS!V$13&gt;0,JUGOS!V$13,0)</f>
        <v>0</v>
      </c>
      <c r="D222" s="208" t="str">
        <f t="shared" ref="D222:D223" si="19">IF(C222&gt;0,"BIDÓN/ES","")</f>
        <v/>
      </c>
      <c r="E222" s="205"/>
      <c r="F222" s="209" t="str">
        <f>IF(JUGOS!$X$13="SI",JUGOS!$B$13,"")</f>
        <v/>
      </c>
      <c r="G222" s="82" t="str">
        <f>IF(JUGOS!$X$13="SI",IF(JUGOS!$A$13=0,"",JUGOS!$A$13),"")</f>
        <v/>
      </c>
    </row>
    <row r="223" spans="1:7" ht="15.75" customHeight="1">
      <c r="A223" s="205"/>
      <c r="B223" s="206" t="str">
        <f>IF(JUGOS!X13="SI","BIDON ARAN X 2","")</f>
        <v/>
      </c>
      <c r="C223" s="207">
        <f>IF(JUGOS!W$13&gt;0,JUGOS!W$13,0)</f>
        <v>0</v>
      </c>
      <c r="D223" s="208" t="str">
        <f t="shared" si="19"/>
        <v/>
      </c>
      <c r="E223" s="205"/>
      <c r="F223" s="209" t="str">
        <f>IF(JUGOS!$X$13="SI",JUGOS!$B$13,"")</f>
        <v/>
      </c>
      <c r="G223" s="82" t="str">
        <f>IF(JUGOS!$X$13="SI",IF(JUGOS!$A$13=0,"",JUGOS!$A$13),"")</f>
        <v/>
      </c>
    </row>
    <row r="224" spans="1:7" ht="15.75" customHeight="1">
      <c r="A224" s="205"/>
      <c r="B224" s="206" t="str">
        <f>IF(JUGOS!X14="SI","ARANDANO C/AZU","")</f>
        <v/>
      </c>
      <c r="C224" s="207">
        <f>IF(JUGOS!C$14&gt;0,JUGOS!C$14,0)</f>
        <v>0</v>
      </c>
      <c r="D224" s="208" t="str">
        <f t="shared" ref="D224:D242" si="20">IF(MOD(C224,12)=0,IF(C224/12=0,"",C224/12),"INCOMPLETO")</f>
        <v/>
      </c>
      <c r="E224" s="205"/>
      <c r="F224" s="209" t="str">
        <f>IF(JUGOS!$X$14="SI",JUGOS!$B$14,"")</f>
        <v/>
      </c>
      <c r="G224" s="82" t="str">
        <f>IF(JUGOS!$X$14="SI",IF(JUGOS!$A$14=0,"",JUGOS!$A$14),"")</f>
        <v/>
      </c>
    </row>
    <row r="225" spans="1:7" ht="15.75" customHeight="1">
      <c r="A225" s="205"/>
      <c r="B225" s="206" t="str">
        <f>IF(JUGOS!X14="SI","FRUT-FRAMB C/AZU","")</f>
        <v/>
      </c>
      <c r="C225" s="207">
        <f>IF(JUGOS!D$14&gt;0,JUGOS!D$14,0)</f>
        <v>0</v>
      </c>
      <c r="D225" s="208" t="str">
        <f t="shared" si="20"/>
        <v/>
      </c>
      <c r="E225" s="205"/>
      <c r="F225" s="209" t="str">
        <f>IF(JUGOS!$X$14="SI",JUGOS!$B$14,"")</f>
        <v/>
      </c>
      <c r="G225" s="82" t="str">
        <f>IF(JUGOS!$X$14="SI",IF(JUGOS!$A$14=0,"",JUGOS!$A$14),"")</f>
        <v/>
      </c>
    </row>
    <row r="226" spans="1:7" ht="15.75" customHeight="1">
      <c r="A226" s="205"/>
      <c r="B226" s="206" t="str">
        <f>IF(JUGOS!X14="SI","MIX C/AZU","")</f>
        <v/>
      </c>
      <c r="C226" s="207">
        <f>IF(JUGOS!E$14&gt;0,JUGOS!E$14,0)</f>
        <v>0</v>
      </c>
      <c r="D226" s="208" t="str">
        <f t="shared" si="20"/>
        <v/>
      </c>
      <c r="E226" s="205"/>
      <c r="F226" s="209" t="str">
        <f>IF(JUGOS!$X$14="SI",JUGOS!$B$14,"")</f>
        <v/>
      </c>
      <c r="G226" s="82" t="str">
        <f>IF(JUGOS!$X$14="SI",IF(JUGOS!$A$14=0,"",JUGOS!$A$14),"")</f>
        <v/>
      </c>
    </row>
    <row r="227" spans="1:7" ht="15.75" customHeight="1">
      <c r="A227" s="205"/>
      <c r="B227" s="206" t="str">
        <f>IF(JUGOS!X14="SI","MANZANA-LIM C/AZU","")</f>
        <v/>
      </c>
      <c r="C227" s="207">
        <f>IF(JUGOS!F$14&gt;0,JUGOS!F$14,0)</f>
        <v>0</v>
      </c>
      <c r="D227" s="208" t="str">
        <f t="shared" si="20"/>
        <v/>
      </c>
      <c r="E227" s="205"/>
      <c r="F227" s="209" t="str">
        <f>IF(JUGOS!$X$14="SI",JUGOS!$B$14,"")</f>
        <v/>
      </c>
      <c r="G227" s="82" t="str">
        <f>IF(JUGOS!$X$14="SI",IF(JUGOS!$A$14=0,"",JUGOS!$A$14),"")</f>
        <v/>
      </c>
    </row>
    <row r="228" spans="1:7" ht="15.75" customHeight="1">
      <c r="A228" s="205"/>
      <c r="B228" s="206" t="str">
        <f>IF(JUGOS!X14="SI","ZANA-NARANJA C/AZU","")</f>
        <v/>
      </c>
      <c r="C228" s="207">
        <f>IF(JUGOS!G$14&gt;0,JUGOS!G$14,0)</f>
        <v>0</v>
      </c>
      <c r="D228" s="208" t="str">
        <f t="shared" si="20"/>
        <v/>
      </c>
      <c r="E228" s="205"/>
      <c r="F228" s="209" t="str">
        <f>IF(JUGOS!$X$14="SI",JUGOS!$B$14,"")</f>
        <v/>
      </c>
      <c r="G228" s="82" t="str">
        <f>IF(JUGOS!$X$14="SI",IF(JUGOS!$A$14=0,"",JUGOS!$A$14),"")</f>
        <v/>
      </c>
    </row>
    <row r="229" spans="1:7" ht="15.75" customHeight="1">
      <c r="A229" s="205"/>
      <c r="B229" s="206" t="str">
        <f>IF(JUGOS!X14="SI","LIMONADA","")</f>
        <v/>
      </c>
      <c r="C229" s="207">
        <f>IF(JUGOS!H$14&gt;0,JUGOS!H$14,0)</f>
        <v>0</v>
      </c>
      <c r="D229" s="208" t="str">
        <f t="shared" si="20"/>
        <v/>
      </c>
      <c r="E229" s="205"/>
      <c r="F229" s="209" t="str">
        <f>IF(JUGOS!$X$14="SI",JUGOS!$B$14,"")</f>
        <v/>
      </c>
      <c r="G229" s="82" t="str">
        <f>IF(JUGOS!$X$14="SI",IF(JUGOS!$A$14=0,"",JUGOS!$A$14),"")</f>
        <v/>
      </c>
    </row>
    <row r="230" spans="1:7" ht="15.75" customHeight="1">
      <c r="A230" s="205"/>
      <c r="B230" s="206" t="str">
        <f>IF(JUGOS!X14="SI","ARANDANO S/AZU","")</f>
        <v/>
      </c>
      <c r="C230" s="207">
        <f>IF(JUGOS!I$14&gt;0,JUGOS!I$14,0)</f>
        <v>0</v>
      </c>
      <c r="D230" s="208" t="str">
        <f t="shared" si="20"/>
        <v/>
      </c>
      <c r="E230" s="205"/>
      <c r="F230" s="209" t="str">
        <f>IF(JUGOS!$X$14="SI",JUGOS!$B$14,"")</f>
        <v/>
      </c>
      <c r="G230" s="82" t="str">
        <f>IF(JUGOS!$X$14="SI",IF(JUGOS!$A$14=0,"",JUGOS!$A$14),"")</f>
        <v/>
      </c>
    </row>
    <row r="231" spans="1:7" ht="15.75" customHeight="1">
      <c r="A231" s="205"/>
      <c r="B231" s="206" t="str">
        <f>IF(JUGOS!X14="SI","HAPPY CARROT","")</f>
        <v/>
      </c>
      <c r="C231" s="207">
        <f>IF(JUGOS!J$14&gt;0,JUGOS!J$14,0)</f>
        <v>0</v>
      </c>
      <c r="D231" s="208" t="str">
        <f t="shared" si="20"/>
        <v/>
      </c>
      <c r="E231" s="205"/>
      <c r="F231" s="209" t="str">
        <f>IF(JUGOS!$X$14="SI",JUGOS!$B$14,"")</f>
        <v/>
      </c>
      <c r="G231" s="82" t="str">
        <f>IF(JUGOS!$X$14="SI",IF(JUGOS!$A$14=0,"",JUGOS!$A$14),"")</f>
        <v/>
      </c>
    </row>
    <row r="232" spans="1:7" ht="15.75" customHeight="1">
      <c r="A232" s="205"/>
      <c r="B232" s="206" t="str">
        <f>IF(JUGOS!X14="SI","GREEN POWER","")</f>
        <v/>
      </c>
      <c r="C232" s="207">
        <f>IF(JUGOS!K$14&gt;0,JUGOS!K$14,0)</f>
        <v>0</v>
      </c>
      <c r="D232" s="208" t="str">
        <f t="shared" si="20"/>
        <v/>
      </c>
      <c r="E232" s="205"/>
      <c r="F232" s="209" t="str">
        <f>IF(JUGOS!$X$14="SI",JUGOS!$B$14,"")</f>
        <v/>
      </c>
      <c r="G232" s="82" t="str">
        <f>IF(JUGOS!$X$14="SI",IF(JUGOS!$A$14=0,"",JUGOS!$A$14),"")</f>
        <v/>
      </c>
    </row>
    <row r="233" spans="1:7" ht="15.75" customHeight="1">
      <c r="A233" s="205"/>
      <c r="B233" s="206" t="str">
        <f>IF(JUGOS!X14="SI","BERRIES MIX","")</f>
        <v/>
      </c>
      <c r="C233" s="207">
        <f>IF(JUGOS!L$14&gt;0,JUGOS!L$14,0)</f>
        <v>0</v>
      </c>
      <c r="D233" s="208" t="str">
        <f t="shared" si="20"/>
        <v/>
      </c>
      <c r="E233" s="205"/>
      <c r="F233" s="209" t="str">
        <f>IF(JUGOS!$X$14="SI",JUGOS!$B$14,"")</f>
        <v/>
      </c>
      <c r="G233" s="82" t="str">
        <f>IF(JUGOS!$X$14="SI",IF(JUGOS!$A$14=0,"",JUGOS!$A$14),"")</f>
        <v/>
      </c>
    </row>
    <row r="234" spans="1:7" ht="15.75" customHeight="1">
      <c r="A234" s="205"/>
      <c r="B234" s="206" t="str">
        <f>IF(JUGOS!X14="SI","MARACUYA PASSION","")</f>
        <v/>
      </c>
      <c r="C234" s="207">
        <f>IF(JUGOS!M$14&gt;0,JUGOS!M$14,0)</f>
        <v>0</v>
      </c>
      <c r="D234" s="208" t="str">
        <f t="shared" si="20"/>
        <v/>
      </c>
      <c r="E234" s="205"/>
      <c r="F234" s="209" t="str">
        <f>IF(JUGOS!$X$14="SI",JUGOS!$B$14,"")</f>
        <v/>
      </c>
      <c r="G234" s="82" t="str">
        <f>IF(JUGOS!$X$14="SI",IF(JUGOS!$A$14=0,"",JUGOS!$A$14),"")</f>
        <v/>
      </c>
    </row>
    <row r="235" spans="1:7" ht="15.75" customHeight="1">
      <c r="A235" s="205"/>
      <c r="B235" s="206" t="str">
        <f>IF(JUGOS!X14="SI","MOJITO","")</f>
        <v/>
      </c>
      <c r="C235" s="207">
        <f>IF(JUGOS!N$14&gt;0,JUGOS!N$14,0)</f>
        <v>0</v>
      </c>
      <c r="D235" s="208" t="str">
        <f t="shared" si="20"/>
        <v/>
      </c>
      <c r="E235" s="205"/>
      <c r="F235" s="209" t="str">
        <f>IF(JUGOS!$X$14="SI",JUGOS!$B$14,"")</f>
        <v/>
      </c>
      <c r="G235" s="82" t="str">
        <f>IF(JUGOS!$X$14="SI",IF(JUGOS!$A$14=0,"",JUGOS!$A$14),"")</f>
        <v/>
      </c>
    </row>
    <row r="236" spans="1:7" ht="15.75" customHeight="1">
      <c r="A236" s="205"/>
      <c r="B236" s="206" t="str">
        <f>IF(JUGOS!X14="SI","ARAN-MANZ NMQ","")</f>
        <v/>
      </c>
      <c r="C236" s="207">
        <f>IF(JUGOS!O$14&gt;0,JUGOS!O$14,0)</f>
        <v>0</v>
      </c>
      <c r="D236" s="208" t="str">
        <f t="shared" si="20"/>
        <v/>
      </c>
      <c r="E236" s="205"/>
      <c r="F236" s="209" t="str">
        <f>IF(JUGOS!$X$14="SI",JUGOS!$B$14,"")</f>
        <v/>
      </c>
      <c r="G236" s="82" t="str">
        <f>IF(JUGOS!$X$14="SI",IF(JUGOS!$A$14=0,"",JUGOS!$A$14),"")</f>
        <v/>
      </c>
    </row>
    <row r="237" spans="1:7" ht="15.75" customHeight="1">
      <c r="A237" s="205"/>
      <c r="B237" s="206" t="str">
        <f>IF(JUGOS!X14="SI","MANZANA NMQ","")</f>
        <v/>
      </c>
      <c r="C237" s="207">
        <f>IF(JUGOS!P$14&gt;0,JUGOS!P$14,0)</f>
        <v>0</v>
      </c>
      <c r="D237" s="208" t="str">
        <f t="shared" si="20"/>
        <v/>
      </c>
      <c r="E237" s="205"/>
      <c r="F237" s="209" t="str">
        <f>IF(JUGOS!$X$14="SI",JUGOS!$B$14,"")</f>
        <v/>
      </c>
      <c r="G237" s="82" t="str">
        <f>IF(JUGOS!$X$14="SI",IF(JUGOS!$A$14=0,"",JUGOS!$A$14),"")</f>
        <v/>
      </c>
    </row>
    <row r="238" spans="1:7" ht="15.75" customHeight="1">
      <c r="A238" s="205"/>
      <c r="B238" s="206" t="str">
        <f>IF(JUGOS!X14="SI","MANZ-NAR-ANA-TÉ NMQ","")</f>
        <v/>
      </c>
      <c r="C238" s="207">
        <f>IF(JUGOS!Q$14&gt;0,JUGOS!Q$14,0)</f>
        <v>0</v>
      </c>
      <c r="D238" s="208" t="str">
        <f t="shared" si="20"/>
        <v/>
      </c>
      <c r="E238" s="205"/>
      <c r="F238" s="209" t="str">
        <f>IF(JUGOS!$X$14="SI",JUGOS!$B$14,"")</f>
        <v/>
      </c>
      <c r="G238" s="82" t="str">
        <f>IF(JUGOS!$X$14="SI",IF(JUGOS!$A$14=0,"",JUGOS!$A$14),"")</f>
        <v/>
      </c>
    </row>
    <row r="239" spans="1:7" ht="15.75" customHeight="1">
      <c r="A239" s="205"/>
      <c r="B239" s="206" t="str">
        <f>IF(JUGOS!X14="SI","MANZ-FRUT-LIM NMQ","")</f>
        <v/>
      </c>
      <c r="C239" s="207">
        <f>IF(JUGOS!R$14&gt;0,JUGOS!R$14,0)</f>
        <v>0</v>
      </c>
      <c r="D239" s="208" t="str">
        <f t="shared" si="20"/>
        <v/>
      </c>
      <c r="E239" s="205"/>
      <c r="F239" s="209" t="str">
        <f>IF(JUGOS!$X$14="SI",JUGOS!$B$14,"")</f>
        <v/>
      </c>
      <c r="G239" s="82" t="str">
        <f>IF(JUGOS!$X$14="SI",IF(JUGOS!$A$14=0,"",JUGOS!$A$14),"")</f>
        <v/>
      </c>
    </row>
    <row r="240" spans="1:7" ht="15.75" customHeight="1">
      <c r="A240" s="205"/>
      <c r="B240" s="206" t="str">
        <f>IF(JUGOS!X14="SI","NAR-MANZ NMQ","")</f>
        <v/>
      </c>
      <c r="C240" s="207">
        <f>IF(JUGOS!S$14&gt;0,JUGOS!S$14,0)</f>
        <v>0</v>
      </c>
      <c r="D240" s="208" t="str">
        <f t="shared" si="20"/>
        <v/>
      </c>
      <c r="E240" s="205"/>
      <c r="F240" s="209" t="str">
        <f>IF(JUGOS!$X$14="SI",JUGOS!$B$14,"")</f>
        <v/>
      </c>
      <c r="G240" s="82" t="str">
        <f>IF(JUGOS!$X$14="SI",IF(JUGOS!$A$14=0,"",JUGOS!$A$14),"")</f>
        <v/>
      </c>
    </row>
    <row r="241" spans="1:7" ht="15.75" customHeight="1">
      <c r="A241" s="205"/>
      <c r="B241" s="206" t="str">
        <f>IF(JUGOS!X14="SI","NAR-DUR-ZAN-CAL-LIM NMQ","")</f>
        <v/>
      </c>
      <c r="C241" s="207">
        <f>IF(JUGOS!T$14&gt;0,JUGOS!T$14,0)</f>
        <v>0</v>
      </c>
      <c r="D241" s="208" t="str">
        <f t="shared" si="20"/>
        <v/>
      </c>
      <c r="E241" s="205"/>
      <c r="F241" s="209" t="str">
        <f>IF(JUGOS!$X$14="SI",JUGOS!$B$14,"")</f>
        <v/>
      </c>
      <c r="G241" s="82" t="str">
        <f>IF(JUGOS!$X$14="SI",IF(JUGOS!$A$14=0,"",JUGOS!$A$14),"")</f>
        <v/>
      </c>
    </row>
    <row r="242" spans="1:7" ht="15.75" customHeight="1">
      <c r="A242" s="205"/>
      <c r="B242" s="206" t="str">
        <f>IF(JUGOS!X14="SI","PACK SURTIDO X 9","")</f>
        <v/>
      </c>
      <c r="C242" s="207">
        <f>IF(JUGOS!U$14&gt;0,JUGOS!U$14,0)</f>
        <v>0</v>
      </c>
      <c r="D242" s="208" t="str">
        <f t="shared" si="20"/>
        <v/>
      </c>
      <c r="E242" s="205"/>
      <c r="F242" s="209" t="str">
        <f>IF(JUGOS!$X$14="SI",JUGOS!$B$14,"")</f>
        <v/>
      </c>
      <c r="G242" s="82" t="str">
        <f>IF(JUGOS!$X$14="SI",IF(JUGOS!$A$14=0,"",JUGOS!$A$14),"")</f>
        <v/>
      </c>
    </row>
    <row r="243" spans="1:7" ht="15.75" customHeight="1">
      <c r="A243" s="205"/>
      <c r="B243" s="206" t="str">
        <f>IF(JUGOS!X14="SI","BIDON NARAN X 5","")</f>
        <v/>
      </c>
      <c r="C243" s="207">
        <f>IF(JUGOS!V$14&gt;0,JUGOS!V$14,0)</f>
        <v>0</v>
      </c>
      <c r="D243" s="208" t="str">
        <f t="shared" ref="D243:D244" si="21">IF(C243&gt;0,"BIDÓN/ES","")</f>
        <v/>
      </c>
      <c r="E243" s="205"/>
      <c r="F243" s="209" t="str">
        <f>IF(JUGOS!$X$14="SI",JUGOS!$B$14,"")</f>
        <v/>
      </c>
      <c r="G243" s="82" t="str">
        <f>IF(JUGOS!$X$14="SI",IF(JUGOS!$A$14=0,"",JUGOS!$A$14),"")</f>
        <v/>
      </c>
    </row>
    <row r="244" spans="1:7" ht="15.75" customHeight="1">
      <c r="A244" s="205"/>
      <c r="B244" s="206" t="str">
        <f>IF(JUGOS!X15="SI","BIDON ARAN X 2","")</f>
        <v/>
      </c>
      <c r="C244" s="207">
        <f>IF(JUGOS!W$14&gt;0,JUGOS!W$14,0)</f>
        <v>0</v>
      </c>
      <c r="D244" s="208" t="str">
        <f t="shared" si="21"/>
        <v/>
      </c>
      <c r="E244" s="205"/>
      <c r="F244" s="209" t="str">
        <f>IF(JUGOS!$X$14="SI",JUGOS!$B$14,"")</f>
        <v/>
      </c>
      <c r="G244" s="82" t="str">
        <f>IF(JUGOS!$X$14="SI",IF(JUGOS!$A$14=0,"",JUGOS!$A$14),"")</f>
        <v/>
      </c>
    </row>
    <row r="245" spans="1:7" ht="15.75" customHeight="1">
      <c r="A245" s="205"/>
      <c r="B245" s="206" t="str">
        <f>IF(JUGOS!X16="SI","ARANDANO C/AZU","")</f>
        <v/>
      </c>
      <c r="C245" s="207">
        <f>IF(JUGOS!C$15&gt;0,JUGOS!C$15,0)</f>
        <v>0</v>
      </c>
      <c r="D245" s="208" t="str">
        <f t="shared" ref="D245:D263" si="22">IF(MOD(C245,12)=0,IF(C245/12=0,"",C245/12),"INCOMPLETO")</f>
        <v/>
      </c>
      <c r="E245" s="205"/>
      <c r="F245" s="209" t="str">
        <f>IF(JUGOS!$X$15="SI",JUGOS!$B$15,"")</f>
        <v/>
      </c>
      <c r="G245" s="82" t="str">
        <f>IF(JUGOS!$X$15="SI",IF(JUGOS!$A$15=0,"",JUGOS!$A$15),"")</f>
        <v/>
      </c>
    </row>
    <row r="246" spans="1:7" ht="15.75" customHeight="1">
      <c r="A246" s="205"/>
      <c r="B246" s="206" t="str">
        <f>IF(JUGOS!X16="SI","FRUT-FRAMB C/AZU","")</f>
        <v/>
      </c>
      <c r="C246" s="207">
        <f>IF(JUGOS!D$15&gt;0,JUGOS!D$15,0)</f>
        <v>0</v>
      </c>
      <c r="D246" s="208" t="str">
        <f t="shared" si="22"/>
        <v/>
      </c>
      <c r="E246" s="205"/>
      <c r="F246" s="209" t="str">
        <f>IF(JUGOS!$X$15="SI",JUGOS!$B$15,"")</f>
        <v/>
      </c>
      <c r="G246" s="82" t="str">
        <f>IF(JUGOS!$X$15="SI",IF(JUGOS!$A$15=0,"",JUGOS!$A$15),"")</f>
        <v/>
      </c>
    </row>
    <row r="247" spans="1:7" ht="15.75" customHeight="1">
      <c r="A247" s="205"/>
      <c r="B247" s="206" t="str">
        <f>IF(JUGOS!X16="SI","MIX C/AZU","")</f>
        <v/>
      </c>
      <c r="C247" s="207">
        <f>IF(JUGOS!E$15&gt;0,JUGOS!E$15,0)</f>
        <v>0</v>
      </c>
      <c r="D247" s="208" t="str">
        <f t="shared" si="22"/>
        <v/>
      </c>
      <c r="E247" s="205"/>
      <c r="F247" s="209" t="str">
        <f>IF(JUGOS!$X$15="SI",JUGOS!$B$15,"")</f>
        <v/>
      </c>
      <c r="G247" s="82" t="str">
        <f>IF(JUGOS!$X$15="SI",IF(JUGOS!$A$15=0,"",JUGOS!$A$15),"")</f>
        <v/>
      </c>
    </row>
    <row r="248" spans="1:7" ht="15.75" customHeight="1">
      <c r="A248" s="205"/>
      <c r="B248" s="206" t="str">
        <f>IF(JUGOS!X16="SI","MANZANA-LIM C/AZU","")</f>
        <v/>
      </c>
      <c r="C248" s="207">
        <f>IF(JUGOS!F$15&gt;0,JUGOS!F$15,0)</f>
        <v>0</v>
      </c>
      <c r="D248" s="208" t="str">
        <f t="shared" si="22"/>
        <v/>
      </c>
      <c r="E248" s="205"/>
      <c r="F248" s="209" t="str">
        <f>IF(JUGOS!$X$15="SI",JUGOS!$B$15,"")</f>
        <v/>
      </c>
      <c r="G248" s="82" t="str">
        <f>IF(JUGOS!$X$15="SI",IF(JUGOS!$A$15=0,"",JUGOS!$A$15),"")</f>
        <v/>
      </c>
    </row>
    <row r="249" spans="1:7" ht="15.75" customHeight="1">
      <c r="A249" s="205"/>
      <c r="B249" s="206" t="str">
        <f>IF(JUGOS!X16="SI","ZANA-NARANJA C/AZU","")</f>
        <v/>
      </c>
      <c r="C249" s="207">
        <f>IF(JUGOS!G$15&gt;0,JUGOS!G$15,0)</f>
        <v>0</v>
      </c>
      <c r="D249" s="208" t="str">
        <f t="shared" si="22"/>
        <v/>
      </c>
      <c r="E249" s="205"/>
      <c r="F249" s="209" t="str">
        <f>IF(JUGOS!$X$15="SI",JUGOS!$B$15,"")</f>
        <v/>
      </c>
      <c r="G249" s="82" t="str">
        <f>IF(JUGOS!$X$15="SI",IF(JUGOS!$A$15=0,"",JUGOS!$A$15),"")</f>
        <v/>
      </c>
    </row>
    <row r="250" spans="1:7" ht="15.75" customHeight="1">
      <c r="A250" s="205"/>
      <c r="B250" s="206" t="str">
        <f>IF(JUGOS!X16="SI","LIMONADA","")</f>
        <v/>
      </c>
      <c r="C250" s="207">
        <f>IF(JUGOS!H$15&gt;0,JUGOS!H$15,0)</f>
        <v>0</v>
      </c>
      <c r="D250" s="208" t="str">
        <f t="shared" si="22"/>
        <v/>
      </c>
      <c r="E250" s="205"/>
      <c r="F250" s="209" t="str">
        <f>IF(JUGOS!$X$15="SI",JUGOS!$B$15,"")</f>
        <v/>
      </c>
      <c r="G250" s="82" t="str">
        <f>IF(JUGOS!$X$15="SI",IF(JUGOS!$A$15=0,"",JUGOS!$A$15),"")</f>
        <v/>
      </c>
    </row>
    <row r="251" spans="1:7" ht="15.75" customHeight="1">
      <c r="A251" s="205"/>
      <c r="B251" s="206" t="str">
        <f>IF(JUGOS!X16="SI","ARANDANO S/AZU","")</f>
        <v/>
      </c>
      <c r="C251" s="207">
        <f>IF(JUGOS!I$15&gt;0,JUGOS!I$15,0)</f>
        <v>0</v>
      </c>
      <c r="D251" s="208" t="str">
        <f t="shared" si="22"/>
        <v/>
      </c>
      <c r="E251" s="205"/>
      <c r="F251" s="209" t="str">
        <f>IF(JUGOS!$X$15="SI",JUGOS!$B$15,"")</f>
        <v/>
      </c>
      <c r="G251" s="82" t="str">
        <f>IF(JUGOS!$X$15="SI",IF(JUGOS!$A$15=0,"",JUGOS!$A$15),"")</f>
        <v/>
      </c>
    </row>
    <row r="252" spans="1:7" ht="15.75" customHeight="1">
      <c r="A252" s="205"/>
      <c r="B252" s="206" t="str">
        <f>IF(JUGOS!X16="SI","HAPPY CARROT","")</f>
        <v/>
      </c>
      <c r="C252" s="207">
        <f>IF(JUGOS!J$15&gt;0,JUGOS!J$15,0)</f>
        <v>0</v>
      </c>
      <c r="D252" s="208" t="str">
        <f t="shared" si="22"/>
        <v/>
      </c>
      <c r="E252" s="205"/>
      <c r="F252" s="209" t="str">
        <f>IF(JUGOS!$X$15="SI",JUGOS!$B$15,"")</f>
        <v/>
      </c>
      <c r="G252" s="82" t="str">
        <f>IF(JUGOS!$X$15="SI",IF(JUGOS!$A$15=0,"",JUGOS!$A$15),"")</f>
        <v/>
      </c>
    </row>
    <row r="253" spans="1:7" ht="15.75" customHeight="1">
      <c r="A253" s="205"/>
      <c r="B253" s="206" t="str">
        <f>IF(JUGOS!X16="SI","GREEN POWER","")</f>
        <v/>
      </c>
      <c r="C253" s="207">
        <f>IF(JUGOS!K$15&gt;0,JUGOS!K$15,0)</f>
        <v>0</v>
      </c>
      <c r="D253" s="208" t="str">
        <f t="shared" si="22"/>
        <v/>
      </c>
      <c r="E253" s="205"/>
      <c r="F253" s="209" t="str">
        <f>IF(JUGOS!$X$15="SI",JUGOS!$B$15,"")</f>
        <v/>
      </c>
      <c r="G253" s="82" t="str">
        <f>IF(JUGOS!$X$15="SI",IF(JUGOS!$A$15=0,"",JUGOS!$A$15),"")</f>
        <v/>
      </c>
    </row>
    <row r="254" spans="1:7" ht="15.75" customHeight="1">
      <c r="A254" s="205"/>
      <c r="B254" s="206" t="str">
        <f>IF(JUGOS!X16="SI","BERRIES MIX","")</f>
        <v/>
      </c>
      <c r="C254" s="207">
        <f>IF(JUGOS!L$15&gt;0,JUGOS!L$15,0)</f>
        <v>0</v>
      </c>
      <c r="D254" s="208" t="str">
        <f t="shared" si="22"/>
        <v/>
      </c>
      <c r="E254" s="205"/>
      <c r="F254" s="209" t="str">
        <f>IF(JUGOS!$X$15="SI",JUGOS!$B$15,"")</f>
        <v/>
      </c>
      <c r="G254" s="82" t="str">
        <f>IF(JUGOS!$X$15="SI",IF(JUGOS!$A$15=0,"",JUGOS!$A$15),"")</f>
        <v/>
      </c>
    </row>
    <row r="255" spans="1:7" ht="15.75" customHeight="1">
      <c r="A255" s="205"/>
      <c r="B255" s="206" t="str">
        <f>IF(JUGOS!X16="SI","MARACUYA PASSION","")</f>
        <v/>
      </c>
      <c r="C255" s="207">
        <f>IF(JUGOS!M$15&gt;0,JUGOS!M$15,0)</f>
        <v>0</v>
      </c>
      <c r="D255" s="208" t="str">
        <f t="shared" si="22"/>
        <v/>
      </c>
      <c r="E255" s="205"/>
      <c r="F255" s="209" t="str">
        <f>IF(JUGOS!$X$15="SI",JUGOS!$B$15,"")</f>
        <v/>
      </c>
      <c r="G255" s="82" t="str">
        <f>IF(JUGOS!$X$15="SI",IF(JUGOS!$A$15=0,"",JUGOS!$A$15),"")</f>
        <v/>
      </c>
    </row>
    <row r="256" spans="1:7" ht="15.75" customHeight="1">
      <c r="A256" s="205"/>
      <c r="B256" s="206" t="str">
        <f>IF(JUGOS!X16="SI","MOJITO","")</f>
        <v/>
      </c>
      <c r="C256" s="207">
        <f>IF(JUGOS!N$15&gt;0,JUGOS!N$15,0)</f>
        <v>0</v>
      </c>
      <c r="D256" s="208" t="str">
        <f t="shared" si="22"/>
        <v/>
      </c>
      <c r="E256" s="205"/>
      <c r="F256" s="209" t="str">
        <f>IF(JUGOS!$X$15="SI",JUGOS!$B$15,"")</f>
        <v/>
      </c>
      <c r="G256" s="82" t="str">
        <f>IF(JUGOS!$X$15="SI",IF(JUGOS!$A$15=0,"",JUGOS!$A$15),"")</f>
        <v/>
      </c>
    </row>
    <row r="257" spans="1:7" ht="15.75" customHeight="1">
      <c r="A257" s="205"/>
      <c r="B257" s="206" t="str">
        <f>IF(JUGOS!X16="SI","ARAN-MANZ NMQ","")</f>
        <v/>
      </c>
      <c r="C257" s="207">
        <f>IF(JUGOS!O$15&gt;0,JUGOS!O$15,0)</f>
        <v>0</v>
      </c>
      <c r="D257" s="208" t="str">
        <f t="shared" si="22"/>
        <v/>
      </c>
      <c r="E257" s="205"/>
      <c r="F257" s="209" t="str">
        <f>IF(JUGOS!$X$15="SI",JUGOS!$B$15,"")</f>
        <v/>
      </c>
      <c r="G257" s="82" t="str">
        <f>IF(JUGOS!$X$15="SI",IF(JUGOS!$A$15=0,"",JUGOS!$A$15),"")</f>
        <v/>
      </c>
    </row>
    <row r="258" spans="1:7" ht="15.75" customHeight="1">
      <c r="A258" s="205"/>
      <c r="B258" s="206" t="str">
        <f>IF(JUGOS!X16="SI","MANZANA NMQ","")</f>
        <v/>
      </c>
      <c r="C258" s="207">
        <f>IF(JUGOS!P$15&gt;0,JUGOS!P$15,0)</f>
        <v>0</v>
      </c>
      <c r="D258" s="208" t="str">
        <f t="shared" si="22"/>
        <v/>
      </c>
      <c r="E258" s="205"/>
      <c r="F258" s="209" t="str">
        <f>IF(JUGOS!$X$15="SI",JUGOS!$B$15,"")</f>
        <v/>
      </c>
      <c r="G258" s="82" t="str">
        <f>IF(JUGOS!$X$15="SI",IF(JUGOS!$A$15=0,"",JUGOS!$A$15),"")</f>
        <v/>
      </c>
    </row>
    <row r="259" spans="1:7" ht="15.75" customHeight="1">
      <c r="A259" s="205"/>
      <c r="B259" s="206" t="str">
        <f>IF(JUGOS!X16="SI","MANZ-NAR-ANA-TÉ NMQ","")</f>
        <v/>
      </c>
      <c r="C259" s="207">
        <f>IF(JUGOS!Q$15&gt;0,JUGOS!Q$15,0)</f>
        <v>0</v>
      </c>
      <c r="D259" s="208" t="str">
        <f t="shared" si="22"/>
        <v/>
      </c>
      <c r="E259" s="205"/>
      <c r="F259" s="209" t="str">
        <f>IF(JUGOS!$X$15="SI",JUGOS!$B$15,"")</f>
        <v/>
      </c>
      <c r="G259" s="82" t="str">
        <f>IF(JUGOS!$X$15="SI",IF(JUGOS!$A$15=0,"",JUGOS!$A$15),"")</f>
        <v/>
      </c>
    </row>
    <row r="260" spans="1:7" ht="15.75" customHeight="1">
      <c r="A260" s="205"/>
      <c r="B260" s="206" t="str">
        <f>IF(JUGOS!X16="SI","MANZ-FRUT-LIM NMQ","")</f>
        <v/>
      </c>
      <c r="C260" s="207">
        <f>IF(JUGOS!R$15&gt;0,JUGOS!R$15,0)</f>
        <v>0</v>
      </c>
      <c r="D260" s="208" t="str">
        <f t="shared" si="22"/>
        <v/>
      </c>
      <c r="E260" s="205"/>
      <c r="F260" s="209" t="str">
        <f>IF(JUGOS!$X$15="SI",JUGOS!$B$15,"")</f>
        <v/>
      </c>
      <c r="G260" s="82" t="str">
        <f>IF(JUGOS!$X$15="SI",IF(JUGOS!$A$15=0,"",JUGOS!$A$15),"")</f>
        <v/>
      </c>
    </row>
    <row r="261" spans="1:7" ht="15.75" customHeight="1">
      <c r="A261" s="205"/>
      <c r="B261" s="206" t="str">
        <f>IF(JUGOS!X16="SI","NAR-MANZ NMQ","")</f>
        <v/>
      </c>
      <c r="C261" s="207">
        <f>IF(JUGOS!S$15&gt;0,JUGOS!S$15,0)</f>
        <v>0</v>
      </c>
      <c r="D261" s="208" t="str">
        <f t="shared" si="22"/>
        <v/>
      </c>
      <c r="E261" s="205"/>
      <c r="F261" s="209" t="str">
        <f>IF(JUGOS!$X$15="SI",JUGOS!$B$15,"")</f>
        <v/>
      </c>
      <c r="G261" s="82" t="str">
        <f>IF(JUGOS!$X$15="SI",IF(JUGOS!$A$15=0,"",JUGOS!$A$15),"")</f>
        <v/>
      </c>
    </row>
    <row r="262" spans="1:7" ht="15.75" customHeight="1">
      <c r="A262" s="205"/>
      <c r="B262" s="206" t="str">
        <f>IF(JUGOS!X16="SI","NAR-DUR-ZAN-CAL-LIM NMQ","")</f>
        <v/>
      </c>
      <c r="C262" s="207">
        <f>IF(JUGOS!T$15&gt;0,JUGOS!T$15,0)</f>
        <v>0</v>
      </c>
      <c r="D262" s="208" t="str">
        <f t="shared" si="22"/>
        <v/>
      </c>
      <c r="E262" s="205"/>
      <c r="F262" s="209" t="str">
        <f>IF(JUGOS!$X$15="SI",JUGOS!$B$15,"")</f>
        <v/>
      </c>
      <c r="G262" s="82" t="str">
        <f>IF(JUGOS!$X$15="SI",IF(JUGOS!$A$15=0,"",JUGOS!$A$15),"")</f>
        <v/>
      </c>
    </row>
    <row r="263" spans="1:7" ht="15.75" customHeight="1">
      <c r="A263" s="205"/>
      <c r="B263" s="206" t="str">
        <f>IF(JUGOS!X16="SI","PACK SURTIDO X 9","")</f>
        <v/>
      </c>
      <c r="C263" s="207">
        <f>IF(JUGOS!U$15&gt;0,JUGOS!U$15,0)</f>
        <v>0</v>
      </c>
      <c r="D263" s="208" t="str">
        <f t="shared" si="22"/>
        <v/>
      </c>
      <c r="E263" s="205"/>
      <c r="F263" s="209" t="str">
        <f>IF(JUGOS!$X$15="SI",JUGOS!$B$15,"")</f>
        <v/>
      </c>
      <c r="G263" s="82" t="str">
        <f>IF(JUGOS!$X$15="SI",IF(JUGOS!$A$15=0,"",JUGOS!$A$15),"")</f>
        <v/>
      </c>
    </row>
    <row r="264" spans="1:7" ht="15.75" customHeight="1">
      <c r="A264" s="205"/>
      <c r="B264" s="206" t="str">
        <f>IF(JUGOS!X16="SI","BIDON NARAN X 5","")</f>
        <v/>
      </c>
      <c r="C264" s="207">
        <f>IF(JUGOS!V$15&gt;0,JUGOS!V$15,0)</f>
        <v>0</v>
      </c>
      <c r="D264" s="208" t="str">
        <f t="shared" ref="D264:D265" si="23">IF(C264&gt;0,"BIDÓN/ES","")</f>
        <v/>
      </c>
      <c r="E264" s="205"/>
      <c r="F264" s="209" t="str">
        <f>IF(JUGOS!$X$15="SI",JUGOS!$B$15,"")</f>
        <v/>
      </c>
      <c r="G264" s="82" t="str">
        <f>IF(JUGOS!$X$15="SI",IF(JUGOS!$A$15=0,"",JUGOS!$A$15),"")</f>
        <v/>
      </c>
    </row>
    <row r="265" spans="1:7" ht="15.75" customHeight="1">
      <c r="A265" s="205"/>
      <c r="B265" s="206" t="str">
        <f>IF(JUGOS!X16="SI","BIDON ARAN X 2","")</f>
        <v/>
      </c>
      <c r="C265" s="207">
        <f>IF(JUGOS!W$15&gt;0,JUGOS!W$15,0)</f>
        <v>0</v>
      </c>
      <c r="D265" s="208" t="str">
        <f t="shared" si="23"/>
        <v/>
      </c>
      <c r="E265" s="205"/>
      <c r="F265" s="209" t="str">
        <f>IF(JUGOS!$X$15="SI",JUGOS!$B$15,"")</f>
        <v/>
      </c>
      <c r="G265" s="82" t="str">
        <f>IF(JUGOS!$X$15="SI",IF(JUGOS!$A$15=0,"",JUGOS!$A$15),"")</f>
        <v/>
      </c>
    </row>
    <row r="266" spans="1:7" ht="15.75" customHeight="1">
      <c r="A266" s="205"/>
      <c r="B266" s="206" t="str">
        <f>IF(JUGOS!X17="SI","ARANDANO C/AZU","")</f>
        <v/>
      </c>
      <c r="C266" s="207">
        <f>IF(JUGOS!C$16&gt;0,JUGOS!C$16,0)</f>
        <v>0</v>
      </c>
      <c r="D266" s="208" t="str">
        <f t="shared" ref="D266:D284" si="24">IF(MOD(C266,12)=0,IF(C266/12=0,"",C266/12),"INCOMPLETO")</f>
        <v/>
      </c>
      <c r="E266" s="205"/>
      <c r="F266" s="209" t="str">
        <f>IF(JUGOS!$X$16="SI",JUGOS!$B$16,"")</f>
        <v/>
      </c>
      <c r="G266" s="82" t="str">
        <f>IF(JUGOS!$X$16="SI",IF(JUGOS!$A$16=0,"",JUGOS!$A$16),"")</f>
        <v/>
      </c>
    </row>
    <row r="267" spans="1:7" ht="15.75" customHeight="1">
      <c r="A267" s="205"/>
      <c r="B267" s="206" t="str">
        <f>IF(JUGOS!X17="SI","FRUT-FRAMB C/AZU","")</f>
        <v/>
      </c>
      <c r="C267" s="207">
        <f>IF(JUGOS!D$16&gt;0,JUGOS!D$16,0)</f>
        <v>0</v>
      </c>
      <c r="D267" s="208" t="str">
        <f t="shared" si="24"/>
        <v/>
      </c>
      <c r="E267" s="205"/>
      <c r="F267" s="209" t="str">
        <f>IF(JUGOS!$X$16="SI",JUGOS!$B$16,"")</f>
        <v/>
      </c>
      <c r="G267" s="82" t="str">
        <f>IF(JUGOS!$X$16="SI",IF(JUGOS!$A$16=0,"",JUGOS!$A$16),"")</f>
        <v/>
      </c>
    </row>
    <row r="268" spans="1:7" ht="15.75" customHeight="1">
      <c r="A268" s="205"/>
      <c r="B268" s="206" t="str">
        <f>IF(JUGOS!X17="SI","MIX C/AZU","")</f>
        <v/>
      </c>
      <c r="C268" s="207">
        <f>IF(JUGOS!E$16&gt;0,JUGOS!E$16,0)</f>
        <v>0</v>
      </c>
      <c r="D268" s="208" t="str">
        <f t="shared" si="24"/>
        <v/>
      </c>
      <c r="E268" s="205"/>
      <c r="F268" s="209" t="str">
        <f>IF(JUGOS!$X$16="SI",JUGOS!$B$16,"")</f>
        <v/>
      </c>
      <c r="G268" s="82" t="str">
        <f>IF(JUGOS!$X$16="SI",IF(JUGOS!$A$16=0,"",JUGOS!$A$16),"")</f>
        <v/>
      </c>
    </row>
    <row r="269" spans="1:7" ht="15.75" customHeight="1">
      <c r="A269" s="205"/>
      <c r="B269" s="206" t="str">
        <f>IF(JUGOS!X17="SI","MANZANA-LIM C/AZU","")</f>
        <v/>
      </c>
      <c r="C269" s="207">
        <f>IF(JUGOS!F$16&gt;0,JUGOS!F$16,0)</f>
        <v>0</v>
      </c>
      <c r="D269" s="208" t="str">
        <f t="shared" si="24"/>
        <v/>
      </c>
      <c r="E269" s="205"/>
      <c r="F269" s="209" t="str">
        <f>IF(JUGOS!$X$16="SI",JUGOS!$B$16,"")</f>
        <v/>
      </c>
      <c r="G269" s="82" t="str">
        <f>IF(JUGOS!$X$16="SI",IF(JUGOS!$A$16=0,"",JUGOS!$A$16),"")</f>
        <v/>
      </c>
    </row>
    <row r="270" spans="1:7" ht="15.75" customHeight="1">
      <c r="A270" s="205"/>
      <c r="B270" s="206" t="str">
        <f>IF(JUGOS!X17="SI","ZANA-NARANJA C/AZU","")</f>
        <v/>
      </c>
      <c r="C270" s="207">
        <f>IF(JUGOS!G$16&gt;0,JUGOS!G$16,0)</f>
        <v>0</v>
      </c>
      <c r="D270" s="208" t="str">
        <f t="shared" si="24"/>
        <v/>
      </c>
      <c r="E270" s="205"/>
      <c r="F270" s="209" t="str">
        <f>IF(JUGOS!$X$16="SI",JUGOS!$B$16,"")</f>
        <v/>
      </c>
      <c r="G270" s="82" t="str">
        <f>IF(JUGOS!$X$16="SI",IF(JUGOS!$A$16=0,"",JUGOS!$A$16),"")</f>
        <v/>
      </c>
    </row>
    <row r="271" spans="1:7" ht="15.75" customHeight="1">
      <c r="A271" s="205"/>
      <c r="B271" s="206" t="str">
        <f>IF(JUGOS!X17="SI","LIMONADA","")</f>
        <v/>
      </c>
      <c r="C271" s="207">
        <f>IF(JUGOS!H$16&gt;0,JUGOS!H$16,0)</f>
        <v>0</v>
      </c>
      <c r="D271" s="208" t="str">
        <f t="shared" si="24"/>
        <v/>
      </c>
      <c r="E271" s="205"/>
      <c r="F271" s="209" t="str">
        <f>IF(JUGOS!$X$16="SI",JUGOS!$B$16,"")</f>
        <v/>
      </c>
      <c r="G271" s="82" t="str">
        <f>IF(JUGOS!$X$16="SI",IF(JUGOS!$A$16=0,"",JUGOS!$A$16),"")</f>
        <v/>
      </c>
    </row>
    <row r="272" spans="1:7" ht="15.75" customHeight="1">
      <c r="A272" s="205"/>
      <c r="B272" s="206" t="str">
        <f>IF(JUGOS!X17="SI","ARANDANO S/AZU","")</f>
        <v/>
      </c>
      <c r="C272" s="207">
        <f>IF(JUGOS!I$16&gt;0,JUGOS!I$16,0)</f>
        <v>0</v>
      </c>
      <c r="D272" s="208" t="str">
        <f t="shared" si="24"/>
        <v/>
      </c>
      <c r="E272" s="205"/>
      <c r="F272" s="209" t="str">
        <f>IF(JUGOS!$X$16="SI",JUGOS!$B$16,"")</f>
        <v/>
      </c>
      <c r="G272" s="82" t="str">
        <f>IF(JUGOS!$X$16="SI",IF(JUGOS!$A$16=0,"",JUGOS!$A$16),"")</f>
        <v/>
      </c>
    </row>
    <row r="273" spans="1:7" ht="15.75" customHeight="1">
      <c r="A273" s="205"/>
      <c r="B273" s="206" t="str">
        <f>IF(JUGOS!X17="SI","HAPPY CARROT","")</f>
        <v/>
      </c>
      <c r="C273" s="207">
        <f>IF(JUGOS!J$16&gt;0,JUGOS!J$16,0)</f>
        <v>0</v>
      </c>
      <c r="D273" s="208" t="str">
        <f t="shared" si="24"/>
        <v/>
      </c>
      <c r="E273" s="205"/>
      <c r="F273" s="209" t="str">
        <f>IF(JUGOS!$X$16="SI",JUGOS!$B$16,"")</f>
        <v/>
      </c>
      <c r="G273" s="82" t="str">
        <f>IF(JUGOS!$X$16="SI",IF(JUGOS!$A$16=0,"",JUGOS!$A$16),"")</f>
        <v/>
      </c>
    </row>
    <row r="274" spans="1:7" ht="15.75" customHeight="1">
      <c r="A274" s="205"/>
      <c r="B274" s="206" t="str">
        <f>IF(JUGOS!X17="SI","GREEN POWER","")</f>
        <v/>
      </c>
      <c r="C274" s="207">
        <f>IF(JUGOS!K$16&gt;0,JUGOS!K$16,0)</f>
        <v>0</v>
      </c>
      <c r="D274" s="208" t="str">
        <f t="shared" si="24"/>
        <v/>
      </c>
      <c r="E274" s="205"/>
      <c r="F274" s="209" t="str">
        <f>IF(JUGOS!$X$16="SI",JUGOS!$B$16,"")</f>
        <v/>
      </c>
      <c r="G274" s="82" t="str">
        <f>IF(JUGOS!$X$16="SI",IF(JUGOS!$A$16=0,"",JUGOS!$A$16),"")</f>
        <v/>
      </c>
    </row>
    <row r="275" spans="1:7" ht="15.75" customHeight="1">
      <c r="A275" s="205"/>
      <c r="B275" s="206" t="str">
        <f>IF(JUGOS!X17="SI","BERRIES MIX","")</f>
        <v/>
      </c>
      <c r="C275" s="207">
        <f>IF(JUGOS!L$16&gt;0,JUGOS!L$16,0)</f>
        <v>0</v>
      </c>
      <c r="D275" s="208" t="str">
        <f t="shared" si="24"/>
        <v/>
      </c>
      <c r="E275" s="205"/>
      <c r="F275" s="209" t="str">
        <f>IF(JUGOS!$X$16="SI",JUGOS!$B$16,"")</f>
        <v/>
      </c>
      <c r="G275" s="82" t="str">
        <f>IF(JUGOS!$X$16="SI",IF(JUGOS!$A$16=0,"",JUGOS!$A$16),"")</f>
        <v/>
      </c>
    </row>
    <row r="276" spans="1:7" ht="15.75" customHeight="1">
      <c r="A276" s="205"/>
      <c r="B276" s="206" t="str">
        <f>IF(JUGOS!X17="SI","MARACUYA PASSION","")</f>
        <v/>
      </c>
      <c r="C276" s="207">
        <f>IF(JUGOS!M$16&gt;0,JUGOS!M$16,0)</f>
        <v>0</v>
      </c>
      <c r="D276" s="208" t="str">
        <f t="shared" si="24"/>
        <v/>
      </c>
      <c r="E276" s="205"/>
      <c r="F276" s="209" t="str">
        <f>IF(JUGOS!$X$16="SI",JUGOS!$B$16,"")</f>
        <v/>
      </c>
      <c r="G276" s="82" t="str">
        <f>IF(JUGOS!$X$16="SI",IF(JUGOS!$A$16=0,"",JUGOS!$A$16),"")</f>
        <v/>
      </c>
    </row>
    <row r="277" spans="1:7" ht="15.75" customHeight="1">
      <c r="A277" s="205"/>
      <c r="B277" s="206" t="str">
        <f>IF(JUGOS!X17="SI","MOJITO","")</f>
        <v/>
      </c>
      <c r="C277" s="207">
        <f>IF(JUGOS!N$16&gt;0,JUGOS!N$16,0)</f>
        <v>0</v>
      </c>
      <c r="D277" s="208" t="str">
        <f t="shared" si="24"/>
        <v/>
      </c>
      <c r="E277" s="205"/>
      <c r="F277" s="209" t="str">
        <f>IF(JUGOS!$X$16="SI",JUGOS!$B$16,"")</f>
        <v/>
      </c>
      <c r="G277" s="82" t="str">
        <f>IF(JUGOS!$X$16="SI",IF(JUGOS!$A$16=0,"",JUGOS!$A$16),"")</f>
        <v/>
      </c>
    </row>
    <row r="278" spans="1:7" ht="15.75" customHeight="1">
      <c r="A278" s="205"/>
      <c r="B278" s="206" t="str">
        <f>IF(JUGOS!X17="SI","ARAN-MANZ NMQ","")</f>
        <v/>
      </c>
      <c r="C278" s="207">
        <f>IF(JUGOS!O$16&gt;0,JUGOS!O$16,0)</f>
        <v>0</v>
      </c>
      <c r="D278" s="208" t="str">
        <f t="shared" si="24"/>
        <v/>
      </c>
      <c r="E278" s="205"/>
      <c r="F278" s="209" t="str">
        <f>IF(JUGOS!$X$16="SI",JUGOS!$B$16,"")</f>
        <v/>
      </c>
      <c r="G278" s="82" t="str">
        <f>IF(JUGOS!$X$16="SI",IF(JUGOS!$A$16=0,"",JUGOS!$A$16),"")</f>
        <v/>
      </c>
    </row>
    <row r="279" spans="1:7" ht="15.75" customHeight="1">
      <c r="A279" s="205"/>
      <c r="B279" s="206" t="str">
        <f>IF(JUGOS!X17="SI","MANZANA NMQ","")</f>
        <v/>
      </c>
      <c r="C279" s="207">
        <f>IF(JUGOS!P$16&gt;0,JUGOS!P$16,0)</f>
        <v>0</v>
      </c>
      <c r="D279" s="208" t="str">
        <f t="shared" si="24"/>
        <v/>
      </c>
      <c r="E279" s="205"/>
      <c r="F279" s="209" t="str">
        <f>IF(JUGOS!$X$16="SI",JUGOS!$B$16,"")</f>
        <v/>
      </c>
      <c r="G279" s="82" t="str">
        <f>IF(JUGOS!$X$16="SI",IF(JUGOS!$A$16=0,"",JUGOS!$A$16),"")</f>
        <v/>
      </c>
    </row>
    <row r="280" spans="1:7" ht="15.75" customHeight="1">
      <c r="A280" s="205"/>
      <c r="B280" s="206" t="str">
        <f>IF(JUGOS!X17="SI","MANZ-NAR-ANA-TÉ NMQ","")</f>
        <v/>
      </c>
      <c r="C280" s="207">
        <f>IF(JUGOS!Q$16&gt;0,JUGOS!Q$16,0)</f>
        <v>0</v>
      </c>
      <c r="D280" s="208" t="str">
        <f t="shared" si="24"/>
        <v/>
      </c>
      <c r="E280" s="205"/>
      <c r="F280" s="209" t="str">
        <f>IF(JUGOS!$X$16="SI",JUGOS!$B$16,"")</f>
        <v/>
      </c>
      <c r="G280" s="82" t="str">
        <f>IF(JUGOS!$X$16="SI",IF(JUGOS!$A$16=0,"",JUGOS!$A$16),"")</f>
        <v/>
      </c>
    </row>
    <row r="281" spans="1:7" ht="15.75" customHeight="1">
      <c r="A281" s="205"/>
      <c r="B281" s="206" t="str">
        <f>IF(JUGOS!X17="SI","MANZ-FRUT-LIM NMQ","")</f>
        <v/>
      </c>
      <c r="C281" s="207">
        <f>IF(JUGOS!R$16&gt;0,JUGOS!R$16,0)</f>
        <v>0</v>
      </c>
      <c r="D281" s="208" t="str">
        <f t="shared" si="24"/>
        <v/>
      </c>
      <c r="E281" s="205"/>
      <c r="F281" s="209" t="str">
        <f>IF(JUGOS!$X$16="SI",JUGOS!$B$16,"")</f>
        <v/>
      </c>
      <c r="G281" s="82" t="str">
        <f>IF(JUGOS!$X$16="SI",IF(JUGOS!$A$16=0,"",JUGOS!$A$16),"")</f>
        <v/>
      </c>
    </row>
    <row r="282" spans="1:7" ht="15.75" customHeight="1">
      <c r="A282" s="205"/>
      <c r="B282" s="206" t="str">
        <f>IF(JUGOS!X17="SI","NAR-MANZ NMQ","")</f>
        <v/>
      </c>
      <c r="C282" s="207">
        <f>IF(JUGOS!S$16&gt;0,JUGOS!S$16,0)</f>
        <v>0</v>
      </c>
      <c r="D282" s="208" t="str">
        <f t="shared" si="24"/>
        <v/>
      </c>
      <c r="E282" s="205"/>
      <c r="F282" s="209" t="str">
        <f>IF(JUGOS!$X$16="SI",JUGOS!$B$16,"")</f>
        <v/>
      </c>
      <c r="G282" s="82" t="str">
        <f>IF(JUGOS!$X$16="SI",IF(JUGOS!$A$16=0,"",JUGOS!$A$16),"")</f>
        <v/>
      </c>
    </row>
    <row r="283" spans="1:7" ht="15.75" customHeight="1">
      <c r="A283" s="205"/>
      <c r="B283" s="206" t="str">
        <f>IF(JUGOS!X17="SI","NAR-DUR-ZAN-CAL-LIM NMQ","")</f>
        <v/>
      </c>
      <c r="C283" s="207">
        <f>IF(JUGOS!T$16&gt;0,JUGOS!T$16,0)</f>
        <v>0</v>
      </c>
      <c r="D283" s="208" t="str">
        <f t="shared" si="24"/>
        <v/>
      </c>
      <c r="E283" s="205"/>
      <c r="F283" s="209" t="str">
        <f>IF(JUGOS!$X$16="SI",JUGOS!$B$16,"")</f>
        <v/>
      </c>
      <c r="G283" s="82" t="str">
        <f>IF(JUGOS!$X$16="SI",IF(JUGOS!$A$16=0,"",JUGOS!$A$16),"")</f>
        <v/>
      </c>
    </row>
    <row r="284" spans="1:7" ht="15.75" customHeight="1">
      <c r="A284" s="205"/>
      <c r="B284" s="206" t="str">
        <f>IF(JUGOS!X17="SI","PACK SURTIDO X 9","")</f>
        <v/>
      </c>
      <c r="C284" s="207">
        <f>IF(JUGOS!U$16&gt;0,JUGOS!U$16,0)</f>
        <v>0</v>
      </c>
      <c r="D284" s="208" t="str">
        <f t="shared" si="24"/>
        <v/>
      </c>
      <c r="E284" s="205"/>
      <c r="F284" s="209" t="str">
        <f>IF(JUGOS!$X$16="SI",JUGOS!$B$16,"")</f>
        <v/>
      </c>
      <c r="G284" s="82" t="str">
        <f>IF(JUGOS!$X$16="SI",IF(JUGOS!$A$16=0,"",JUGOS!$A$16),"")</f>
        <v/>
      </c>
    </row>
    <row r="285" spans="1:7" ht="15.75" customHeight="1">
      <c r="A285" s="205"/>
      <c r="B285" s="206" t="str">
        <f>IF(JUGOS!X17="SI","BIDON NARAN X 5","")</f>
        <v/>
      </c>
      <c r="C285" s="207">
        <f>IF(JUGOS!V$16&gt;0,JUGOS!V$16,0)</f>
        <v>0</v>
      </c>
      <c r="D285" s="208" t="str">
        <f t="shared" ref="D285:D286" si="25">IF(C285&gt;0,"BIDÓN/ES","")</f>
        <v/>
      </c>
      <c r="E285" s="205"/>
      <c r="F285" s="209" t="str">
        <f>IF(JUGOS!$X$16="SI",JUGOS!$B$16,"")</f>
        <v/>
      </c>
      <c r="G285" s="82" t="str">
        <f>IF(JUGOS!$X$16="SI",IF(JUGOS!$A$16=0,"",JUGOS!$A$16),"")</f>
        <v/>
      </c>
    </row>
    <row r="286" spans="1:7" ht="15.75" customHeight="1">
      <c r="A286" s="205"/>
      <c r="B286" s="206" t="str">
        <f>IF(JUGOS!X17="SI","BIDON ARAN X 2","")</f>
        <v/>
      </c>
      <c r="C286" s="207">
        <f>IF(JUGOS!W$16&gt;0,JUGOS!W$16,0)</f>
        <v>0</v>
      </c>
      <c r="D286" s="208" t="str">
        <f t="shared" si="25"/>
        <v/>
      </c>
      <c r="E286" s="205"/>
      <c r="F286" s="209" t="str">
        <f>IF(JUGOS!$X$16="SI",JUGOS!$B$16,"")</f>
        <v/>
      </c>
      <c r="G286" s="82" t="str">
        <f>IF(JUGOS!$X$16="SI",IF(JUGOS!$A$16=0,"",JUGOS!$A$16),"")</f>
        <v/>
      </c>
    </row>
    <row r="287" spans="1:7" ht="15.75" customHeight="1">
      <c r="A287" s="205"/>
      <c r="B287" s="206" t="str">
        <f>IF(JUGOS!X17="SI","ARANDANO C/AZU","")</f>
        <v/>
      </c>
      <c r="C287" s="207">
        <f>IF(JUGOS!C$17&gt;0,JUGOS!C$17,0)</f>
        <v>0</v>
      </c>
      <c r="D287" s="208" t="str">
        <f t="shared" ref="D287:D305" si="26">IF(MOD(C287,12)=0,IF(C287/12=0,"",C287/12),"INCOMPLETO")</f>
        <v/>
      </c>
      <c r="E287" s="205"/>
      <c r="F287" s="209" t="str">
        <f>IF(JUGOS!$X$17="SI",JUGOS!$B$17,"")</f>
        <v/>
      </c>
      <c r="G287" s="82" t="str">
        <f>IF(JUGOS!$X$17="SI",IF(JUGOS!$A$17=0,"",JUGOS!$A$17),"")</f>
        <v/>
      </c>
    </row>
    <row r="288" spans="1:7" ht="15.75" customHeight="1">
      <c r="A288" s="205"/>
      <c r="B288" s="206" t="str">
        <f>IF(JUGOS!X17="SI","FRUT-FRAMB C/AZU","")</f>
        <v/>
      </c>
      <c r="C288" s="207">
        <f>IF(JUGOS!D$17&gt;0,JUGOS!D$17,0)</f>
        <v>0</v>
      </c>
      <c r="D288" s="208" t="str">
        <f t="shared" si="26"/>
        <v/>
      </c>
      <c r="E288" s="205"/>
      <c r="F288" s="209" t="str">
        <f>IF(JUGOS!$X$17="SI",JUGOS!$B$17,"")</f>
        <v/>
      </c>
      <c r="G288" s="82" t="str">
        <f>IF(JUGOS!$X$17="SI",IF(JUGOS!$A$17=0,"",JUGOS!$A$17),"")</f>
        <v/>
      </c>
    </row>
    <row r="289" spans="1:7" ht="15.75" customHeight="1">
      <c r="A289" s="205"/>
      <c r="B289" s="206" t="str">
        <f>IF(JUGOS!X17="SI","MIX C/AZU","")</f>
        <v/>
      </c>
      <c r="C289" s="207">
        <f>IF(JUGOS!E$17&gt;0,JUGOS!E$17,0)</f>
        <v>0</v>
      </c>
      <c r="D289" s="208" t="str">
        <f t="shared" si="26"/>
        <v/>
      </c>
      <c r="E289" s="205"/>
      <c r="F289" s="209" t="str">
        <f>IF(JUGOS!$X$17="SI",JUGOS!$B$17,"")</f>
        <v/>
      </c>
      <c r="G289" s="82" t="str">
        <f>IF(JUGOS!$X$17="SI",IF(JUGOS!$A$17=0,"",JUGOS!$A$17),"")</f>
        <v/>
      </c>
    </row>
    <row r="290" spans="1:7" ht="15.75" customHeight="1">
      <c r="A290" s="205"/>
      <c r="B290" s="206" t="str">
        <f>IF(JUGOS!X17="SI","MANZANA-LIM C/AZU","")</f>
        <v/>
      </c>
      <c r="C290" s="207">
        <f>IF(JUGOS!F$17&gt;0,JUGOS!F$17,0)</f>
        <v>0</v>
      </c>
      <c r="D290" s="208" t="str">
        <f t="shared" si="26"/>
        <v/>
      </c>
      <c r="E290" s="205"/>
      <c r="F290" s="209" t="str">
        <f>IF(JUGOS!$X$17="SI",JUGOS!$B$17,"")</f>
        <v/>
      </c>
      <c r="G290" s="82" t="str">
        <f>IF(JUGOS!$X$17="SI",IF(JUGOS!$A$17=0,"",JUGOS!$A$17),"")</f>
        <v/>
      </c>
    </row>
    <row r="291" spans="1:7" ht="15.75" customHeight="1">
      <c r="A291" s="205"/>
      <c r="B291" s="206" t="str">
        <f>IF(JUGOS!X17="SI","ZANA-NARANJA C/AZU","")</f>
        <v/>
      </c>
      <c r="C291" s="207">
        <f>IF(JUGOS!G$17&gt;0,JUGOS!G$17,0)</f>
        <v>0</v>
      </c>
      <c r="D291" s="208" t="str">
        <f t="shared" si="26"/>
        <v/>
      </c>
      <c r="E291" s="205"/>
      <c r="F291" s="209" t="str">
        <f>IF(JUGOS!$X$17="SI",JUGOS!$B$17,"")</f>
        <v/>
      </c>
      <c r="G291" s="82" t="str">
        <f>IF(JUGOS!$X$17="SI",IF(JUGOS!$A$17=0,"",JUGOS!$A$17),"")</f>
        <v/>
      </c>
    </row>
    <row r="292" spans="1:7" ht="15.75" customHeight="1">
      <c r="A292" s="205"/>
      <c r="B292" s="206" t="str">
        <f>IF(JUGOS!X17="SI","LIMONADA","")</f>
        <v/>
      </c>
      <c r="C292" s="207">
        <f>IF(JUGOS!H$17&gt;0,JUGOS!H$17,0)</f>
        <v>0</v>
      </c>
      <c r="D292" s="208" t="str">
        <f t="shared" si="26"/>
        <v/>
      </c>
      <c r="E292" s="205"/>
      <c r="F292" s="209" t="str">
        <f>IF(JUGOS!$X$17="SI",JUGOS!$B$17,"")</f>
        <v/>
      </c>
      <c r="G292" s="82" t="str">
        <f>IF(JUGOS!$X$17="SI",IF(JUGOS!$A$17=0,"",JUGOS!$A$17),"")</f>
        <v/>
      </c>
    </row>
    <row r="293" spans="1:7" ht="15.75" customHeight="1">
      <c r="A293" s="205"/>
      <c r="B293" s="206" t="str">
        <f>IF(JUGOS!X17="SI","ARANDANO S/AZU","")</f>
        <v/>
      </c>
      <c r="C293" s="207">
        <f>IF(JUGOS!I$17&gt;0,JUGOS!I$17,0)</f>
        <v>0</v>
      </c>
      <c r="D293" s="208" t="str">
        <f t="shared" si="26"/>
        <v/>
      </c>
      <c r="E293" s="205"/>
      <c r="F293" s="209" t="str">
        <f>IF(JUGOS!$X$17="SI",JUGOS!$B$17,"")</f>
        <v/>
      </c>
      <c r="G293" s="82" t="str">
        <f>IF(JUGOS!$X$17="SI",IF(JUGOS!$A$17=0,"",JUGOS!$A$17),"")</f>
        <v/>
      </c>
    </row>
    <row r="294" spans="1:7" ht="15.75" customHeight="1">
      <c r="A294" s="205"/>
      <c r="B294" s="206" t="str">
        <f>IF(JUGOS!X17="SI","HAPPY CARROT","")</f>
        <v/>
      </c>
      <c r="C294" s="207">
        <f>IF(JUGOS!J$17&gt;0,JUGOS!J$17,0)</f>
        <v>0</v>
      </c>
      <c r="D294" s="208" t="str">
        <f t="shared" si="26"/>
        <v/>
      </c>
      <c r="E294" s="205"/>
      <c r="F294" s="209" t="str">
        <f>IF(JUGOS!$X$17="SI",JUGOS!$B$17,"")</f>
        <v/>
      </c>
      <c r="G294" s="82" t="str">
        <f>IF(JUGOS!$X$17="SI",IF(JUGOS!$A$17=0,"",JUGOS!$A$17),"")</f>
        <v/>
      </c>
    </row>
    <row r="295" spans="1:7" ht="15.75" customHeight="1">
      <c r="A295" s="205"/>
      <c r="B295" s="206" t="str">
        <f>IF(JUGOS!X17="SI","GREEN POWER","")</f>
        <v/>
      </c>
      <c r="C295" s="207">
        <f>IF(JUGOS!K$17&gt;0,JUGOS!K$17,0)</f>
        <v>0</v>
      </c>
      <c r="D295" s="208" t="str">
        <f t="shared" si="26"/>
        <v/>
      </c>
      <c r="E295" s="205"/>
      <c r="F295" s="209" t="str">
        <f>IF(JUGOS!$X$17="SI",JUGOS!$B$17,"")</f>
        <v/>
      </c>
      <c r="G295" s="82" t="str">
        <f>IF(JUGOS!$X$17="SI",IF(JUGOS!$A$17=0,"",JUGOS!$A$17),"")</f>
        <v/>
      </c>
    </row>
    <row r="296" spans="1:7" ht="15.75" customHeight="1">
      <c r="A296" s="205"/>
      <c r="B296" s="206" t="str">
        <f>IF(JUGOS!X17="SI","BERRIES MIX","")</f>
        <v/>
      </c>
      <c r="C296" s="207">
        <f>IF(JUGOS!L$17&gt;0,JUGOS!L$17,0)</f>
        <v>0</v>
      </c>
      <c r="D296" s="208" t="str">
        <f t="shared" si="26"/>
        <v/>
      </c>
      <c r="E296" s="205"/>
      <c r="F296" s="209" t="str">
        <f>IF(JUGOS!$X$17="SI",JUGOS!$B$17,"")</f>
        <v/>
      </c>
      <c r="G296" s="82" t="str">
        <f>IF(JUGOS!$X$17="SI",IF(JUGOS!$A$17=0,"",JUGOS!$A$17),"")</f>
        <v/>
      </c>
    </row>
    <row r="297" spans="1:7" ht="15.75" customHeight="1">
      <c r="A297" s="205"/>
      <c r="B297" s="206" t="str">
        <f>IF(JUGOS!X17="SI","MARACUYA PASSION","")</f>
        <v/>
      </c>
      <c r="C297" s="207">
        <f>IF(JUGOS!M$17&gt;0,JUGOS!M$17,0)</f>
        <v>0</v>
      </c>
      <c r="D297" s="208" t="str">
        <f t="shared" si="26"/>
        <v/>
      </c>
      <c r="E297" s="205"/>
      <c r="F297" s="209" t="str">
        <f>IF(JUGOS!$X$17="SI",JUGOS!$B$17,"")</f>
        <v/>
      </c>
      <c r="G297" s="82" t="str">
        <f>IF(JUGOS!$X$17="SI",IF(JUGOS!$A$17=0,"",JUGOS!$A$17),"")</f>
        <v/>
      </c>
    </row>
    <row r="298" spans="1:7" ht="15.75" customHeight="1">
      <c r="A298" s="205"/>
      <c r="B298" s="206" t="str">
        <f>IF(JUGOS!X17="SI","MOJITO","")</f>
        <v/>
      </c>
      <c r="C298" s="207">
        <f>IF(JUGOS!N$17&gt;0,JUGOS!N$17,0)</f>
        <v>0</v>
      </c>
      <c r="D298" s="208" t="str">
        <f t="shared" si="26"/>
        <v/>
      </c>
      <c r="E298" s="205"/>
      <c r="F298" s="209" t="str">
        <f>IF(JUGOS!$X$17="SI",JUGOS!$B$17,"")</f>
        <v/>
      </c>
      <c r="G298" s="82" t="str">
        <f>IF(JUGOS!$X$17="SI",IF(JUGOS!$A$17=0,"",JUGOS!$A$17),"")</f>
        <v/>
      </c>
    </row>
    <row r="299" spans="1:7" ht="15.75" customHeight="1">
      <c r="A299" s="205"/>
      <c r="B299" s="206" t="str">
        <f>IF(JUGOS!X17="SI","ARAN-MANZ NMQ","")</f>
        <v/>
      </c>
      <c r="C299" s="207">
        <f>IF(JUGOS!O$17&gt;0,JUGOS!O$17,0)</f>
        <v>0</v>
      </c>
      <c r="D299" s="208" t="str">
        <f t="shared" si="26"/>
        <v/>
      </c>
      <c r="E299" s="205"/>
      <c r="F299" s="209" t="str">
        <f>IF(JUGOS!$X$17="SI",JUGOS!$B$17,"")</f>
        <v/>
      </c>
      <c r="G299" s="82" t="str">
        <f>IF(JUGOS!$X$17="SI",IF(JUGOS!$A$17=0,"",JUGOS!$A$17),"")</f>
        <v/>
      </c>
    </row>
    <row r="300" spans="1:7" ht="15.75" customHeight="1">
      <c r="A300" s="205"/>
      <c r="B300" s="206" t="str">
        <f>IF(JUGOS!X17="SI","MANZANA NMQ","")</f>
        <v/>
      </c>
      <c r="C300" s="207">
        <f>IF(JUGOS!P$17&gt;0,JUGOS!P$17,0)</f>
        <v>0</v>
      </c>
      <c r="D300" s="208" t="str">
        <f t="shared" si="26"/>
        <v/>
      </c>
      <c r="E300" s="205"/>
      <c r="F300" s="209" t="str">
        <f>IF(JUGOS!$X$17="SI",JUGOS!$B$17,"")</f>
        <v/>
      </c>
      <c r="G300" s="82" t="str">
        <f>IF(JUGOS!$X$17="SI",IF(JUGOS!$A$17=0,"",JUGOS!$A$17),"")</f>
        <v/>
      </c>
    </row>
    <row r="301" spans="1:7" ht="15.75" customHeight="1">
      <c r="A301" s="205"/>
      <c r="B301" s="206" t="str">
        <f>IF(JUGOS!X17="SI","MANZ-NAR-ANA-TÉ NMQ","")</f>
        <v/>
      </c>
      <c r="C301" s="207">
        <f>IF(JUGOS!Q$17&gt;0,JUGOS!Q$17,0)</f>
        <v>0</v>
      </c>
      <c r="D301" s="208" t="str">
        <f t="shared" si="26"/>
        <v/>
      </c>
      <c r="E301" s="205"/>
      <c r="F301" s="209" t="str">
        <f>IF(JUGOS!$X$17="SI",JUGOS!$B$17,"")</f>
        <v/>
      </c>
      <c r="G301" s="82" t="str">
        <f>IF(JUGOS!$X$17="SI",IF(JUGOS!$A$17=0,"",JUGOS!$A$17),"")</f>
        <v/>
      </c>
    </row>
    <row r="302" spans="1:7" ht="15.75" customHeight="1">
      <c r="A302" s="205"/>
      <c r="B302" s="206" t="str">
        <f>IF(JUGOS!X17="SI","MANZ-FRUT-LIM NMQ","")</f>
        <v/>
      </c>
      <c r="C302" s="207">
        <f>IF(JUGOS!R$17&gt;0,JUGOS!R$17,0)</f>
        <v>0</v>
      </c>
      <c r="D302" s="208" t="str">
        <f t="shared" si="26"/>
        <v/>
      </c>
      <c r="E302" s="205"/>
      <c r="F302" s="209" t="str">
        <f>IF(JUGOS!$X$17="SI",JUGOS!$B$17,"")</f>
        <v/>
      </c>
      <c r="G302" s="82" t="str">
        <f>IF(JUGOS!$X$17="SI",IF(JUGOS!$A$17=0,"",JUGOS!$A$17),"")</f>
        <v/>
      </c>
    </row>
    <row r="303" spans="1:7" ht="15.75" customHeight="1">
      <c r="A303" s="205"/>
      <c r="B303" s="206" t="str">
        <f>IF(JUGOS!X17="SI","NAR-MANZ NMQ","")</f>
        <v/>
      </c>
      <c r="C303" s="207">
        <f>IF(JUGOS!S$17&gt;0,JUGOS!S$17,0)</f>
        <v>0</v>
      </c>
      <c r="D303" s="208" t="str">
        <f t="shared" si="26"/>
        <v/>
      </c>
      <c r="E303" s="205"/>
      <c r="F303" s="209" t="str">
        <f>IF(JUGOS!$X$17="SI",JUGOS!$B$17,"")</f>
        <v/>
      </c>
      <c r="G303" s="82" t="str">
        <f>IF(JUGOS!$X$17="SI",IF(JUGOS!$A$17=0,"",JUGOS!$A$17),"")</f>
        <v/>
      </c>
    </row>
    <row r="304" spans="1:7" ht="15.75" customHeight="1">
      <c r="A304" s="205"/>
      <c r="B304" s="206" t="str">
        <f>IF(JUGOS!X17="SI","NAR-DUR-ZAN-CAL-LIM NMQ","")</f>
        <v/>
      </c>
      <c r="C304" s="207">
        <f>IF(JUGOS!T$17&gt;0,JUGOS!T$17,0)</f>
        <v>0</v>
      </c>
      <c r="D304" s="208" t="str">
        <f t="shared" si="26"/>
        <v/>
      </c>
      <c r="E304" s="205"/>
      <c r="F304" s="209" t="str">
        <f>IF(JUGOS!$X$17="SI",JUGOS!$B$17,"")</f>
        <v/>
      </c>
      <c r="G304" s="82" t="str">
        <f>IF(JUGOS!$X$17="SI",IF(JUGOS!$A$17=0,"",JUGOS!$A$17),"")</f>
        <v/>
      </c>
    </row>
    <row r="305" spans="1:7" ht="15.75" customHeight="1">
      <c r="A305" s="205"/>
      <c r="B305" s="206" t="str">
        <f>IF(JUGOS!X17="SI","PACK SURTIDO X 9","")</f>
        <v/>
      </c>
      <c r="C305" s="207">
        <f>IF(JUGOS!U$17&gt;0,JUGOS!U$17,0)</f>
        <v>0</v>
      </c>
      <c r="D305" s="208" t="str">
        <f t="shared" si="26"/>
        <v/>
      </c>
      <c r="E305" s="205"/>
      <c r="F305" s="209" t="str">
        <f>IF(JUGOS!$X$17="SI",JUGOS!$B$17,"")</f>
        <v/>
      </c>
      <c r="G305" s="82" t="str">
        <f>IF(JUGOS!$X$17="SI",IF(JUGOS!$A$17=0,"",JUGOS!$A$17),"")</f>
        <v/>
      </c>
    </row>
    <row r="306" spans="1:7" ht="15.75" customHeight="1">
      <c r="A306" s="205"/>
      <c r="B306" s="206" t="str">
        <f>IF(JUGOS!X17="SI","BIDON NARAN X 5","")</f>
        <v/>
      </c>
      <c r="C306" s="207">
        <f>IF(JUGOS!V$17&gt;0,JUGOS!V$17,0)</f>
        <v>0</v>
      </c>
      <c r="D306" s="208" t="str">
        <f t="shared" ref="D306:D307" si="27">IF(C306&gt;0,"BIDÓN/ES","")</f>
        <v/>
      </c>
      <c r="E306" s="205"/>
      <c r="F306" s="209" t="str">
        <f>IF(JUGOS!$X$17="SI",JUGOS!$B$17,"")</f>
        <v/>
      </c>
      <c r="G306" s="82" t="str">
        <f>IF(JUGOS!$X$17="SI",IF(JUGOS!$A$17=0,"",JUGOS!$A$17),"")</f>
        <v/>
      </c>
    </row>
    <row r="307" spans="1:7" ht="15.75" customHeight="1">
      <c r="A307" s="205"/>
      <c r="B307" s="206" t="str">
        <f>IF(JUGOS!X17="SI","BIDON ARAN X 2","")</f>
        <v/>
      </c>
      <c r="C307" s="207">
        <f>IF(JUGOS!W$17&gt;0,JUGOS!W$17,0)</f>
        <v>0</v>
      </c>
      <c r="D307" s="208" t="str">
        <f t="shared" si="27"/>
        <v/>
      </c>
      <c r="E307" s="205"/>
      <c r="F307" s="209" t="str">
        <f>IF(JUGOS!$X$17="SI",JUGOS!$B$17,"")</f>
        <v/>
      </c>
      <c r="G307" s="82" t="str">
        <f>IF(JUGOS!$X$17="SI",IF(JUGOS!$A$17=0,"",JUGOS!$A$17),"")</f>
        <v/>
      </c>
    </row>
    <row r="308" spans="1:7" ht="15.75" customHeight="1">
      <c r="A308" s="205"/>
      <c r="B308" s="206" t="str">
        <f>IF(JUGOS!X18="SI","ARANDANO C/AZU","")</f>
        <v/>
      </c>
      <c r="C308" s="207">
        <f>IF(JUGOS!C$18&gt;0,JUGOS!C$18,0)</f>
        <v>0</v>
      </c>
      <c r="D308" s="208" t="str">
        <f t="shared" ref="D308:D326" si="28">IF(MOD(C308,12)=0,IF(C308/12=0,"",C308/12),"INCOMPLETO")</f>
        <v/>
      </c>
      <c r="E308" s="205"/>
      <c r="F308" s="209" t="str">
        <f>IF(JUGOS!$X$18="SI",JUGOS!$B$18,"")</f>
        <v/>
      </c>
      <c r="G308" s="82" t="str">
        <f>IF(JUGOS!$X$18="SI",IF(JUGOS!$A$18=0,"",JUGOS!$A$18),"")</f>
        <v/>
      </c>
    </row>
    <row r="309" spans="1:7" ht="15.75" customHeight="1">
      <c r="A309" s="205"/>
      <c r="B309" s="206" t="str">
        <f>IF(JUGOS!X18="SI","FRUT-FRAMB C/AZU","")</f>
        <v/>
      </c>
      <c r="C309" s="207">
        <f>IF(JUGOS!D$18&gt;0,JUGOS!D$18,0)</f>
        <v>0</v>
      </c>
      <c r="D309" s="208" t="str">
        <f t="shared" si="28"/>
        <v/>
      </c>
      <c r="E309" s="205"/>
      <c r="F309" s="209" t="str">
        <f>IF(JUGOS!$X$18="SI",JUGOS!$B$18,"")</f>
        <v/>
      </c>
      <c r="G309" s="82" t="str">
        <f>IF(JUGOS!$X$18="SI",IF(JUGOS!$A$18=0,"",JUGOS!$A$18),"")</f>
        <v/>
      </c>
    </row>
    <row r="310" spans="1:7" ht="15.75" customHeight="1">
      <c r="A310" s="205"/>
      <c r="B310" s="206" t="str">
        <f>IF(JUGOS!X18="SI","MIX C/AZU","")</f>
        <v/>
      </c>
      <c r="C310" s="207">
        <f>IF(JUGOS!E$18&gt;0,JUGOS!E$18,0)</f>
        <v>0</v>
      </c>
      <c r="D310" s="208" t="str">
        <f t="shared" si="28"/>
        <v/>
      </c>
      <c r="E310" s="205"/>
      <c r="F310" s="209" t="str">
        <f>IF(JUGOS!$X$18="SI",JUGOS!$B$18,"")</f>
        <v/>
      </c>
      <c r="G310" s="82" t="str">
        <f>IF(JUGOS!$X$18="SI",IF(JUGOS!$A$18=0,"",JUGOS!$A$18),"")</f>
        <v/>
      </c>
    </row>
    <row r="311" spans="1:7" ht="15.75" customHeight="1">
      <c r="A311" s="205"/>
      <c r="B311" s="206" t="str">
        <f>IF(JUGOS!X18="SI","MANZANA-LIM C/AZU","")</f>
        <v/>
      </c>
      <c r="C311" s="207">
        <f>IF(JUGOS!F$18&gt;0,JUGOS!F$18,0)</f>
        <v>0</v>
      </c>
      <c r="D311" s="208" t="str">
        <f t="shared" si="28"/>
        <v/>
      </c>
      <c r="E311" s="205"/>
      <c r="F311" s="209" t="str">
        <f>IF(JUGOS!$X$18="SI",JUGOS!$B$18,"")</f>
        <v/>
      </c>
      <c r="G311" s="82" t="str">
        <f>IF(JUGOS!$X$18="SI",IF(JUGOS!$A$18=0,"",JUGOS!$A$18),"")</f>
        <v/>
      </c>
    </row>
    <row r="312" spans="1:7" ht="15.75" customHeight="1">
      <c r="A312" s="205"/>
      <c r="B312" s="206" t="str">
        <f>IF(JUGOS!X18="SI","ZANA-NARANJA C/AZU","")</f>
        <v/>
      </c>
      <c r="C312" s="207">
        <f>IF(JUGOS!G$18&gt;0,JUGOS!G$18,0)</f>
        <v>0</v>
      </c>
      <c r="D312" s="208" t="str">
        <f t="shared" si="28"/>
        <v/>
      </c>
      <c r="E312" s="205"/>
      <c r="F312" s="209" t="str">
        <f>IF(JUGOS!$X$18="SI",JUGOS!$B$18,"")</f>
        <v/>
      </c>
      <c r="G312" s="82" t="str">
        <f>IF(JUGOS!$X$18="SI",IF(JUGOS!$A$18=0,"",JUGOS!$A$18),"")</f>
        <v/>
      </c>
    </row>
    <row r="313" spans="1:7" ht="15.75" customHeight="1">
      <c r="A313" s="205"/>
      <c r="B313" s="206" t="str">
        <f>IF(JUGOS!X18="SI","LIMONADA","")</f>
        <v/>
      </c>
      <c r="C313" s="207">
        <f>IF(JUGOS!H$18&gt;0,JUGOS!H$18,0)</f>
        <v>0</v>
      </c>
      <c r="D313" s="208" t="str">
        <f t="shared" si="28"/>
        <v/>
      </c>
      <c r="E313" s="205"/>
      <c r="F313" s="209" t="str">
        <f>IF(JUGOS!$X$18="SI",JUGOS!$B$18,"")</f>
        <v/>
      </c>
      <c r="G313" s="82" t="str">
        <f>IF(JUGOS!$X$18="SI",IF(JUGOS!$A$18=0,"",JUGOS!$A$18),"")</f>
        <v/>
      </c>
    </row>
    <row r="314" spans="1:7" ht="15.75" customHeight="1">
      <c r="A314" s="205"/>
      <c r="B314" s="206" t="str">
        <f>IF(JUGOS!X18="SI","ARANDANO S/AZU","")</f>
        <v/>
      </c>
      <c r="C314" s="207">
        <f>IF(JUGOS!I$18&gt;0,JUGOS!I$18,0)</f>
        <v>0</v>
      </c>
      <c r="D314" s="208" t="str">
        <f t="shared" si="28"/>
        <v/>
      </c>
      <c r="E314" s="205"/>
      <c r="F314" s="209" t="str">
        <f>IF(JUGOS!$X$18="SI",JUGOS!$B$18,"")</f>
        <v/>
      </c>
      <c r="G314" s="82" t="str">
        <f>IF(JUGOS!$X$18="SI",IF(JUGOS!$A$18=0,"",JUGOS!$A$18),"")</f>
        <v/>
      </c>
    </row>
    <row r="315" spans="1:7" ht="15.75" customHeight="1">
      <c r="A315" s="205"/>
      <c r="B315" s="206" t="str">
        <f>IF(JUGOS!X18="SI","HAPPY CARROT","")</f>
        <v/>
      </c>
      <c r="C315" s="207">
        <f>IF(JUGOS!J$18&gt;0,JUGOS!J$18,0)</f>
        <v>0</v>
      </c>
      <c r="D315" s="208" t="str">
        <f t="shared" si="28"/>
        <v/>
      </c>
      <c r="E315" s="205"/>
      <c r="F315" s="209" t="str">
        <f>IF(JUGOS!$X$18="SI",JUGOS!$B$18,"")</f>
        <v/>
      </c>
      <c r="G315" s="82" t="str">
        <f>IF(JUGOS!$X$18="SI",IF(JUGOS!$A$18=0,"",JUGOS!$A$18),"")</f>
        <v/>
      </c>
    </row>
    <row r="316" spans="1:7" ht="15.75" customHeight="1">
      <c r="A316" s="205"/>
      <c r="B316" s="206" t="str">
        <f>IF(JUGOS!X18="SI","GREEN POWER","")</f>
        <v/>
      </c>
      <c r="C316" s="207">
        <f>IF(JUGOS!K$18&gt;0,JUGOS!K$18,0)</f>
        <v>0</v>
      </c>
      <c r="D316" s="208" t="str">
        <f t="shared" si="28"/>
        <v/>
      </c>
      <c r="E316" s="205"/>
      <c r="F316" s="209" t="str">
        <f>IF(JUGOS!$X$18="SI",JUGOS!$B$18,"")</f>
        <v/>
      </c>
      <c r="G316" s="82" t="str">
        <f>IF(JUGOS!$X$18="SI",IF(JUGOS!$A$18=0,"",JUGOS!$A$18),"")</f>
        <v/>
      </c>
    </row>
    <row r="317" spans="1:7" ht="15.75" customHeight="1">
      <c r="A317" s="205"/>
      <c r="B317" s="206" t="str">
        <f>IF(JUGOS!X18="SI","BERRIES MIX","")</f>
        <v/>
      </c>
      <c r="C317" s="207">
        <f>IF(JUGOS!L$18&gt;0,JUGOS!L$18,0)</f>
        <v>0</v>
      </c>
      <c r="D317" s="208" t="str">
        <f t="shared" si="28"/>
        <v/>
      </c>
      <c r="E317" s="205"/>
      <c r="F317" s="209" t="str">
        <f>IF(JUGOS!$X$18="SI",JUGOS!$B$18,"")</f>
        <v/>
      </c>
      <c r="G317" s="82" t="str">
        <f>IF(JUGOS!$X$18="SI",IF(JUGOS!$A$18=0,"",JUGOS!$A$18),"")</f>
        <v/>
      </c>
    </row>
    <row r="318" spans="1:7" ht="15.75" customHeight="1">
      <c r="A318" s="205"/>
      <c r="B318" s="206" t="str">
        <f>IF(JUGOS!X18="SI","MARACUYA PASSION","")</f>
        <v/>
      </c>
      <c r="C318" s="207">
        <f>IF(JUGOS!M$18&gt;0,JUGOS!M$18,0)</f>
        <v>0</v>
      </c>
      <c r="D318" s="208" t="str">
        <f t="shared" si="28"/>
        <v/>
      </c>
      <c r="E318" s="205"/>
      <c r="F318" s="209" t="str">
        <f>IF(JUGOS!$X$18="SI",JUGOS!$B$18,"")</f>
        <v/>
      </c>
      <c r="G318" s="82" t="str">
        <f>IF(JUGOS!$X$18="SI",IF(JUGOS!$A$18=0,"",JUGOS!$A$18),"")</f>
        <v/>
      </c>
    </row>
    <row r="319" spans="1:7" ht="15.75" customHeight="1">
      <c r="A319" s="205"/>
      <c r="B319" s="206" t="str">
        <f>IF(JUGOS!X18="SI","MOJITO","")</f>
        <v/>
      </c>
      <c r="C319" s="207">
        <f>IF(JUGOS!N$18&gt;0,JUGOS!N$18,0)</f>
        <v>0</v>
      </c>
      <c r="D319" s="208" t="str">
        <f t="shared" si="28"/>
        <v/>
      </c>
      <c r="E319" s="205"/>
      <c r="F319" s="209" t="str">
        <f>IF(JUGOS!$X$18="SI",JUGOS!$B$18,"")</f>
        <v/>
      </c>
      <c r="G319" s="82" t="str">
        <f>IF(JUGOS!$X$18="SI",IF(JUGOS!$A$18=0,"",JUGOS!$A$18),"")</f>
        <v/>
      </c>
    </row>
    <row r="320" spans="1:7" ht="15.75" customHeight="1">
      <c r="A320" s="205"/>
      <c r="B320" s="206" t="str">
        <f>IF(JUGOS!X18="SI","ARAN-MANZ NMQ","")</f>
        <v/>
      </c>
      <c r="C320" s="207">
        <f>IF(JUGOS!O$18&gt;0,JUGOS!O$18,0)</f>
        <v>0</v>
      </c>
      <c r="D320" s="208" t="str">
        <f t="shared" si="28"/>
        <v/>
      </c>
      <c r="E320" s="205"/>
      <c r="F320" s="209" t="str">
        <f>IF(JUGOS!$X$18="SI",JUGOS!$B$18,"")</f>
        <v/>
      </c>
      <c r="G320" s="82" t="str">
        <f>IF(JUGOS!$X$18="SI",IF(JUGOS!$A$18=0,"",JUGOS!$A$18),"")</f>
        <v/>
      </c>
    </row>
    <row r="321" spans="1:7" ht="15.75" customHeight="1">
      <c r="A321" s="205"/>
      <c r="B321" s="206" t="str">
        <f>IF(JUGOS!X18="SI","MANZANA NMQ","")</f>
        <v/>
      </c>
      <c r="C321" s="207">
        <f>IF(JUGOS!P$18&gt;0,JUGOS!P$18,0)</f>
        <v>0</v>
      </c>
      <c r="D321" s="208" t="str">
        <f t="shared" si="28"/>
        <v/>
      </c>
      <c r="E321" s="205"/>
      <c r="F321" s="209" t="str">
        <f>IF(JUGOS!$X$18="SI",JUGOS!$B$18,"")</f>
        <v/>
      </c>
      <c r="G321" s="82" t="str">
        <f>IF(JUGOS!$X$18="SI",IF(JUGOS!$A$18=0,"",JUGOS!$A$18),"")</f>
        <v/>
      </c>
    </row>
    <row r="322" spans="1:7" ht="15.75" customHeight="1">
      <c r="A322" s="205"/>
      <c r="B322" s="206" t="str">
        <f>IF(JUGOS!X18="SI","MANZ-NAR-ANA-TÉ NMQ","")</f>
        <v/>
      </c>
      <c r="C322" s="207">
        <f>IF(JUGOS!Q$18&gt;0,JUGOS!Q$18,0)</f>
        <v>0</v>
      </c>
      <c r="D322" s="208" t="str">
        <f t="shared" si="28"/>
        <v/>
      </c>
      <c r="E322" s="205"/>
      <c r="F322" s="209" t="str">
        <f>IF(JUGOS!$X$18="SI",JUGOS!$B$18,"")</f>
        <v/>
      </c>
      <c r="G322" s="82" t="str">
        <f>IF(JUGOS!$X$18="SI",IF(JUGOS!$A$18=0,"",JUGOS!$A$18),"")</f>
        <v/>
      </c>
    </row>
    <row r="323" spans="1:7" ht="15.75" customHeight="1">
      <c r="A323" s="205"/>
      <c r="B323" s="206" t="str">
        <f>IF(JUGOS!X18="SI","MANZ-FRUT-LIM NMQ","")</f>
        <v/>
      </c>
      <c r="C323" s="207">
        <f>IF(JUGOS!R$18&gt;0,JUGOS!R$18,0)</f>
        <v>0</v>
      </c>
      <c r="D323" s="208" t="str">
        <f t="shared" si="28"/>
        <v/>
      </c>
      <c r="E323" s="205"/>
      <c r="F323" s="209" t="str">
        <f>IF(JUGOS!$X$18="SI",JUGOS!$B$18,"")</f>
        <v/>
      </c>
      <c r="G323" s="82" t="str">
        <f>IF(JUGOS!$X$18="SI",IF(JUGOS!$A$18=0,"",JUGOS!$A$18),"")</f>
        <v/>
      </c>
    </row>
    <row r="324" spans="1:7" ht="15.75" customHeight="1">
      <c r="A324" s="205"/>
      <c r="B324" s="206" t="str">
        <f>IF(JUGOS!X18="SI","NAR-MANZ NMQ","")</f>
        <v/>
      </c>
      <c r="C324" s="207">
        <f>IF(JUGOS!S$18&gt;0,JUGOS!S$18,0)</f>
        <v>0</v>
      </c>
      <c r="D324" s="208" t="str">
        <f t="shared" si="28"/>
        <v/>
      </c>
      <c r="E324" s="205"/>
      <c r="F324" s="209" t="str">
        <f>IF(JUGOS!$X$18="SI",JUGOS!$B$18,"")</f>
        <v/>
      </c>
      <c r="G324" s="82" t="str">
        <f>IF(JUGOS!$X$18="SI",IF(JUGOS!$A$18=0,"",JUGOS!$A$18),"")</f>
        <v/>
      </c>
    </row>
    <row r="325" spans="1:7" ht="15.75" customHeight="1">
      <c r="A325" s="205"/>
      <c r="B325" s="206" t="str">
        <f>IF(JUGOS!X18="SI","NAR-DUR-ZAN-CAL-LIM NMQ","")</f>
        <v/>
      </c>
      <c r="C325" s="207">
        <f>IF(JUGOS!T$18&gt;0,JUGOS!T$18,0)</f>
        <v>0</v>
      </c>
      <c r="D325" s="208" t="str">
        <f t="shared" si="28"/>
        <v/>
      </c>
      <c r="E325" s="205"/>
      <c r="F325" s="209" t="str">
        <f>IF(JUGOS!$X$18="SI",JUGOS!$B$18,"")</f>
        <v/>
      </c>
      <c r="G325" s="82" t="str">
        <f>IF(JUGOS!$X$18="SI",IF(JUGOS!$A$18=0,"",JUGOS!$A$18),"")</f>
        <v/>
      </c>
    </row>
    <row r="326" spans="1:7" ht="15.75" customHeight="1">
      <c r="A326" s="205"/>
      <c r="B326" s="206" t="str">
        <f>IF(JUGOS!X18="SI","PACK SURTIDO X 9","")</f>
        <v/>
      </c>
      <c r="C326" s="207">
        <f>IF(JUGOS!U$18&gt;0,JUGOS!U$18,0)</f>
        <v>0</v>
      </c>
      <c r="D326" s="208" t="str">
        <f t="shared" si="28"/>
        <v/>
      </c>
      <c r="E326" s="205"/>
      <c r="F326" s="209" t="str">
        <f>IF(JUGOS!$X$18="SI",JUGOS!$B$18,"")</f>
        <v/>
      </c>
      <c r="G326" s="82" t="str">
        <f>IF(JUGOS!$X$18="SI",IF(JUGOS!$A$18=0,"",JUGOS!$A$18),"")</f>
        <v/>
      </c>
    </row>
    <row r="327" spans="1:7" ht="15.75" customHeight="1">
      <c r="A327" s="205"/>
      <c r="B327" s="206" t="str">
        <f>IF(JUGOS!X18="SI","BIDON NARAN X 5","")</f>
        <v/>
      </c>
      <c r="C327" s="207">
        <f>IF(JUGOS!V$18&gt;0,JUGOS!V$18,0)</f>
        <v>0</v>
      </c>
      <c r="D327" s="208" t="str">
        <f t="shared" ref="D327:D328" si="29">IF(C327&gt;0,"BIDÓN/ES","")</f>
        <v/>
      </c>
      <c r="E327" s="205"/>
      <c r="F327" s="209" t="str">
        <f>IF(JUGOS!$X$18="SI",JUGOS!$B$18,"")</f>
        <v/>
      </c>
      <c r="G327" s="82" t="str">
        <f>IF(JUGOS!$X$18="SI",IF(JUGOS!$A$18=0,"",JUGOS!$A$18),"")</f>
        <v/>
      </c>
    </row>
    <row r="328" spans="1:7" ht="15.75" customHeight="1">
      <c r="A328" s="205"/>
      <c r="B328" s="206" t="str">
        <f>IF(JUGOS!X18="SI","BIDON ARAN X 2","")</f>
        <v/>
      </c>
      <c r="C328" s="207">
        <f>IF(JUGOS!W$18&gt;0,JUGOS!W$18,0)</f>
        <v>0</v>
      </c>
      <c r="D328" s="208" t="str">
        <f t="shared" si="29"/>
        <v/>
      </c>
      <c r="E328" s="205"/>
      <c r="F328" s="209" t="str">
        <f>IF(JUGOS!$X$18="SI",JUGOS!$B$18,"")</f>
        <v/>
      </c>
      <c r="G328" s="82" t="str">
        <f>IF(JUGOS!$X$18="SI",IF(JUGOS!$A$18=0,"",JUGOS!$A$18),"")</f>
        <v/>
      </c>
    </row>
    <row r="329" spans="1:7" ht="15.75" customHeight="1">
      <c r="A329" s="205"/>
      <c r="B329" s="206" t="str">
        <f>IF(JUGOS!X19="SI","ARANDANO C/AZU","")</f>
        <v/>
      </c>
      <c r="C329" s="207">
        <f>IF(JUGOS!C$19&gt;0,JUGOS!C$19,0)</f>
        <v>0</v>
      </c>
      <c r="D329" s="208" t="str">
        <f t="shared" ref="D329:D347" si="30">IF(MOD(C329,12)=0,IF(C329/12=0,"",C329/12),"INCOMPLETO")</f>
        <v/>
      </c>
      <c r="E329" s="205"/>
      <c r="F329" s="209" t="str">
        <f>IF(JUGOS!$X$19="SI",JUGOS!$B$19,"")</f>
        <v/>
      </c>
      <c r="G329" s="82" t="str">
        <f>IF(JUGOS!$X$19="SI",IF(JUGOS!$A$19=0,"",JUGOS!$A$19),"")</f>
        <v/>
      </c>
    </row>
    <row r="330" spans="1:7" ht="15.75" customHeight="1">
      <c r="A330" s="205"/>
      <c r="B330" s="206" t="str">
        <f>IF(JUGOS!X19="SI","FRUT-FRAMB C/AZU","")</f>
        <v/>
      </c>
      <c r="C330" s="207">
        <f>IF(JUGOS!D$19&gt;0,JUGOS!D$19,0)</f>
        <v>0</v>
      </c>
      <c r="D330" s="208" t="str">
        <f t="shared" si="30"/>
        <v/>
      </c>
      <c r="E330" s="205"/>
      <c r="F330" s="209" t="str">
        <f>IF(JUGOS!$X$19="SI",JUGOS!$B$19,"")</f>
        <v/>
      </c>
      <c r="G330" s="82" t="str">
        <f>IF(JUGOS!$X$19="SI",IF(JUGOS!$A$19=0,"",JUGOS!$A$19),"")</f>
        <v/>
      </c>
    </row>
    <row r="331" spans="1:7" ht="15.75" customHeight="1">
      <c r="A331" s="205"/>
      <c r="B331" s="206" t="str">
        <f>IF(JUGOS!X19="SI","MIX C/AZU","")</f>
        <v/>
      </c>
      <c r="C331" s="207">
        <f>IF(JUGOS!E$19&gt;0,JUGOS!E$19,0)</f>
        <v>0</v>
      </c>
      <c r="D331" s="208" t="str">
        <f t="shared" si="30"/>
        <v/>
      </c>
      <c r="E331" s="205"/>
      <c r="F331" s="209" t="str">
        <f>IF(JUGOS!$X$19="SI",JUGOS!$B$19,"")</f>
        <v/>
      </c>
      <c r="G331" s="82" t="str">
        <f>IF(JUGOS!$X$19="SI",IF(JUGOS!$A$19=0,"",JUGOS!$A$19),"")</f>
        <v/>
      </c>
    </row>
    <row r="332" spans="1:7" ht="15.75" customHeight="1">
      <c r="A332" s="205"/>
      <c r="B332" s="206" t="str">
        <f>IF(JUGOS!X19="SI","MANZANA-LIM C/AZU","")</f>
        <v/>
      </c>
      <c r="C332" s="207">
        <f>IF(JUGOS!F$19&gt;0,JUGOS!F$19,0)</f>
        <v>0</v>
      </c>
      <c r="D332" s="208" t="str">
        <f t="shared" si="30"/>
        <v/>
      </c>
      <c r="E332" s="205"/>
      <c r="F332" s="209" t="str">
        <f>IF(JUGOS!$X$19="SI",JUGOS!$B$19,"")</f>
        <v/>
      </c>
      <c r="G332" s="82" t="str">
        <f>IF(JUGOS!$X$19="SI",IF(JUGOS!$A$19=0,"",JUGOS!$A$19),"")</f>
        <v/>
      </c>
    </row>
    <row r="333" spans="1:7" ht="15.75" customHeight="1">
      <c r="A333" s="205"/>
      <c r="B333" s="206" t="str">
        <f>IF(JUGOS!X19="SI","ZANA-NARANJA C/AZU","")</f>
        <v/>
      </c>
      <c r="C333" s="207">
        <f>IF(JUGOS!G$19&gt;0,JUGOS!G$19,0)</f>
        <v>0</v>
      </c>
      <c r="D333" s="208" t="str">
        <f t="shared" si="30"/>
        <v/>
      </c>
      <c r="E333" s="205"/>
      <c r="F333" s="209" t="str">
        <f>IF(JUGOS!$X$19="SI",JUGOS!$B$19,"")</f>
        <v/>
      </c>
      <c r="G333" s="82" t="str">
        <f>IF(JUGOS!$X$19="SI",IF(JUGOS!$A$19=0,"",JUGOS!$A$19),"")</f>
        <v/>
      </c>
    </row>
    <row r="334" spans="1:7" ht="15.75" customHeight="1">
      <c r="A334" s="205"/>
      <c r="B334" s="206" t="str">
        <f>IF(JUGOS!X19="SI","LIMONADA","")</f>
        <v/>
      </c>
      <c r="C334" s="207">
        <f>IF(JUGOS!H$19&gt;0,JUGOS!H$19,0)</f>
        <v>0</v>
      </c>
      <c r="D334" s="208" t="str">
        <f t="shared" si="30"/>
        <v/>
      </c>
      <c r="E334" s="205"/>
      <c r="F334" s="209" t="str">
        <f>IF(JUGOS!$X$19="SI",JUGOS!$B$19,"")</f>
        <v/>
      </c>
      <c r="G334" s="82" t="str">
        <f>IF(JUGOS!$X$19="SI",IF(JUGOS!$A$19=0,"",JUGOS!$A$19),"")</f>
        <v/>
      </c>
    </row>
    <row r="335" spans="1:7" ht="15.75" customHeight="1">
      <c r="A335" s="205"/>
      <c r="B335" s="206" t="str">
        <f>IF(JUGOS!X19="SI","ARANDANO S/AZU","")</f>
        <v/>
      </c>
      <c r="C335" s="207">
        <f>IF(JUGOS!I$19&gt;0,JUGOS!I$19,0)</f>
        <v>0</v>
      </c>
      <c r="D335" s="208" t="str">
        <f t="shared" si="30"/>
        <v/>
      </c>
      <c r="E335" s="205"/>
      <c r="F335" s="209" t="str">
        <f>IF(JUGOS!$X$19="SI",JUGOS!$B$19,"")</f>
        <v/>
      </c>
      <c r="G335" s="82" t="str">
        <f>IF(JUGOS!$X$19="SI",IF(JUGOS!$A$19=0,"",JUGOS!$A$19),"")</f>
        <v/>
      </c>
    </row>
    <row r="336" spans="1:7" ht="15.75" customHeight="1">
      <c r="A336" s="205"/>
      <c r="B336" s="206" t="str">
        <f>IF(JUGOS!X19="SI","HAPPY CARROT","")</f>
        <v/>
      </c>
      <c r="C336" s="207">
        <f>IF(JUGOS!J$19&gt;0,JUGOS!J$19,0)</f>
        <v>0</v>
      </c>
      <c r="D336" s="208" t="str">
        <f t="shared" si="30"/>
        <v/>
      </c>
      <c r="E336" s="205"/>
      <c r="F336" s="209" t="str">
        <f>IF(JUGOS!$X$19="SI",JUGOS!$B$19,"")</f>
        <v/>
      </c>
      <c r="G336" s="82" t="str">
        <f>IF(JUGOS!$X$19="SI",IF(JUGOS!$A$19=0,"",JUGOS!$A$19),"")</f>
        <v/>
      </c>
    </row>
    <row r="337" spans="1:7" ht="15.75" customHeight="1">
      <c r="A337" s="205"/>
      <c r="B337" s="206" t="str">
        <f>IF(JUGOS!X19="SI","GREEN POWER","")</f>
        <v/>
      </c>
      <c r="C337" s="207">
        <f>IF(JUGOS!K$19&gt;0,JUGOS!K$19,0)</f>
        <v>0</v>
      </c>
      <c r="D337" s="208" t="str">
        <f t="shared" si="30"/>
        <v/>
      </c>
      <c r="E337" s="205"/>
      <c r="F337" s="209" t="str">
        <f>IF(JUGOS!$X$19="SI",JUGOS!$B$19,"")</f>
        <v/>
      </c>
      <c r="G337" s="82" t="str">
        <f>IF(JUGOS!$X$19="SI",IF(JUGOS!$A$19=0,"",JUGOS!$A$19),"")</f>
        <v/>
      </c>
    </row>
    <row r="338" spans="1:7" ht="15.75" customHeight="1">
      <c r="A338" s="205"/>
      <c r="B338" s="206" t="str">
        <f>IF(JUGOS!X19="SI","BERRIES MIX","")</f>
        <v/>
      </c>
      <c r="C338" s="207">
        <f>IF(JUGOS!L$19&gt;0,JUGOS!L$19,0)</f>
        <v>0</v>
      </c>
      <c r="D338" s="208" t="str">
        <f t="shared" si="30"/>
        <v/>
      </c>
      <c r="E338" s="205"/>
      <c r="F338" s="209" t="str">
        <f>IF(JUGOS!$X$19="SI",JUGOS!$B$19,"")</f>
        <v/>
      </c>
      <c r="G338" s="82" t="str">
        <f>IF(JUGOS!$X$19="SI",IF(JUGOS!$A$19=0,"",JUGOS!$A$19),"")</f>
        <v/>
      </c>
    </row>
    <row r="339" spans="1:7" ht="15.75" customHeight="1">
      <c r="A339" s="205"/>
      <c r="B339" s="206" t="str">
        <f>IF(JUGOS!X19="SI","MARACUYA PASSION","")</f>
        <v/>
      </c>
      <c r="C339" s="207">
        <f>IF(JUGOS!M$19&gt;0,JUGOS!M$19,0)</f>
        <v>0</v>
      </c>
      <c r="D339" s="208" t="str">
        <f t="shared" si="30"/>
        <v/>
      </c>
      <c r="E339" s="205"/>
      <c r="F339" s="209" t="str">
        <f>IF(JUGOS!$X$19="SI",JUGOS!$B$19,"")</f>
        <v/>
      </c>
      <c r="G339" s="82" t="str">
        <f>IF(JUGOS!$X$19="SI",IF(JUGOS!$A$19=0,"",JUGOS!$A$19),"")</f>
        <v/>
      </c>
    </row>
    <row r="340" spans="1:7" ht="15.75" customHeight="1">
      <c r="A340" s="205"/>
      <c r="B340" s="206" t="str">
        <f>IF(JUGOS!X19="SI","MOJITO","")</f>
        <v/>
      </c>
      <c r="C340" s="207">
        <f>IF(JUGOS!N$19&gt;0,JUGOS!N$19,0)</f>
        <v>0</v>
      </c>
      <c r="D340" s="208" t="str">
        <f t="shared" si="30"/>
        <v/>
      </c>
      <c r="E340" s="205"/>
      <c r="F340" s="209" t="str">
        <f>IF(JUGOS!$X$19="SI",JUGOS!$B$19,"")</f>
        <v/>
      </c>
      <c r="G340" s="82" t="str">
        <f>IF(JUGOS!$X$19="SI",IF(JUGOS!$A$19=0,"",JUGOS!$A$19),"")</f>
        <v/>
      </c>
    </row>
    <row r="341" spans="1:7" ht="15.75" customHeight="1">
      <c r="A341" s="205"/>
      <c r="B341" s="206" t="str">
        <f>IF(JUGOS!X19="SI","ARAN-MANZ NMQ","")</f>
        <v/>
      </c>
      <c r="C341" s="207">
        <f>IF(JUGOS!O$19&gt;0,JUGOS!O$19,0)</f>
        <v>0</v>
      </c>
      <c r="D341" s="208" t="str">
        <f t="shared" si="30"/>
        <v/>
      </c>
      <c r="E341" s="205"/>
      <c r="F341" s="209" t="str">
        <f>IF(JUGOS!$X$19="SI",JUGOS!$B$19,"")</f>
        <v/>
      </c>
      <c r="G341" s="82" t="str">
        <f>IF(JUGOS!$X$19="SI",IF(JUGOS!$A$19=0,"",JUGOS!$A$19),"")</f>
        <v/>
      </c>
    </row>
    <row r="342" spans="1:7" ht="15.75" customHeight="1">
      <c r="A342" s="205"/>
      <c r="B342" s="206" t="str">
        <f>IF(JUGOS!X19="SI","MANZANA NMQ","")</f>
        <v/>
      </c>
      <c r="C342" s="207">
        <f>IF(JUGOS!P$19&gt;0,JUGOS!P$19,0)</f>
        <v>0</v>
      </c>
      <c r="D342" s="208" t="str">
        <f t="shared" si="30"/>
        <v/>
      </c>
      <c r="E342" s="205"/>
      <c r="F342" s="209" t="str">
        <f>IF(JUGOS!$X$19="SI",JUGOS!$B$19,"")</f>
        <v/>
      </c>
      <c r="G342" s="82" t="str">
        <f>IF(JUGOS!$X$19="SI",IF(JUGOS!$A$19=0,"",JUGOS!$A$19),"")</f>
        <v/>
      </c>
    </row>
    <row r="343" spans="1:7" ht="15.75" customHeight="1">
      <c r="A343" s="205"/>
      <c r="B343" s="206" t="str">
        <f>IF(JUGOS!X19="SI","MANZ-NAR-ANA-TÉ NMQ","")</f>
        <v/>
      </c>
      <c r="C343" s="207">
        <f>IF(JUGOS!Q$19&gt;0,JUGOS!Q$19,0)</f>
        <v>0</v>
      </c>
      <c r="D343" s="208" t="str">
        <f t="shared" si="30"/>
        <v/>
      </c>
      <c r="E343" s="205"/>
      <c r="F343" s="209" t="str">
        <f>IF(JUGOS!$X$19="SI",JUGOS!$B$19,"")</f>
        <v/>
      </c>
      <c r="G343" s="82" t="str">
        <f>IF(JUGOS!$X$19="SI",IF(JUGOS!$A$19=0,"",JUGOS!$A$19),"")</f>
        <v/>
      </c>
    </row>
    <row r="344" spans="1:7" ht="15.75" customHeight="1">
      <c r="A344" s="205"/>
      <c r="B344" s="206" t="str">
        <f>IF(JUGOS!X19="SI","MANZ-FRUT-LIM NMQ","")</f>
        <v/>
      </c>
      <c r="C344" s="207">
        <f>IF(JUGOS!R$19&gt;0,JUGOS!R$19,0)</f>
        <v>0</v>
      </c>
      <c r="D344" s="208" t="str">
        <f t="shared" si="30"/>
        <v/>
      </c>
      <c r="E344" s="205"/>
      <c r="F344" s="209" t="str">
        <f>IF(JUGOS!$X$19="SI",JUGOS!$B$19,"")</f>
        <v/>
      </c>
      <c r="G344" s="82" t="str">
        <f>IF(JUGOS!$X$19="SI",IF(JUGOS!$A$19=0,"",JUGOS!$A$19),"")</f>
        <v/>
      </c>
    </row>
    <row r="345" spans="1:7" ht="15.75" customHeight="1">
      <c r="A345" s="205"/>
      <c r="B345" s="206" t="str">
        <f>IF(JUGOS!X19="SI","NAR-MANZ NMQ","")</f>
        <v/>
      </c>
      <c r="C345" s="207">
        <f>IF(JUGOS!S$19&gt;0,JUGOS!S$19,0)</f>
        <v>0</v>
      </c>
      <c r="D345" s="208" t="str">
        <f t="shared" si="30"/>
        <v/>
      </c>
      <c r="E345" s="205"/>
      <c r="F345" s="209" t="str">
        <f>IF(JUGOS!$X$19="SI",JUGOS!$B$19,"")</f>
        <v/>
      </c>
      <c r="G345" s="82" t="str">
        <f>IF(JUGOS!$X$19="SI",IF(JUGOS!$A$19=0,"",JUGOS!$A$19),"")</f>
        <v/>
      </c>
    </row>
    <row r="346" spans="1:7" ht="15.75" customHeight="1">
      <c r="A346" s="205"/>
      <c r="B346" s="206" t="str">
        <f>IF(JUGOS!X19="SI","NAR-DUR-ZAN-CAL-LIM NMQ","")</f>
        <v/>
      </c>
      <c r="C346" s="207">
        <f>IF(JUGOS!T$19&gt;0,JUGOS!T$19,0)</f>
        <v>0</v>
      </c>
      <c r="D346" s="208" t="str">
        <f t="shared" si="30"/>
        <v/>
      </c>
      <c r="E346" s="205"/>
      <c r="F346" s="209" t="str">
        <f>IF(JUGOS!$X$19="SI",JUGOS!$B$19,"")</f>
        <v/>
      </c>
      <c r="G346" s="82" t="str">
        <f>IF(JUGOS!$X$19="SI",IF(JUGOS!$A$19=0,"",JUGOS!$A$19),"")</f>
        <v/>
      </c>
    </row>
    <row r="347" spans="1:7" ht="15.75" customHeight="1">
      <c r="A347" s="205"/>
      <c r="B347" s="206" t="str">
        <f>IF(JUGOS!X19="SI","PACK SURTIDO X 9","")</f>
        <v/>
      </c>
      <c r="C347" s="207">
        <f>IF(JUGOS!U$19&gt;0,JUGOS!U$19,0)</f>
        <v>0</v>
      </c>
      <c r="D347" s="208" t="str">
        <f t="shared" si="30"/>
        <v/>
      </c>
      <c r="E347" s="205"/>
      <c r="F347" s="209" t="str">
        <f>IF(JUGOS!$X$19="SI",JUGOS!$B$19,"")</f>
        <v/>
      </c>
      <c r="G347" s="82" t="str">
        <f>IF(JUGOS!$X$19="SI",IF(JUGOS!$A$19=0,"",JUGOS!$A$19),"")</f>
        <v/>
      </c>
    </row>
    <row r="348" spans="1:7" ht="15.75" customHeight="1">
      <c r="A348" s="205"/>
      <c r="B348" s="206" t="str">
        <f>IF(JUGOS!X19="SI","BIDON NARAN X 5","")</f>
        <v/>
      </c>
      <c r="C348" s="207">
        <f>IF(JUGOS!V$19&gt;0,JUGOS!V$19,0)</f>
        <v>0</v>
      </c>
      <c r="D348" s="208" t="str">
        <f t="shared" ref="D348:D349" si="31">IF(C348&gt;0,"BIDÓN/ES","")</f>
        <v/>
      </c>
      <c r="E348" s="205"/>
      <c r="F348" s="209" t="str">
        <f>IF(JUGOS!$X$19="SI",JUGOS!$B$19,"")</f>
        <v/>
      </c>
      <c r="G348" s="82" t="str">
        <f>IF(JUGOS!$X$19="SI",IF(JUGOS!$A$19=0,"",JUGOS!$A$19),"")</f>
        <v/>
      </c>
    </row>
    <row r="349" spans="1:7" ht="15.75" customHeight="1">
      <c r="A349" s="210"/>
      <c r="B349" s="211" t="str">
        <f>IF(JUGOS!X19="SI","BIDON NARAN X 2","")</f>
        <v/>
      </c>
      <c r="C349" s="212">
        <f>IF(JUGOS!W$19&gt;0,JUGOS!W$19,0)</f>
        <v>0</v>
      </c>
      <c r="D349" s="213" t="str">
        <f t="shared" si="31"/>
        <v/>
      </c>
      <c r="E349" s="210"/>
      <c r="F349" s="214" t="str">
        <f>IF(JUGOS!$X$19="SI",JUGOS!$B$19,"")</f>
        <v/>
      </c>
      <c r="G349" s="93" t="str">
        <f>IF(JUGOS!$X$19="SI",IF(JUGOS!$A$19=0,"",JUGOS!$A$19),"")</f>
        <v/>
      </c>
    </row>
    <row r="350" spans="1:7" ht="15.75" customHeight="1">
      <c r="G350" s="196"/>
    </row>
    <row r="351" spans="1:7" ht="15.75" customHeight="1">
      <c r="G351" s="196"/>
    </row>
    <row r="352" spans="1:7" ht="15.75" customHeight="1">
      <c r="G352" s="196"/>
    </row>
    <row r="353" spans="7:7" ht="15.75" customHeight="1">
      <c r="G353" s="196"/>
    </row>
    <row r="354" spans="7:7" ht="15.75" customHeight="1">
      <c r="G354" s="196"/>
    </row>
    <row r="355" spans="7:7" ht="15.75" customHeight="1">
      <c r="G355" s="196"/>
    </row>
    <row r="356" spans="7:7" ht="15.75" customHeight="1">
      <c r="G356" s="196"/>
    </row>
    <row r="357" spans="7:7" ht="15.75" customHeight="1">
      <c r="G357" s="196"/>
    </row>
    <row r="358" spans="7:7" ht="15.75" customHeight="1">
      <c r="G358" s="196"/>
    </row>
    <row r="359" spans="7:7" ht="15.75" customHeight="1">
      <c r="G359" s="196"/>
    </row>
    <row r="360" spans="7:7" ht="15.75" customHeight="1">
      <c r="G360" s="196"/>
    </row>
    <row r="361" spans="7:7" ht="15.75" customHeight="1">
      <c r="G361" s="196"/>
    </row>
    <row r="362" spans="7:7" ht="15.75" customHeight="1">
      <c r="G362" s="196"/>
    </row>
    <row r="363" spans="7:7" ht="15.75" customHeight="1">
      <c r="G363" s="196"/>
    </row>
    <row r="364" spans="7:7" ht="15.75" customHeight="1">
      <c r="G364" s="196"/>
    </row>
    <row r="365" spans="7:7" ht="15.75" customHeight="1">
      <c r="G365" s="196"/>
    </row>
    <row r="366" spans="7:7" ht="15.75" customHeight="1">
      <c r="G366" s="196"/>
    </row>
    <row r="367" spans="7:7" ht="15.75" customHeight="1">
      <c r="G367" s="196"/>
    </row>
    <row r="368" spans="7:7" ht="15.75" customHeight="1">
      <c r="G368" s="196"/>
    </row>
    <row r="369" spans="7:7" ht="15.75" customHeight="1">
      <c r="G369" s="196"/>
    </row>
    <row r="370" spans="7:7" ht="15.75" customHeight="1">
      <c r="G370" s="196"/>
    </row>
    <row r="371" spans="7:7" ht="15.75" customHeight="1">
      <c r="G371" s="196"/>
    </row>
    <row r="372" spans="7:7" ht="15.75" customHeight="1">
      <c r="G372" s="196"/>
    </row>
    <row r="373" spans="7:7" ht="15.75" customHeight="1">
      <c r="G373" s="196"/>
    </row>
    <row r="374" spans="7:7" ht="15.75" customHeight="1">
      <c r="G374" s="196"/>
    </row>
    <row r="375" spans="7:7" ht="15.75" customHeight="1">
      <c r="G375" s="196"/>
    </row>
    <row r="376" spans="7:7" ht="15.75" customHeight="1">
      <c r="G376" s="196"/>
    </row>
    <row r="377" spans="7:7" ht="15.75" customHeight="1">
      <c r="G377" s="196"/>
    </row>
    <row r="378" spans="7:7" ht="15.75" customHeight="1">
      <c r="G378" s="196"/>
    </row>
    <row r="379" spans="7:7" ht="15.75" customHeight="1">
      <c r="G379" s="196"/>
    </row>
    <row r="380" spans="7:7" ht="15.75" customHeight="1">
      <c r="G380" s="196"/>
    </row>
    <row r="381" spans="7:7" ht="15.75" customHeight="1">
      <c r="G381" s="196"/>
    </row>
    <row r="382" spans="7:7" ht="15.75" customHeight="1">
      <c r="G382" s="196"/>
    </row>
    <row r="383" spans="7:7" ht="15.75" customHeight="1">
      <c r="G383" s="196"/>
    </row>
    <row r="384" spans="7:7" ht="15.75" customHeight="1">
      <c r="G384" s="196"/>
    </row>
    <row r="385" spans="7:7" ht="15.75" customHeight="1">
      <c r="G385" s="196"/>
    </row>
    <row r="386" spans="7:7" ht="15.75" customHeight="1">
      <c r="G386" s="196"/>
    </row>
    <row r="387" spans="7:7" ht="15.75" customHeight="1">
      <c r="G387" s="196"/>
    </row>
    <row r="388" spans="7:7" ht="15.75" customHeight="1">
      <c r="G388" s="196"/>
    </row>
    <row r="389" spans="7:7" ht="15.75" customHeight="1">
      <c r="G389" s="196"/>
    </row>
    <row r="390" spans="7:7" ht="15.75" customHeight="1">
      <c r="G390" s="196"/>
    </row>
    <row r="391" spans="7:7" ht="15.75" customHeight="1">
      <c r="G391" s="196"/>
    </row>
    <row r="392" spans="7:7" ht="15.75" customHeight="1">
      <c r="G392" s="196"/>
    </row>
    <row r="393" spans="7:7" ht="15.75" customHeight="1">
      <c r="G393" s="196"/>
    </row>
    <row r="394" spans="7:7" ht="15.75" customHeight="1">
      <c r="G394" s="196"/>
    </row>
    <row r="395" spans="7:7" ht="15.75" customHeight="1">
      <c r="G395" s="196"/>
    </row>
    <row r="396" spans="7:7" ht="15.75" customHeight="1">
      <c r="G396" s="196"/>
    </row>
    <row r="397" spans="7:7" ht="15.75" customHeight="1">
      <c r="G397" s="196"/>
    </row>
    <row r="398" spans="7:7" ht="15.75" customHeight="1">
      <c r="G398" s="196"/>
    </row>
    <row r="399" spans="7:7" ht="15.75" customHeight="1">
      <c r="G399" s="196"/>
    </row>
    <row r="400" spans="7:7" ht="15.75" customHeight="1">
      <c r="G400" s="196"/>
    </row>
    <row r="401" spans="7:7" ht="15.75" customHeight="1">
      <c r="G401" s="196"/>
    </row>
    <row r="402" spans="7:7" ht="15.75" customHeight="1">
      <c r="G402" s="196"/>
    </row>
    <row r="403" spans="7:7" ht="15.75" customHeight="1">
      <c r="G403" s="196"/>
    </row>
    <row r="404" spans="7:7" ht="15.75" customHeight="1">
      <c r="G404" s="196"/>
    </row>
    <row r="405" spans="7:7" ht="15.75" customHeight="1">
      <c r="G405" s="196"/>
    </row>
    <row r="406" spans="7:7" ht="15.75" customHeight="1">
      <c r="G406" s="196"/>
    </row>
    <row r="407" spans="7:7" ht="15.75" customHeight="1">
      <c r="G407" s="196"/>
    </row>
    <row r="408" spans="7:7" ht="15.75" customHeight="1">
      <c r="G408" s="196"/>
    </row>
    <row r="409" spans="7:7" ht="15.75" customHeight="1">
      <c r="G409" s="196"/>
    </row>
    <row r="410" spans="7:7" ht="15.75" customHeight="1">
      <c r="G410" s="196"/>
    </row>
    <row r="411" spans="7:7" ht="15.75" customHeight="1">
      <c r="G411" s="196"/>
    </row>
    <row r="412" spans="7:7" ht="15.75" customHeight="1">
      <c r="G412" s="196"/>
    </row>
    <row r="413" spans="7:7" ht="15.75" customHeight="1">
      <c r="G413" s="196"/>
    </row>
    <row r="414" spans="7:7" ht="15.75" customHeight="1">
      <c r="G414" s="196"/>
    </row>
    <row r="415" spans="7:7" ht="15.75" customHeight="1">
      <c r="G415" s="196"/>
    </row>
    <row r="416" spans="7:7" ht="15.75" customHeight="1">
      <c r="G416" s="196"/>
    </row>
    <row r="417" spans="7:7" ht="15.75" customHeight="1">
      <c r="G417" s="196"/>
    </row>
    <row r="418" spans="7:7" ht="15.75" customHeight="1">
      <c r="G418" s="196"/>
    </row>
    <row r="419" spans="7:7" ht="15.75" customHeight="1">
      <c r="G419" s="196"/>
    </row>
    <row r="420" spans="7:7" ht="15.75" customHeight="1">
      <c r="G420" s="196"/>
    </row>
    <row r="421" spans="7:7" ht="15.75" customHeight="1">
      <c r="G421" s="196"/>
    </row>
    <row r="422" spans="7:7" ht="15.75" customHeight="1">
      <c r="G422" s="196"/>
    </row>
    <row r="423" spans="7:7" ht="15.75" customHeight="1">
      <c r="G423" s="196"/>
    </row>
    <row r="424" spans="7:7" ht="15.75" customHeight="1">
      <c r="G424" s="196"/>
    </row>
    <row r="425" spans="7:7" ht="15.75" customHeight="1">
      <c r="G425" s="196"/>
    </row>
    <row r="426" spans="7:7" ht="15.75" customHeight="1">
      <c r="G426" s="196"/>
    </row>
    <row r="427" spans="7:7" ht="15.75" customHeight="1">
      <c r="G427" s="196"/>
    </row>
    <row r="428" spans="7:7" ht="15.75" customHeight="1">
      <c r="G428" s="196"/>
    </row>
    <row r="429" spans="7:7" ht="15.75" customHeight="1">
      <c r="G429" s="196"/>
    </row>
    <row r="430" spans="7:7" ht="15.75" customHeight="1">
      <c r="G430" s="196"/>
    </row>
    <row r="431" spans="7:7" ht="15.75" customHeight="1">
      <c r="G431" s="196"/>
    </row>
    <row r="432" spans="7:7" ht="15.75" customHeight="1">
      <c r="G432" s="196"/>
    </row>
    <row r="433" spans="7:7" ht="15.75" customHeight="1">
      <c r="G433" s="196"/>
    </row>
    <row r="434" spans="7:7" ht="15.75" customHeight="1">
      <c r="G434" s="196"/>
    </row>
    <row r="435" spans="7:7" ht="15.75" customHeight="1">
      <c r="G435" s="196"/>
    </row>
    <row r="436" spans="7:7" ht="15.75" customHeight="1">
      <c r="G436" s="196"/>
    </row>
    <row r="437" spans="7:7" ht="15.75" customHeight="1">
      <c r="G437" s="196"/>
    </row>
    <row r="438" spans="7:7" ht="15.75" customHeight="1">
      <c r="G438" s="196"/>
    </row>
    <row r="439" spans="7:7" ht="15.75" customHeight="1">
      <c r="G439" s="196"/>
    </row>
    <row r="440" spans="7:7" ht="15.75" customHeight="1">
      <c r="G440" s="196"/>
    </row>
    <row r="441" spans="7:7" ht="15.75" customHeight="1">
      <c r="G441" s="196"/>
    </row>
    <row r="442" spans="7:7" ht="15.75" customHeight="1">
      <c r="G442" s="196"/>
    </row>
    <row r="443" spans="7:7" ht="15.75" customHeight="1">
      <c r="G443" s="196"/>
    </row>
    <row r="444" spans="7:7" ht="15.75" customHeight="1">
      <c r="G444" s="196"/>
    </row>
    <row r="445" spans="7:7" ht="15.75" customHeight="1">
      <c r="G445" s="196"/>
    </row>
    <row r="446" spans="7:7" ht="15.75" customHeight="1">
      <c r="G446" s="196"/>
    </row>
    <row r="447" spans="7:7" ht="15.75" customHeight="1">
      <c r="G447" s="196"/>
    </row>
    <row r="448" spans="7:7" ht="15.75" customHeight="1">
      <c r="G448" s="196"/>
    </row>
    <row r="449" spans="7:7" ht="15.75" customHeight="1">
      <c r="G449" s="196"/>
    </row>
    <row r="450" spans="7:7" ht="15.75" customHeight="1">
      <c r="G450" s="196"/>
    </row>
    <row r="451" spans="7:7" ht="15.75" customHeight="1">
      <c r="G451" s="196"/>
    </row>
    <row r="452" spans="7:7" ht="15.75" customHeight="1">
      <c r="G452" s="196"/>
    </row>
    <row r="453" spans="7:7" ht="15.75" customHeight="1">
      <c r="G453" s="196"/>
    </row>
    <row r="454" spans="7:7" ht="15.75" customHeight="1">
      <c r="G454" s="196"/>
    </row>
    <row r="455" spans="7:7" ht="15.75" customHeight="1">
      <c r="G455" s="196"/>
    </row>
    <row r="456" spans="7:7" ht="15.75" customHeight="1">
      <c r="G456" s="196"/>
    </row>
    <row r="457" spans="7:7" ht="15.75" customHeight="1">
      <c r="G457" s="196"/>
    </row>
    <row r="458" spans="7:7" ht="15.75" customHeight="1">
      <c r="G458" s="196"/>
    </row>
    <row r="459" spans="7:7" ht="15.75" customHeight="1">
      <c r="G459" s="196"/>
    </row>
    <row r="460" spans="7:7" ht="15.75" customHeight="1">
      <c r="G460" s="196"/>
    </row>
    <row r="461" spans="7:7" ht="15.75" customHeight="1">
      <c r="G461" s="196"/>
    </row>
    <row r="462" spans="7:7" ht="15.75" customHeight="1">
      <c r="G462" s="196"/>
    </row>
    <row r="463" spans="7:7" ht="15.75" customHeight="1">
      <c r="G463" s="196"/>
    </row>
    <row r="464" spans="7:7" ht="15.75" customHeight="1">
      <c r="G464" s="196"/>
    </row>
    <row r="465" spans="7:7" ht="15.75" customHeight="1">
      <c r="G465" s="196"/>
    </row>
    <row r="466" spans="7:7" ht="15.75" customHeight="1">
      <c r="G466" s="196"/>
    </row>
    <row r="467" spans="7:7" ht="15.75" customHeight="1">
      <c r="G467" s="196"/>
    </row>
    <row r="468" spans="7:7" ht="15.75" customHeight="1">
      <c r="G468" s="196"/>
    </row>
    <row r="469" spans="7:7" ht="15.75" customHeight="1">
      <c r="G469" s="196"/>
    </row>
    <row r="470" spans="7:7" ht="15.75" customHeight="1">
      <c r="G470" s="196"/>
    </row>
    <row r="471" spans="7:7" ht="15.75" customHeight="1">
      <c r="G471" s="196"/>
    </row>
    <row r="472" spans="7:7" ht="15.75" customHeight="1">
      <c r="G472" s="196"/>
    </row>
    <row r="473" spans="7:7" ht="15.75" customHeight="1">
      <c r="G473" s="196"/>
    </row>
    <row r="474" spans="7:7" ht="15.75" customHeight="1">
      <c r="G474" s="196"/>
    </row>
    <row r="475" spans="7:7" ht="15.75" customHeight="1">
      <c r="G475" s="196"/>
    </row>
    <row r="476" spans="7:7" ht="15.75" customHeight="1">
      <c r="G476" s="196"/>
    </row>
    <row r="477" spans="7:7" ht="15.75" customHeight="1">
      <c r="G477" s="196"/>
    </row>
    <row r="478" spans="7:7" ht="15.75" customHeight="1">
      <c r="G478" s="196"/>
    </row>
    <row r="479" spans="7:7" ht="15.75" customHeight="1">
      <c r="G479" s="196"/>
    </row>
    <row r="480" spans="7:7" ht="15.75" customHeight="1">
      <c r="G480" s="196"/>
    </row>
    <row r="481" spans="7:7" ht="15.75" customHeight="1">
      <c r="G481" s="196"/>
    </row>
    <row r="482" spans="7:7" ht="15.75" customHeight="1">
      <c r="G482" s="196"/>
    </row>
    <row r="483" spans="7:7" ht="15.75" customHeight="1">
      <c r="G483" s="196"/>
    </row>
    <row r="484" spans="7:7" ht="15.75" customHeight="1">
      <c r="G484" s="196"/>
    </row>
    <row r="485" spans="7:7" ht="15.75" customHeight="1">
      <c r="G485" s="196"/>
    </row>
    <row r="486" spans="7:7" ht="15.75" customHeight="1">
      <c r="G486" s="196"/>
    </row>
    <row r="487" spans="7:7" ht="15.75" customHeight="1">
      <c r="G487" s="196"/>
    </row>
    <row r="488" spans="7:7" ht="15.75" customHeight="1">
      <c r="G488" s="196"/>
    </row>
    <row r="489" spans="7:7" ht="15.75" customHeight="1">
      <c r="G489" s="196"/>
    </row>
    <row r="490" spans="7:7" ht="15.75" customHeight="1">
      <c r="G490" s="196"/>
    </row>
    <row r="491" spans="7:7" ht="15.75" customHeight="1">
      <c r="G491" s="196"/>
    </row>
    <row r="492" spans="7:7" ht="15.75" customHeight="1">
      <c r="G492" s="196"/>
    </row>
    <row r="493" spans="7:7" ht="15.75" customHeight="1">
      <c r="G493" s="196"/>
    </row>
    <row r="494" spans="7:7" ht="15.75" customHeight="1">
      <c r="G494" s="196"/>
    </row>
    <row r="495" spans="7:7" ht="15.75" customHeight="1">
      <c r="G495" s="196"/>
    </row>
    <row r="496" spans="7:7" ht="15.75" customHeight="1">
      <c r="G496" s="196"/>
    </row>
    <row r="497" spans="7:7" ht="15.75" customHeight="1">
      <c r="G497" s="196"/>
    </row>
    <row r="498" spans="7:7" ht="15.75" customHeight="1">
      <c r="G498" s="196"/>
    </row>
    <row r="499" spans="7:7" ht="15.75" customHeight="1">
      <c r="G499" s="196"/>
    </row>
    <row r="500" spans="7:7" ht="15.75" customHeight="1">
      <c r="G500" s="196"/>
    </row>
    <row r="501" spans="7:7" ht="15.75" customHeight="1">
      <c r="G501" s="196"/>
    </row>
    <row r="502" spans="7:7" ht="15.75" customHeight="1">
      <c r="G502" s="196"/>
    </row>
    <row r="503" spans="7:7" ht="15.75" customHeight="1">
      <c r="G503" s="196"/>
    </row>
    <row r="504" spans="7:7" ht="15.75" customHeight="1">
      <c r="G504" s="196"/>
    </row>
    <row r="505" spans="7:7" ht="15.75" customHeight="1">
      <c r="G505" s="196"/>
    </row>
    <row r="506" spans="7:7" ht="15.75" customHeight="1">
      <c r="G506" s="196"/>
    </row>
    <row r="507" spans="7:7" ht="15.75" customHeight="1">
      <c r="G507" s="196"/>
    </row>
    <row r="508" spans="7:7" ht="15.75" customHeight="1">
      <c r="G508" s="196"/>
    </row>
    <row r="509" spans="7:7" ht="15.75" customHeight="1">
      <c r="G509" s="196"/>
    </row>
    <row r="510" spans="7:7" ht="15.75" customHeight="1">
      <c r="G510" s="196"/>
    </row>
    <row r="511" spans="7:7" ht="15.75" customHeight="1">
      <c r="G511" s="196"/>
    </row>
    <row r="512" spans="7:7" ht="15.75" customHeight="1">
      <c r="G512" s="196"/>
    </row>
    <row r="513" spans="7:7" ht="15.75" customHeight="1">
      <c r="G513" s="196"/>
    </row>
    <row r="514" spans="7:7" ht="15.75" customHeight="1">
      <c r="G514" s="196"/>
    </row>
    <row r="515" spans="7:7" ht="15.75" customHeight="1">
      <c r="G515" s="196"/>
    </row>
    <row r="516" spans="7:7" ht="15.75" customHeight="1">
      <c r="G516" s="196"/>
    </row>
    <row r="517" spans="7:7" ht="15.75" customHeight="1">
      <c r="G517" s="196"/>
    </row>
    <row r="518" spans="7:7" ht="15.75" customHeight="1">
      <c r="G518" s="196"/>
    </row>
    <row r="519" spans="7:7" ht="15.75" customHeight="1">
      <c r="G519" s="196"/>
    </row>
    <row r="520" spans="7:7" ht="15.75" customHeight="1">
      <c r="G520" s="196"/>
    </row>
    <row r="521" spans="7:7" ht="15.75" customHeight="1">
      <c r="G521" s="196"/>
    </row>
    <row r="522" spans="7:7" ht="15.75" customHeight="1">
      <c r="G522" s="196"/>
    </row>
    <row r="523" spans="7:7" ht="15.75" customHeight="1">
      <c r="G523" s="196"/>
    </row>
    <row r="524" spans="7:7" ht="15.75" customHeight="1">
      <c r="G524" s="196"/>
    </row>
    <row r="525" spans="7:7" ht="15.75" customHeight="1">
      <c r="G525" s="196"/>
    </row>
    <row r="526" spans="7:7" ht="15.75" customHeight="1">
      <c r="G526" s="196"/>
    </row>
    <row r="527" spans="7:7" ht="15.75" customHeight="1">
      <c r="G527" s="196"/>
    </row>
    <row r="528" spans="7:7" ht="15.75" customHeight="1">
      <c r="G528" s="196"/>
    </row>
    <row r="529" spans="7:7" ht="15.75" customHeight="1">
      <c r="G529" s="196"/>
    </row>
    <row r="530" spans="7:7" ht="15.75" customHeight="1">
      <c r="G530" s="196"/>
    </row>
    <row r="531" spans="7:7" ht="15.75" customHeight="1">
      <c r="G531" s="196"/>
    </row>
    <row r="532" spans="7:7" ht="15.75" customHeight="1">
      <c r="G532" s="196"/>
    </row>
    <row r="533" spans="7:7" ht="15.75" customHeight="1">
      <c r="G533" s="196"/>
    </row>
    <row r="534" spans="7:7" ht="15.75" customHeight="1">
      <c r="G534" s="196"/>
    </row>
    <row r="535" spans="7:7" ht="15.75" customHeight="1">
      <c r="G535" s="196"/>
    </row>
    <row r="536" spans="7:7" ht="15.75" customHeight="1">
      <c r="G536" s="196"/>
    </row>
    <row r="537" spans="7:7" ht="15.75" customHeight="1">
      <c r="G537" s="196"/>
    </row>
    <row r="538" spans="7:7" ht="15.75" customHeight="1">
      <c r="G538" s="196"/>
    </row>
    <row r="539" spans="7:7" ht="15.75" customHeight="1">
      <c r="G539" s="196"/>
    </row>
    <row r="540" spans="7:7" ht="15.75" customHeight="1">
      <c r="G540" s="196"/>
    </row>
    <row r="541" spans="7:7" ht="15.75" customHeight="1">
      <c r="G541" s="196"/>
    </row>
    <row r="542" spans="7:7" ht="15.75" customHeight="1">
      <c r="G542" s="196"/>
    </row>
    <row r="543" spans="7:7" ht="15.75" customHeight="1">
      <c r="G543" s="196"/>
    </row>
    <row r="544" spans="7:7" ht="15.75" customHeight="1">
      <c r="G544" s="196"/>
    </row>
    <row r="545" spans="7:7" ht="15.75" customHeight="1">
      <c r="G545" s="196"/>
    </row>
    <row r="546" spans="7:7" ht="15.75" customHeight="1">
      <c r="G546" s="196"/>
    </row>
    <row r="547" spans="7:7" ht="15.75" customHeight="1">
      <c r="G547" s="196"/>
    </row>
    <row r="548" spans="7:7" ht="15.75" customHeight="1">
      <c r="G548" s="196"/>
    </row>
    <row r="549" spans="7:7" ht="15.75" customHeight="1">
      <c r="G549" s="196"/>
    </row>
    <row r="550" spans="7:7" ht="15.75" customHeight="1">
      <c r="G550" s="196"/>
    </row>
    <row r="551" spans="7:7" ht="15.75" customHeight="1">
      <c r="G551" s="196"/>
    </row>
    <row r="552" spans="7:7" ht="15.75" customHeight="1">
      <c r="G552" s="196"/>
    </row>
    <row r="553" spans="7:7" ht="15.75" customHeight="1">
      <c r="G553" s="196"/>
    </row>
    <row r="554" spans="7:7" ht="15.75" customHeight="1">
      <c r="G554" s="196"/>
    </row>
    <row r="555" spans="7:7" ht="15.75" customHeight="1">
      <c r="G555" s="196"/>
    </row>
    <row r="556" spans="7:7" ht="15.75" customHeight="1">
      <c r="G556" s="196"/>
    </row>
    <row r="557" spans="7:7" ht="15.75" customHeight="1">
      <c r="G557" s="196"/>
    </row>
    <row r="558" spans="7:7" ht="15.75" customHeight="1">
      <c r="G558" s="196"/>
    </row>
    <row r="559" spans="7:7" ht="15.75" customHeight="1">
      <c r="G559" s="196"/>
    </row>
    <row r="560" spans="7:7" ht="15.75" customHeight="1">
      <c r="G560" s="196"/>
    </row>
    <row r="561" spans="7:7" ht="15.75" customHeight="1">
      <c r="G561" s="196"/>
    </row>
    <row r="562" spans="7:7" ht="15.75" customHeight="1">
      <c r="G562" s="196"/>
    </row>
    <row r="563" spans="7:7" ht="15.75" customHeight="1">
      <c r="G563" s="196"/>
    </row>
    <row r="564" spans="7:7" ht="15.75" customHeight="1">
      <c r="G564" s="196"/>
    </row>
    <row r="565" spans="7:7" ht="15.75" customHeight="1">
      <c r="G565" s="196"/>
    </row>
    <row r="566" spans="7:7" ht="15.75" customHeight="1">
      <c r="G566" s="196"/>
    </row>
    <row r="567" spans="7:7" ht="15.75" customHeight="1">
      <c r="G567" s="196"/>
    </row>
    <row r="568" spans="7:7" ht="15.75" customHeight="1">
      <c r="G568" s="196"/>
    </row>
    <row r="569" spans="7:7" ht="15.75" customHeight="1">
      <c r="G569" s="196"/>
    </row>
    <row r="570" spans="7:7" ht="15.75" customHeight="1">
      <c r="G570" s="196"/>
    </row>
    <row r="571" spans="7:7" ht="15.75" customHeight="1">
      <c r="G571" s="196"/>
    </row>
    <row r="572" spans="7:7" ht="15.75" customHeight="1">
      <c r="G572" s="196"/>
    </row>
    <row r="573" spans="7:7" ht="15.75" customHeight="1">
      <c r="G573" s="196"/>
    </row>
    <row r="574" spans="7:7" ht="15.75" customHeight="1">
      <c r="G574" s="196"/>
    </row>
    <row r="575" spans="7:7" ht="15.75" customHeight="1">
      <c r="G575" s="196"/>
    </row>
    <row r="576" spans="7:7" ht="15.75" customHeight="1">
      <c r="G576" s="196"/>
    </row>
    <row r="577" spans="7:7" ht="15.75" customHeight="1">
      <c r="G577" s="196"/>
    </row>
    <row r="578" spans="7:7" ht="15.75" customHeight="1">
      <c r="G578" s="196"/>
    </row>
    <row r="579" spans="7:7" ht="15.75" customHeight="1">
      <c r="G579" s="196"/>
    </row>
    <row r="580" spans="7:7" ht="15.75" customHeight="1">
      <c r="G580" s="196"/>
    </row>
    <row r="581" spans="7:7" ht="15.75" customHeight="1">
      <c r="G581" s="196"/>
    </row>
    <row r="582" spans="7:7" ht="15.75" customHeight="1">
      <c r="G582" s="196"/>
    </row>
    <row r="583" spans="7:7" ht="15.75" customHeight="1">
      <c r="G583" s="196"/>
    </row>
    <row r="584" spans="7:7" ht="15.75" customHeight="1">
      <c r="G584" s="196"/>
    </row>
    <row r="585" spans="7:7" ht="15.75" customHeight="1">
      <c r="G585" s="196"/>
    </row>
    <row r="586" spans="7:7" ht="15.75" customHeight="1">
      <c r="G586" s="196"/>
    </row>
    <row r="587" spans="7:7" ht="15.75" customHeight="1">
      <c r="G587" s="196"/>
    </row>
    <row r="588" spans="7:7" ht="15.75" customHeight="1">
      <c r="G588" s="196"/>
    </row>
    <row r="589" spans="7:7" ht="15.75" customHeight="1">
      <c r="G589" s="196"/>
    </row>
    <row r="590" spans="7:7" ht="15.75" customHeight="1">
      <c r="G590" s="196"/>
    </row>
    <row r="591" spans="7:7" ht="15.75" customHeight="1">
      <c r="G591" s="196"/>
    </row>
    <row r="592" spans="7:7" ht="15.75" customHeight="1">
      <c r="G592" s="196"/>
    </row>
    <row r="593" spans="7:7" ht="15.75" customHeight="1">
      <c r="G593" s="196"/>
    </row>
    <row r="594" spans="7:7" ht="15.75" customHeight="1">
      <c r="G594" s="196"/>
    </row>
    <row r="595" spans="7:7" ht="15.75" customHeight="1">
      <c r="G595" s="196"/>
    </row>
    <row r="596" spans="7:7" ht="15.75" customHeight="1">
      <c r="G596" s="196"/>
    </row>
    <row r="597" spans="7:7" ht="15.75" customHeight="1">
      <c r="G597" s="196"/>
    </row>
    <row r="598" spans="7:7" ht="15.75" customHeight="1">
      <c r="G598" s="196"/>
    </row>
    <row r="599" spans="7:7" ht="15.75" customHeight="1">
      <c r="G599" s="196"/>
    </row>
    <row r="600" spans="7:7" ht="15.75" customHeight="1">
      <c r="G600" s="196"/>
    </row>
    <row r="601" spans="7:7" ht="15.75" customHeight="1">
      <c r="G601" s="196"/>
    </row>
    <row r="602" spans="7:7" ht="15.75" customHeight="1">
      <c r="G602" s="196"/>
    </row>
    <row r="603" spans="7:7" ht="15.75" customHeight="1">
      <c r="G603" s="196"/>
    </row>
    <row r="604" spans="7:7" ht="15.75" customHeight="1">
      <c r="G604" s="196"/>
    </row>
    <row r="605" spans="7:7" ht="15.75" customHeight="1">
      <c r="G605" s="196"/>
    </row>
    <row r="606" spans="7:7" ht="15.75" customHeight="1">
      <c r="G606" s="196"/>
    </row>
    <row r="607" spans="7:7" ht="15.75" customHeight="1">
      <c r="G607" s="196"/>
    </row>
    <row r="608" spans="7:7" ht="15.75" customHeight="1">
      <c r="G608" s="196"/>
    </row>
    <row r="609" spans="7:7" ht="15.75" customHeight="1">
      <c r="G609" s="196"/>
    </row>
    <row r="610" spans="7:7" ht="15.75" customHeight="1">
      <c r="G610" s="196"/>
    </row>
    <row r="611" spans="7:7" ht="15.75" customHeight="1">
      <c r="G611" s="196"/>
    </row>
    <row r="612" spans="7:7" ht="15.75" customHeight="1">
      <c r="G612" s="196"/>
    </row>
    <row r="613" spans="7:7" ht="15.75" customHeight="1">
      <c r="G613" s="196"/>
    </row>
    <row r="614" spans="7:7" ht="15.75" customHeight="1">
      <c r="G614" s="196"/>
    </row>
    <row r="615" spans="7:7" ht="15.75" customHeight="1">
      <c r="G615" s="196"/>
    </row>
    <row r="616" spans="7:7" ht="15.75" customHeight="1">
      <c r="G616" s="196"/>
    </row>
    <row r="617" spans="7:7" ht="15.75" customHeight="1">
      <c r="G617" s="196"/>
    </row>
    <row r="618" spans="7:7" ht="15.75" customHeight="1">
      <c r="G618" s="196"/>
    </row>
    <row r="619" spans="7:7" ht="15.75" customHeight="1">
      <c r="G619" s="196"/>
    </row>
    <row r="620" spans="7:7" ht="15.75" customHeight="1">
      <c r="G620" s="196"/>
    </row>
    <row r="621" spans="7:7" ht="15.75" customHeight="1">
      <c r="G621" s="196"/>
    </row>
    <row r="622" spans="7:7" ht="15.75" customHeight="1">
      <c r="G622" s="196"/>
    </row>
    <row r="623" spans="7:7" ht="15.75" customHeight="1">
      <c r="G623" s="196"/>
    </row>
    <row r="624" spans="7:7" ht="15.75" customHeight="1">
      <c r="G624" s="196"/>
    </row>
    <row r="625" spans="7:7" ht="15.75" customHeight="1">
      <c r="G625" s="196"/>
    </row>
    <row r="626" spans="7:7" ht="15.75" customHeight="1">
      <c r="G626" s="196"/>
    </row>
    <row r="627" spans="7:7" ht="15.75" customHeight="1">
      <c r="G627" s="196"/>
    </row>
    <row r="628" spans="7:7" ht="15.75" customHeight="1">
      <c r="G628" s="196"/>
    </row>
    <row r="629" spans="7:7" ht="15.75" customHeight="1">
      <c r="G629" s="196"/>
    </row>
    <row r="630" spans="7:7" ht="15.75" customHeight="1">
      <c r="G630" s="196"/>
    </row>
    <row r="631" spans="7:7" ht="15.75" customHeight="1">
      <c r="G631" s="196"/>
    </row>
    <row r="632" spans="7:7" ht="15.75" customHeight="1">
      <c r="G632" s="196"/>
    </row>
    <row r="633" spans="7:7" ht="15.75" customHeight="1">
      <c r="G633" s="196"/>
    </row>
    <row r="634" spans="7:7" ht="15.75" customHeight="1">
      <c r="G634" s="196"/>
    </row>
    <row r="635" spans="7:7" ht="15.75" customHeight="1">
      <c r="G635" s="196"/>
    </row>
    <row r="636" spans="7:7" ht="15.75" customHeight="1">
      <c r="G636" s="196"/>
    </row>
    <row r="637" spans="7:7" ht="15.75" customHeight="1">
      <c r="G637" s="196"/>
    </row>
    <row r="638" spans="7:7" ht="15.75" customHeight="1">
      <c r="G638" s="196"/>
    </row>
    <row r="639" spans="7:7" ht="15.75" customHeight="1">
      <c r="G639" s="196"/>
    </row>
    <row r="640" spans="7:7" ht="15.75" customHeight="1">
      <c r="G640" s="196"/>
    </row>
    <row r="641" spans="7:7" ht="15.75" customHeight="1">
      <c r="G641" s="196"/>
    </row>
    <row r="642" spans="7:7" ht="15.75" customHeight="1">
      <c r="G642" s="196"/>
    </row>
    <row r="643" spans="7:7" ht="15.75" customHeight="1">
      <c r="G643" s="196"/>
    </row>
    <row r="644" spans="7:7" ht="15.75" customHeight="1">
      <c r="G644" s="196"/>
    </row>
    <row r="645" spans="7:7" ht="15.75" customHeight="1">
      <c r="G645" s="196"/>
    </row>
    <row r="646" spans="7:7" ht="15.75" customHeight="1">
      <c r="G646" s="196"/>
    </row>
    <row r="647" spans="7:7" ht="15.75" customHeight="1">
      <c r="G647" s="196"/>
    </row>
    <row r="648" spans="7:7" ht="15.75" customHeight="1">
      <c r="G648" s="196"/>
    </row>
    <row r="649" spans="7:7" ht="15.75" customHeight="1">
      <c r="G649" s="196"/>
    </row>
    <row r="650" spans="7:7" ht="15.75" customHeight="1">
      <c r="G650" s="196"/>
    </row>
    <row r="651" spans="7:7" ht="15.75" customHeight="1">
      <c r="G651" s="196"/>
    </row>
    <row r="652" spans="7:7" ht="15.75" customHeight="1">
      <c r="G652" s="196"/>
    </row>
    <row r="653" spans="7:7" ht="15.75" customHeight="1">
      <c r="G653" s="196"/>
    </row>
    <row r="654" spans="7:7" ht="15.75" customHeight="1">
      <c r="G654" s="196"/>
    </row>
    <row r="655" spans="7:7" ht="15.75" customHeight="1">
      <c r="G655" s="196"/>
    </row>
    <row r="656" spans="7:7" ht="15.75" customHeight="1">
      <c r="G656" s="196"/>
    </row>
    <row r="657" spans="7:7" ht="15.75" customHeight="1">
      <c r="G657" s="196"/>
    </row>
    <row r="658" spans="7:7" ht="15.75" customHeight="1">
      <c r="G658" s="196"/>
    </row>
    <row r="659" spans="7:7" ht="15.75" customHeight="1">
      <c r="G659" s="196"/>
    </row>
    <row r="660" spans="7:7" ht="15.75" customHeight="1">
      <c r="G660" s="196"/>
    </row>
    <row r="661" spans="7:7" ht="15.75" customHeight="1">
      <c r="G661" s="196"/>
    </row>
    <row r="662" spans="7:7" ht="15.75" customHeight="1">
      <c r="G662" s="196"/>
    </row>
    <row r="663" spans="7:7" ht="15.75" customHeight="1">
      <c r="G663" s="196"/>
    </row>
    <row r="664" spans="7:7" ht="15.75" customHeight="1">
      <c r="G664" s="196"/>
    </row>
    <row r="665" spans="7:7" ht="15.75" customHeight="1">
      <c r="G665" s="196"/>
    </row>
    <row r="666" spans="7:7" ht="15.75" customHeight="1">
      <c r="G666" s="196"/>
    </row>
    <row r="667" spans="7:7" ht="15.75" customHeight="1">
      <c r="G667" s="196"/>
    </row>
    <row r="668" spans="7:7" ht="15.75" customHeight="1">
      <c r="G668" s="196"/>
    </row>
    <row r="669" spans="7:7" ht="15.75" customHeight="1">
      <c r="G669" s="196"/>
    </row>
    <row r="670" spans="7:7" ht="15.75" customHeight="1">
      <c r="G670" s="196"/>
    </row>
    <row r="671" spans="7:7" ht="15.75" customHeight="1">
      <c r="G671" s="196"/>
    </row>
    <row r="672" spans="7:7" ht="15.75" customHeight="1">
      <c r="G672" s="196"/>
    </row>
    <row r="673" spans="7:7" ht="15.75" customHeight="1">
      <c r="G673" s="196"/>
    </row>
    <row r="674" spans="7:7" ht="15.75" customHeight="1">
      <c r="G674" s="196"/>
    </row>
    <row r="675" spans="7:7" ht="15.75" customHeight="1">
      <c r="G675" s="196"/>
    </row>
    <row r="676" spans="7:7" ht="15.75" customHeight="1">
      <c r="G676" s="196"/>
    </row>
    <row r="677" spans="7:7" ht="15.75" customHeight="1">
      <c r="G677" s="196"/>
    </row>
    <row r="678" spans="7:7" ht="15.75" customHeight="1">
      <c r="G678" s="196"/>
    </row>
    <row r="679" spans="7:7" ht="15.75" customHeight="1">
      <c r="G679" s="196"/>
    </row>
    <row r="680" spans="7:7" ht="15.75" customHeight="1">
      <c r="G680" s="196"/>
    </row>
    <row r="681" spans="7:7" ht="15.75" customHeight="1">
      <c r="G681" s="196"/>
    </row>
    <row r="682" spans="7:7" ht="15.75" customHeight="1">
      <c r="G682" s="196"/>
    </row>
    <row r="683" spans="7:7" ht="15.75" customHeight="1">
      <c r="G683" s="196"/>
    </row>
    <row r="684" spans="7:7" ht="15.75" customHeight="1">
      <c r="G684" s="196"/>
    </row>
    <row r="685" spans="7:7" ht="15.75" customHeight="1">
      <c r="G685" s="196"/>
    </row>
    <row r="686" spans="7:7" ht="15.75" customHeight="1">
      <c r="G686" s="196"/>
    </row>
    <row r="687" spans="7:7" ht="15.75" customHeight="1">
      <c r="G687" s="196"/>
    </row>
    <row r="688" spans="7:7" ht="15.75" customHeight="1">
      <c r="G688" s="196"/>
    </row>
    <row r="689" spans="7:7" ht="15.75" customHeight="1">
      <c r="G689" s="196"/>
    </row>
    <row r="690" spans="7:7" ht="15.75" customHeight="1">
      <c r="G690" s="196"/>
    </row>
    <row r="691" spans="7:7" ht="15.75" customHeight="1">
      <c r="G691" s="196"/>
    </row>
    <row r="692" spans="7:7" ht="15.75" customHeight="1">
      <c r="G692" s="196"/>
    </row>
    <row r="693" spans="7:7" ht="15.75" customHeight="1">
      <c r="G693" s="196"/>
    </row>
    <row r="694" spans="7:7" ht="15.75" customHeight="1">
      <c r="G694" s="196"/>
    </row>
    <row r="695" spans="7:7" ht="15.75" customHeight="1">
      <c r="G695" s="196"/>
    </row>
    <row r="696" spans="7:7" ht="15.75" customHeight="1">
      <c r="G696" s="196"/>
    </row>
    <row r="697" spans="7:7" ht="15.75" customHeight="1">
      <c r="G697" s="196"/>
    </row>
    <row r="698" spans="7:7" ht="15.75" customHeight="1">
      <c r="G698" s="196"/>
    </row>
    <row r="699" spans="7:7" ht="15.75" customHeight="1">
      <c r="G699" s="196"/>
    </row>
    <row r="700" spans="7:7" ht="15.75" customHeight="1">
      <c r="G700" s="196"/>
    </row>
    <row r="701" spans="7:7" ht="15.75" customHeight="1">
      <c r="G701" s="196"/>
    </row>
    <row r="702" spans="7:7" ht="15.75" customHeight="1">
      <c r="G702" s="196"/>
    </row>
    <row r="703" spans="7:7" ht="15.75" customHeight="1">
      <c r="G703" s="196"/>
    </row>
    <row r="704" spans="7:7" ht="15.75" customHeight="1">
      <c r="G704" s="196"/>
    </row>
    <row r="705" spans="7:7" ht="15.75" customHeight="1">
      <c r="G705" s="196"/>
    </row>
    <row r="706" spans="7:7" ht="15.75" customHeight="1">
      <c r="G706" s="196"/>
    </row>
    <row r="707" spans="7:7" ht="15.75" customHeight="1">
      <c r="G707" s="196"/>
    </row>
    <row r="708" spans="7:7" ht="15.75" customHeight="1">
      <c r="G708" s="196"/>
    </row>
    <row r="709" spans="7:7" ht="15.75" customHeight="1">
      <c r="G709" s="196"/>
    </row>
    <row r="710" spans="7:7" ht="15.75" customHeight="1">
      <c r="G710" s="196"/>
    </row>
    <row r="711" spans="7:7" ht="15.75" customHeight="1">
      <c r="G711" s="196"/>
    </row>
    <row r="712" spans="7:7" ht="15.75" customHeight="1">
      <c r="G712" s="196"/>
    </row>
    <row r="713" spans="7:7" ht="15.75" customHeight="1">
      <c r="G713" s="196"/>
    </row>
    <row r="714" spans="7:7" ht="15.75" customHeight="1">
      <c r="G714" s="196"/>
    </row>
    <row r="715" spans="7:7" ht="15.75" customHeight="1">
      <c r="G715" s="196"/>
    </row>
    <row r="716" spans="7:7" ht="15.75" customHeight="1">
      <c r="G716" s="196"/>
    </row>
    <row r="717" spans="7:7" ht="15.75" customHeight="1">
      <c r="G717" s="196"/>
    </row>
    <row r="718" spans="7:7" ht="15.75" customHeight="1">
      <c r="G718" s="196"/>
    </row>
    <row r="719" spans="7:7" ht="15.75" customHeight="1">
      <c r="G719" s="196"/>
    </row>
    <row r="720" spans="7:7" ht="15.75" customHeight="1">
      <c r="G720" s="196"/>
    </row>
    <row r="721" spans="7:7" ht="15.75" customHeight="1">
      <c r="G721" s="196"/>
    </row>
    <row r="722" spans="7:7" ht="15.75" customHeight="1">
      <c r="G722" s="196"/>
    </row>
    <row r="723" spans="7:7" ht="15.75" customHeight="1">
      <c r="G723" s="196"/>
    </row>
    <row r="724" spans="7:7" ht="15.75" customHeight="1">
      <c r="G724" s="196"/>
    </row>
    <row r="725" spans="7:7" ht="15.75" customHeight="1">
      <c r="G725" s="196"/>
    </row>
    <row r="726" spans="7:7" ht="15.75" customHeight="1">
      <c r="G726" s="196"/>
    </row>
    <row r="727" spans="7:7" ht="15.75" customHeight="1">
      <c r="G727" s="196"/>
    </row>
    <row r="728" spans="7:7" ht="15.75" customHeight="1">
      <c r="G728" s="196"/>
    </row>
    <row r="729" spans="7:7" ht="15.75" customHeight="1">
      <c r="G729" s="196"/>
    </row>
    <row r="730" spans="7:7" ht="15.75" customHeight="1">
      <c r="G730" s="196"/>
    </row>
    <row r="731" spans="7:7" ht="15.75" customHeight="1">
      <c r="G731" s="196"/>
    </row>
    <row r="732" spans="7:7" ht="15.75" customHeight="1">
      <c r="G732" s="196"/>
    </row>
    <row r="733" spans="7:7" ht="15.75" customHeight="1">
      <c r="G733" s="196"/>
    </row>
    <row r="734" spans="7:7" ht="15.75" customHeight="1">
      <c r="G734" s="196"/>
    </row>
    <row r="735" spans="7:7" ht="15.75" customHeight="1">
      <c r="G735" s="196"/>
    </row>
    <row r="736" spans="7:7" ht="15.75" customHeight="1">
      <c r="G736" s="196"/>
    </row>
    <row r="737" spans="7:7" ht="15.75" customHeight="1">
      <c r="G737" s="196"/>
    </row>
    <row r="738" spans="7:7" ht="15.75" customHeight="1">
      <c r="G738" s="196"/>
    </row>
    <row r="739" spans="7:7" ht="15.75" customHeight="1">
      <c r="G739" s="196"/>
    </row>
    <row r="740" spans="7:7" ht="15.75" customHeight="1">
      <c r="G740" s="196"/>
    </row>
    <row r="741" spans="7:7" ht="15.75" customHeight="1">
      <c r="G741" s="196"/>
    </row>
    <row r="742" spans="7:7" ht="15.75" customHeight="1">
      <c r="G742" s="196"/>
    </row>
    <row r="743" spans="7:7" ht="15.75" customHeight="1">
      <c r="G743" s="196"/>
    </row>
    <row r="744" spans="7:7" ht="15.75" customHeight="1">
      <c r="G744" s="196"/>
    </row>
    <row r="745" spans="7:7" ht="15.75" customHeight="1">
      <c r="G745" s="196"/>
    </row>
    <row r="746" spans="7:7" ht="15.75" customHeight="1">
      <c r="G746" s="196"/>
    </row>
    <row r="747" spans="7:7" ht="15.75" customHeight="1">
      <c r="G747" s="196"/>
    </row>
    <row r="748" spans="7:7" ht="15.75" customHeight="1">
      <c r="G748" s="196"/>
    </row>
    <row r="749" spans="7:7" ht="15.75" customHeight="1">
      <c r="G749" s="196"/>
    </row>
    <row r="750" spans="7:7" ht="15.75" customHeight="1">
      <c r="G750" s="196"/>
    </row>
    <row r="751" spans="7:7" ht="15.75" customHeight="1">
      <c r="G751" s="196"/>
    </row>
    <row r="752" spans="7:7" ht="15.75" customHeight="1">
      <c r="G752" s="196"/>
    </row>
    <row r="753" spans="7:7" ht="15.75" customHeight="1">
      <c r="G753" s="196"/>
    </row>
    <row r="754" spans="7:7" ht="15.75" customHeight="1">
      <c r="G754" s="196"/>
    </row>
    <row r="755" spans="7:7" ht="15.75" customHeight="1">
      <c r="G755" s="196"/>
    </row>
    <row r="756" spans="7:7" ht="15.75" customHeight="1">
      <c r="G756" s="196"/>
    </row>
    <row r="757" spans="7:7" ht="15.75" customHeight="1">
      <c r="G757" s="196"/>
    </row>
    <row r="758" spans="7:7" ht="15.75" customHeight="1">
      <c r="G758" s="196"/>
    </row>
    <row r="759" spans="7:7" ht="15.75" customHeight="1">
      <c r="G759" s="196"/>
    </row>
    <row r="760" spans="7:7" ht="15.75" customHeight="1">
      <c r="G760" s="196"/>
    </row>
    <row r="761" spans="7:7" ht="15.75" customHeight="1">
      <c r="G761" s="196"/>
    </row>
    <row r="762" spans="7:7" ht="15.75" customHeight="1">
      <c r="G762" s="196"/>
    </row>
    <row r="763" spans="7:7" ht="15.75" customHeight="1">
      <c r="G763" s="196"/>
    </row>
    <row r="764" spans="7:7" ht="15.75" customHeight="1">
      <c r="G764" s="196"/>
    </row>
    <row r="765" spans="7:7" ht="15.75" customHeight="1">
      <c r="G765" s="196"/>
    </row>
    <row r="766" spans="7:7" ht="15.75" customHeight="1">
      <c r="G766" s="196"/>
    </row>
    <row r="767" spans="7:7" ht="15.75" customHeight="1">
      <c r="G767" s="196"/>
    </row>
    <row r="768" spans="7:7" ht="15.75" customHeight="1">
      <c r="G768" s="196"/>
    </row>
    <row r="769" spans="7:7" ht="15.75" customHeight="1">
      <c r="G769" s="196"/>
    </row>
    <row r="770" spans="7:7" ht="15.75" customHeight="1">
      <c r="G770" s="196"/>
    </row>
    <row r="771" spans="7:7" ht="15.75" customHeight="1">
      <c r="G771" s="196"/>
    </row>
    <row r="772" spans="7:7" ht="15.75" customHeight="1">
      <c r="G772" s="196"/>
    </row>
    <row r="773" spans="7:7" ht="15.75" customHeight="1">
      <c r="G773" s="196"/>
    </row>
    <row r="774" spans="7:7" ht="15.75" customHeight="1">
      <c r="G774" s="196"/>
    </row>
    <row r="775" spans="7:7" ht="15.75" customHeight="1">
      <c r="G775" s="196"/>
    </row>
    <row r="776" spans="7:7" ht="15.75" customHeight="1">
      <c r="G776" s="196"/>
    </row>
    <row r="777" spans="7:7" ht="15.75" customHeight="1">
      <c r="G777" s="196"/>
    </row>
    <row r="778" spans="7:7" ht="15.75" customHeight="1">
      <c r="G778" s="196"/>
    </row>
    <row r="779" spans="7:7" ht="15.75" customHeight="1">
      <c r="G779" s="196"/>
    </row>
    <row r="780" spans="7:7" ht="15.75" customHeight="1">
      <c r="G780" s="196"/>
    </row>
    <row r="781" spans="7:7" ht="15.75" customHeight="1">
      <c r="G781" s="196"/>
    </row>
    <row r="782" spans="7:7" ht="15.75" customHeight="1">
      <c r="G782" s="196"/>
    </row>
    <row r="783" spans="7:7" ht="15.75" customHeight="1">
      <c r="G783" s="196"/>
    </row>
    <row r="784" spans="7:7" ht="15.75" customHeight="1">
      <c r="G784" s="196"/>
    </row>
    <row r="785" spans="7:7" ht="15.75" customHeight="1">
      <c r="G785" s="196"/>
    </row>
    <row r="786" spans="7:7" ht="15.75" customHeight="1">
      <c r="G786" s="196"/>
    </row>
    <row r="787" spans="7:7" ht="15.75" customHeight="1">
      <c r="G787" s="196"/>
    </row>
    <row r="788" spans="7:7" ht="15.75" customHeight="1">
      <c r="G788" s="196"/>
    </row>
    <row r="789" spans="7:7" ht="15.75" customHeight="1">
      <c r="G789" s="196"/>
    </row>
    <row r="790" spans="7:7" ht="15.75" customHeight="1">
      <c r="G790" s="196"/>
    </row>
    <row r="791" spans="7:7" ht="15.75" customHeight="1">
      <c r="G791" s="196"/>
    </row>
    <row r="792" spans="7:7" ht="15.75" customHeight="1">
      <c r="G792" s="196"/>
    </row>
    <row r="793" spans="7:7" ht="15.75" customHeight="1">
      <c r="G793" s="196"/>
    </row>
    <row r="794" spans="7:7" ht="15.75" customHeight="1">
      <c r="G794" s="196"/>
    </row>
    <row r="795" spans="7:7" ht="15.75" customHeight="1">
      <c r="G795" s="196"/>
    </row>
    <row r="796" spans="7:7" ht="15.75" customHeight="1">
      <c r="G796" s="196"/>
    </row>
    <row r="797" spans="7:7" ht="15.75" customHeight="1">
      <c r="G797" s="196"/>
    </row>
    <row r="798" spans="7:7" ht="15.75" customHeight="1">
      <c r="G798" s="196"/>
    </row>
    <row r="799" spans="7:7" ht="15.75" customHeight="1">
      <c r="G799" s="196"/>
    </row>
    <row r="800" spans="7:7" ht="15.75" customHeight="1">
      <c r="G800" s="196"/>
    </row>
    <row r="801" spans="7:7" ht="15.75" customHeight="1">
      <c r="G801" s="196"/>
    </row>
    <row r="802" spans="7:7" ht="15.75" customHeight="1">
      <c r="G802" s="196"/>
    </row>
    <row r="803" spans="7:7" ht="15.75" customHeight="1">
      <c r="G803" s="196"/>
    </row>
    <row r="804" spans="7:7" ht="15.75" customHeight="1">
      <c r="G804" s="196"/>
    </row>
    <row r="805" spans="7:7" ht="15.75" customHeight="1">
      <c r="G805" s="196"/>
    </row>
    <row r="806" spans="7:7" ht="15.75" customHeight="1">
      <c r="G806" s="196"/>
    </row>
    <row r="807" spans="7:7" ht="15.75" customHeight="1">
      <c r="G807" s="196"/>
    </row>
    <row r="808" spans="7:7" ht="15.75" customHeight="1">
      <c r="G808" s="196"/>
    </row>
    <row r="809" spans="7:7" ht="15.75" customHeight="1">
      <c r="G809" s="196"/>
    </row>
    <row r="810" spans="7:7" ht="15.75" customHeight="1">
      <c r="G810" s="196"/>
    </row>
    <row r="811" spans="7:7" ht="15.75" customHeight="1">
      <c r="G811" s="196"/>
    </row>
    <row r="812" spans="7:7" ht="15.75" customHeight="1">
      <c r="G812" s="196"/>
    </row>
    <row r="813" spans="7:7" ht="15.75" customHeight="1">
      <c r="G813" s="196"/>
    </row>
    <row r="814" spans="7:7" ht="15.75" customHeight="1">
      <c r="G814" s="196"/>
    </row>
    <row r="815" spans="7:7" ht="15.75" customHeight="1">
      <c r="G815" s="196"/>
    </row>
    <row r="816" spans="7:7" ht="15.75" customHeight="1">
      <c r="G816" s="196"/>
    </row>
    <row r="817" spans="7:7" ht="15.75" customHeight="1">
      <c r="G817" s="196"/>
    </row>
    <row r="818" spans="7:7" ht="15.75" customHeight="1">
      <c r="G818" s="196"/>
    </row>
    <row r="819" spans="7:7" ht="15.75" customHeight="1">
      <c r="G819" s="196"/>
    </row>
    <row r="820" spans="7:7" ht="15.75" customHeight="1">
      <c r="G820" s="196"/>
    </row>
    <row r="821" spans="7:7" ht="15.75" customHeight="1">
      <c r="G821" s="196"/>
    </row>
    <row r="822" spans="7:7" ht="15.75" customHeight="1">
      <c r="G822" s="196"/>
    </row>
    <row r="823" spans="7:7" ht="15.75" customHeight="1">
      <c r="G823" s="196"/>
    </row>
    <row r="824" spans="7:7" ht="15.75" customHeight="1">
      <c r="G824" s="196"/>
    </row>
    <row r="825" spans="7:7" ht="15.75" customHeight="1">
      <c r="G825" s="196"/>
    </row>
    <row r="826" spans="7:7" ht="15.75" customHeight="1">
      <c r="G826" s="196"/>
    </row>
    <row r="827" spans="7:7" ht="15.75" customHeight="1">
      <c r="G827" s="196"/>
    </row>
    <row r="828" spans="7:7" ht="15.75" customHeight="1">
      <c r="G828" s="196"/>
    </row>
    <row r="829" spans="7:7" ht="15.75" customHeight="1">
      <c r="G829" s="196"/>
    </row>
    <row r="830" spans="7:7" ht="15.75" customHeight="1">
      <c r="G830" s="196"/>
    </row>
    <row r="831" spans="7:7" ht="15.75" customHeight="1">
      <c r="G831" s="196"/>
    </row>
    <row r="832" spans="7:7" ht="15.75" customHeight="1">
      <c r="G832" s="196"/>
    </row>
    <row r="833" spans="7:7" ht="15.75" customHeight="1">
      <c r="G833" s="196"/>
    </row>
    <row r="834" spans="7:7" ht="15.75" customHeight="1">
      <c r="G834" s="196"/>
    </row>
    <row r="835" spans="7:7" ht="15.75" customHeight="1">
      <c r="G835" s="196"/>
    </row>
    <row r="836" spans="7:7" ht="15.75" customHeight="1">
      <c r="G836" s="196"/>
    </row>
    <row r="837" spans="7:7" ht="15.75" customHeight="1">
      <c r="G837" s="196"/>
    </row>
    <row r="838" spans="7:7" ht="15.75" customHeight="1">
      <c r="G838" s="196"/>
    </row>
    <row r="839" spans="7:7" ht="15.75" customHeight="1">
      <c r="G839" s="196"/>
    </row>
    <row r="840" spans="7:7" ht="15.75" customHeight="1">
      <c r="G840" s="196"/>
    </row>
    <row r="841" spans="7:7" ht="15.75" customHeight="1">
      <c r="G841" s="196"/>
    </row>
    <row r="842" spans="7:7" ht="15.75" customHeight="1">
      <c r="G842" s="196"/>
    </row>
    <row r="843" spans="7:7" ht="15.75" customHeight="1">
      <c r="G843" s="196"/>
    </row>
    <row r="844" spans="7:7" ht="15.75" customHeight="1">
      <c r="G844" s="196"/>
    </row>
    <row r="845" spans="7:7" ht="15.75" customHeight="1">
      <c r="G845" s="196"/>
    </row>
    <row r="846" spans="7:7" ht="15.75" customHeight="1">
      <c r="G846" s="196"/>
    </row>
    <row r="847" spans="7:7" ht="15.75" customHeight="1">
      <c r="G847" s="196"/>
    </row>
    <row r="848" spans="7:7" ht="15.75" customHeight="1">
      <c r="G848" s="196"/>
    </row>
    <row r="849" spans="7:7" ht="15.75" customHeight="1">
      <c r="G849" s="196"/>
    </row>
    <row r="850" spans="7:7" ht="15.75" customHeight="1">
      <c r="G850" s="196"/>
    </row>
    <row r="851" spans="7:7" ht="15.75" customHeight="1">
      <c r="G851" s="196"/>
    </row>
    <row r="852" spans="7:7" ht="15.75" customHeight="1">
      <c r="G852" s="196"/>
    </row>
    <row r="853" spans="7:7" ht="15.75" customHeight="1">
      <c r="G853" s="196"/>
    </row>
    <row r="854" spans="7:7" ht="15.75" customHeight="1">
      <c r="G854" s="196"/>
    </row>
    <row r="855" spans="7:7" ht="15.75" customHeight="1">
      <c r="G855" s="196"/>
    </row>
    <row r="856" spans="7:7" ht="15.75" customHeight="1">
      <c r="G856" s="196"/>
    </row>
    <row r="857" spans="7:7" ht="15.75" customHeight="1">
      <c r="G857" s="196"/>
    </row>
    <row r="858" spans="7:7" ht="15.75" customHeight="1">
      <c r="G858" s="196"/>
    </row>
    <row r="859" spans="7:7" ht="15.75" customHeight="1">
      <c r="G859" s="196"/>
    </row>
    <row r="860" spans="7:7" ht="15.75" customHeight="1">
      <c r="G860" s="196"/>
    </row>
    <row r="861" spans="7:7" ht="15.75" customHeight="1">
      <c r="G861" s="196"/>
    </row>
    <row r="862" spans="7:7" ht="15.75" customHeight="1">
      <c r="G862" s="196"/>
    </row>
    <row r="863" spans="7:7" ht="15.75" customHeight="1">
      <c r="G863" s="196"/>
    </row>
    <row r="864" spans="7:7" ht="15.75" customHeight="1">
      <c r="G864" s="196"/>
    </row>
    <row r="865" spans="7:7" ht="15.75" customHeight="1">
      <c r="G865" s="196"/>
    </row>
    <row r="866" spans="7:7" ht="15.75" customHeight="1">
      <c r="G866" s="196"/>
    </row>
    <row r="867" spans="7:7" ht="15.75" customHeight="1">
      <c r="G867" s="196"/>
    </row>
    <row r="868" spans="7:7" ht="15.75" customHeight="1">
      <c r="G868" s="196"/>
    </row>
    <row r="869" spans="7:7" ht="15.75" customHeight="1">
      <c r="G869" s="196"/>
    </row>
    <row r="870" spans="7:7" ht="15.75" customHeight="1">
      <c r="G870" s="196"/>
    </row>
    <row r="871" spans="7:7" ht="15.75" customHeight="1">
      <c r="G871" s="196"/>
    </row>
    <row r="872" spans="7:7" ht="15.75" customHeight="1">
      <c r="G872" s="196"/>
    </row>
    <row r="873" spans="7:7" ht="15.75" customHeight="1">
      <c r="G873" s="196"/>
    </row>
    <row r="874" spans="7:7" ht="15.75" customHeight="1">
      <c r="G874" s="196"/>
    </row>
    <row r="875" spans="7:7" ht="15.75" customHeight="1">
      <c r="G875" s="196"/>
    </row>
    <row r="876" spans="7:7" ht="15.75" customHeight="1">
      <c r="G876" s="196"/>
    </row>
    <row r="877" spans="7:7" ht="15.75" customHeight="1">
      <c r="G877" s="196"/>
    </row>
    <row r="878" spans="7:7" ht="15.75" customHeight="1">
      <c r="G878" s="196"/>
    </row>
    <row r="879" spans="7:7" ht="15.75" customHeight="1">
      <c r="G879" s="196"/>
    </row>
    <row r="880" spans="7:7" ht="15.75" customHeight="1">
      <c r="G880" s="196"/>
    </row>
    <row r="881" spans="7:7" ht="15.75" customHeight="1">
      <c r="G881" s="196"/>
    </row>
    <row r="882" spans="7:7" ht="15.75" customHeight="1">
      <c r="G882" s="196"/>
    </row>
    <row r="883" spans="7:7" ht="15.75" customHeight="1">
      <c r="G883" s="196"/>
    </row>
    <row r="884" spans="7:7" ht="15.75" customHeight="1">
      <c r="G884" s="196"/>
    </row>
    <row r="885" spans="7:7" ht="15.75" customHeight="1">
      <c r="G885" s="196"/>
    </row>
    <row r="886" spans="7:7" ht="15.75" customHeight="1">
      <c r="G886" s="196"/>
    </row>
    <row r="887" spans="7:7" ht="15.75" customHeight="1">
      <c r="G887" s="196"/>
    </row>
    <row r="888" spans="7:7" ht="15.75" customHeight="1">
      <c r="G888" s="196"/>
    </row>
    <row r="889" spans="7:7" ht="15.75" customHeight="1">
      <c r="G889" s="196"/>
    </row>
    <row r="890" spans="7:7" ht="15.75" customHeight="1">
      <c r="G890" s="196"/>
    </row>
    <row r="891" spans="7:7" ht="15.75" customHeight="1">
      <c r="G891" s="196"/>
    </row>
    <row r="892" spans="7:7" ht="15.75" customHeight="1">
      <c r="G892" s="196"/>
    </row>
    <row r="893" spans="7:7" ht="15.75" customHeight="1">
      <c r="G893" s="196"/>
    </row>
    <row r="894" spans="7:7" ht="15.75" customHeight="1">
      <c r="G894" s="196"/>
    </row>
    <row r="895" spans="7:7" ht="15.75" customHeight="1">
      <c r="G895" s="196"/>
    </row>
    <row r="896" spans="7:7" ht="15.75" customHeight="1">
      <c r="G896" s="196"/>
    </row>
    <row r="897" spans="7:7" ht="15.75" customHeight="1">
      <c r="G897" s="196"/>
    </row>
    <row r="898" spans="7:7" ht="15.75" customHeight="1">
      <c r="G898" s="196"/>
    </row>
    <row r="899" spans="7:7" ht="15.75" customHeight="1">
      <c r="G899" s="196"/>
    </row>
    <row r="900" spans="7:7" ht="15.75" customHeight="1">
      <c r="G900" s="196"/>
    </row>
    <row r="901" spans="7:7" ht="15.75" customHeight="1">
      <c r="G901" s="196"/>
    </row>
    <row r="902" spans="7:7" ht="15.75" customHeight="1">
      <c r="G902" s="196"/>
    </row>
    <row r="903" spans="7:7" ht="15.75" customHeight="1">
      <c r="G903" s="196"/>
    </row>
    <row r="904" spans="7:7" ht="15.75" customHeight="1">
      <c r="G904" s="196"/>
    </row>
    <row r="905" spans="7:7" ht="15.75" customHeight="1">
      <c r="G905" s="196"/>
    </row>
    <row r="906" spans="7:7" ht="15.75" customHeight="1">
      <c r="G906" s="196"/>
    </row>
    <row r="907" spans="7:7" ht="15.75" customHeight="1">
      <c r="G907" s="196"/>
    </row>
    <row r="908" spans="7:7" ht="15.75" customHeight="1">
      <c r="G908" s="196"/>
    </row>
    <row r="909" spans="7:7" ht="15.75" customHeight="1">
      <c r="G909" s="196"/>
    </row>
    <row r="910" spans="7:7" ht="15.75" customHeight="1">
      <c r="G910" s="196"/>
    </row>
    <row r="911" spans="7:7" ht="15.75" customHeight="1">
      <c r="G911" s="196"/>
    </row>
    <row r="912" spans="7:7" ht="15.75" customHeight="1">
      <c r="G912" s="196"/>
    </row>
    <row r="913" spans="7:7" ht="15.75" customHeight="1">
      <c r="G913" s="196"/>
    </row>
    <row r="914" spans="7:7" ht="15.75" customHeight="1">
      <c r="G914" s="196"/>
    </row>
    <row r="915" spans="7:7" ht="15.75" customHeight="1">
      <c r="G915" s="196"/>
    </row>
    <row r="916" spans="7:7" ht="15.75" customHeight="1">
      <c r="G916" s="196"/>
    </row>
    <row r="917" spans="7:7" ht="15.75" customHeight="1">
      <c r="G917" s="196"/>
    </row>
    <row r="918" spans="7:7" ht="15.75" customHeight="1">
      <c r="G918" s="196"/>
    </row>
    <row r="919" spans="7:7" ht="15.75" customHeight="1">
      <c r="G919" s="196"/>
    </row>
    <row r="920" spans="7:7" ht="15.75" customHeight="1">
      <c r="G920" s="196"/>
    </row>
    <row r="921" spans="7:7" ht="15.75" customHeight="1">
      <c r="G921" s="196"/>
    </row>
    <row r="922" spans="7:7" ht="15.75" customHeight="1">
      <c r="G922" s="196"/>
    </row>
    <row r="923" spans="7:7" ht="15.75" customHeight="1">
      <c r="G923" s="196"/>
    </row>
    <row r="924" spans="7:7" ht="15.75" customHeight="1">
      <c r="G924" s="196"/>
    </row>
    <row r="925" spans="7:7" ht="15.75" customHeight="1">
      <c r="G925" s="196"/>
    </row>
    <row r="926" spans="7:7" ht="15.75" customHeight="1">
      <c r="G926" s="196"/>
    </row>
    <row r="927" spans="7:7" ht="15.75" customHeight="1">
      <c r="G927" s="196"/>
    </row>
    <row r="928" spans="7:7" ht="15.75" customHeight="1">
      <c r="G928" s="196"/>
    </row>
    <row r="929" spans="7:7" ht="15.75" customHeight="1">
      <c r="G929" s="196"/>
    </row>
    <row r="930" spans="7:7" ht="15.75" customHeight="1">
      <c r="G930" s="196"/>
    </row>
    <row r="931" spans="7:7" ht="15.75" customHeight="1">
      <c r="G931" s="196"/>
    </row>
    <row r="932" spans="7:7" ht="15.75" customHeight="1">
      <c r="G932" s="196"/>
    </row>
    <row r="933" spans="7:7" ht="15.75" customHeight="1">
      <c r="G933" s="196"/>
    </row>
    <row r="934" spans="7:7" ht="15.75" customHeight="1">
      <c r="G934" s="196"/>
    </row>
    <row r="935" spans="7:7" ht="15.75" customHeight="1">
      <c r="G935" s="196"/>
    </row>
    <row r="936" spans="7:7" ht="15.75" customHeight="1">
      <c r="G936" s="196"/>
    </row>
    <row r="937" spans="7:7" ht="15.75" customHeight="1">
      <c r="G937" s="196"/>
    </row>
    <row r="938" spans="7:7" ht="15.75" customHeight="1">
      <c r="G938" s="196"/>
    </row>
    <row r="939" spans="7:7" ht="15.75" customHeight="1">
      <c r="G939" s="196"/>
    </row>
    <row r="940" spans="7:7" ht="15.75" customHeight="1">
      <c r="G940" s="196"/>
    </row>
    <row r="941" spans="7:7" ht="15.75" customHeight="1">
      <c r="G941" s="196"/>
    </row>
    <row r="942" spans="7:7" ht="15.75" customHeight="1">
      <c r="G942" s="196"/>
    </row>
    <row r="943" spans="7:7" ht="15.75" customHeight="1">
      <c r="G943" s="196"/>
    </row>
    <row r="944" spans="7:7" ht="15.75" customHeight="1">
      <c r="G944" s="196"/>
    </row>
    <row r="945" spans="7:7" ht="15.75" customHeight="1">
      <c r="G945" s="196"/>
    </row>
    <row r="946" spans="7:7" ht="15.75" customHeight="1">
      <c r="G946" s="196"/>
    </row>
    <row r="947" spans="7:7" ht="15.75" customHeight="1">
      <c r="G947" s="196"/>
    </row>
    <row r="948" spans="7:7" ht="15.75" customHeight="1">
      <c r="G948" s="196"/>
    </row>
    <row r="949" spans="7:7" ht="15.75" customHeight="1">
      <c r="G949" s="196"/>
    </row>
    <row r="950" spans="7:7" ht="15.75" customHeight="1">
      <c r="G950" s="196"/>
    </row>
    <row r="951" spans="7:7" ht="15.75" customHeight="1">
      <c r="G951" s="196"/>
    </row>
    <row r="952" spans="7:7" ht="15.75" customHeight="1">
      <c r="G952" s="196"/>
    </row>
    <row r="953" spans="7:7" ht="15.75" customHeight="1">
      <c r="G953" s="196"/>
    </row>
    <row r="954" spans="7:7" ht="15.75" customHeight="1">
      <c r="G954" s="196"/>
    </row>
    <row r="955" spans="7:7" ht="15.75" customHeight="1">
      <c r="G955" s="196"/>
    </row>
    <row r="956" spans="7:7" ht="15.75" customHeight="1">
      <c r="G956" s="196"/>
    </row>
    <row r="957" spans="7:7" ht="15.75" customHeight="1">
      <c r="G957" s="196"/>
    </row>
    <row r="958" spans="7:7" ht="15.75" customHeight="1">
      <c r="G958" s="196"/>
    </row>
    <row r="959" spans="7:7" ht="15.75" customHeight="1">
      <c r="G959" s="196"/>
    </row>
    <row r="960" spans="7:7" ht="15.75" customHeight="1">
      <c r="G960" s="196"/>
    </row>
    <row r="961" spans="7:7" ht="15.75" customHeight="1">
      <c r="G961" s="196"/>
    </row>
    <row r="962" spans="7:7" ht="15.75" customHeight="1">
      <c r="G962" s="196"/>
    </row>
    <row r="963" spans="7:7" ht="15.75" customHeight="1">
      <c r="G963" s="196"/>
    </row>
    <row r="964" spans="7:7" ht="15.75" customHeight="1">
      <c r="G964" s="196"/>
    </row>
    <row r="965" spans="7:7" ht="15.75" customHeight="1">
      <c r="G965" s="196"/>
    </row>
    <row r="966" spans="7:7" ht="15.75" customHeight="1">
      <c r="G966" s="196"/>
    </row>
    <row r="967" spans="7:7" ht="15.75" customHeight="1">
      <c r="G967" s="196"/>
    </row>
    <row r="968" spans="7:7" ht="15.75" customHeight="1">
      <c r="G968" s="196"/>
    </row>
    <row r="969" spans="7:7" ht="15.75" customHeight="1">
      <c r="G969" s="196"/>
    </row>
    <row r="970" spans="7:7" ht="15.75" customHeight="1">
      <c r="G970" s="196"/>
    </row>
    <row r="971" spans="7:7" ht="15.75" customHeight="1">
      <c r="G971" s="196"/>
    </row>
    <row r="972" spans="7:7" ht="15.75" customHeight="1">
      <c r="G972" s="196"/>
    </row>
    <row r="973" spans="7:7" ht="15.75" customHeight="1">
      <c r="G973" s="196"/>
    </row>
    <row r="974" spans="7:7" ht="15.75" customHeight="1">
      <c r="G974" s="196"/>
    </row>
    <row r="975" spans="7:7" ht="15.75" customHeight="1">
      <c r="G975" s="196"/>
    </row>
    <row r="976" spans="7:7" ht="15.75" customHeight="1">
      <c r="G976" s="196"/>
    </row>
    <row r="977" spans="7:7" ht="15.75" customHeight="1">
      <c r="G977" s="196"/>
    </row>
    <row r="978" spans="7:7" ht="15.75" customHeight="1">
      <c r="G978" s="196"/>
    </row>
    <row r="979" spans="7:7" ht="15.75" customHeight="1">
      <c r="G979" s="196"/>
    </row>
    <row r="980" spans="7:7" ht="15.75" customHeight="1">
      <c r="G980" s="196"/>
    </row>
    <row r="981" spans="7:7" ht="15.75" customHeight="1">
      <c r="G981" s="196"/>
    </row>
    <row r="982" spans="7:7" ht="15.75" customHeight="1">
      <c r="G982" s="196"/>
    </row>
    <row r="983" spans="7:7" ht="15.75" customHeight="1">
      <c r="G983" s="196"/>
    </row>
    <row r="984" spans="7:7" ht="15.75" customHeight="1">
      <c r="G984" s="196"/>
    </row>
    <row r="985" spans="7:7" ht="15.75" customHeight="1">
      <c r="G985" s="196"/>
    </row>
    <row r="986" spans="7:7" ht="15.75" customHeight="1">
      <c r="G986" s="196"/>
    </row>
    <row r="987" spans="7:7" ht="15.75" customHeight="1">
      <c r="G987" s="196"/>
    </row>
    <row r="988" spans="7:7" ht="15.75" customHeight="1">
      <c r="G988" s="196"/>
    </row>
    <row r="989" spans="7:7" ht="15.75" customHeight="1">
      <c r="G989" s="196"/>
    </row>
    <row r="990" spans="7:7" ht="15.75" customHeight="1">
      <c r="G990" s="196"/>
    </row>
    <row r="991" spans="7:7" ht="15.75" customHeight="1">
      <c r="G991" s="196"/>
    </row>
    <row r="992" spans="7:7" ht="15.75" customHeight="1">
      <c r="G992" s="196"/>
    </row>
    <row r="993" spans="7:7" ht="15.75" customHeight="1">
      <c r="G993" s="196"/>
    </row>
    <row r="994" spans="7:7" ht="15.75" customHeight="1">
      <c r="G994" s="196"/>
    </row>
    <row r="995" spans="7:7" ht="15.75" customHeight="1">
      <c r="G995" s="196"/>
    </row>
    <row r="996" spans="7:7" ht="15.75" customHeight="1">
      <c r="G996" s="196"/>
    </row>
    <row r="997" spans="7:7" ht="15.75" customHeight="1">
      <c r="G997" s="196"/>
    </row>
    <row r="998" spans="7:7" ht="15.75" customHeight="1">
      <c r="G998" s="196"/>
    </row>
    <row r="999" spans="7:7" ht="15.75" customHeight="1">
      <c r="G999" s="196"/>
    </row>
    <row r="1000" spans="7:7" ht="15.75" customHeight="1">
      <c r="G1000" s="196"/>
    </row>
  </sheetData>
  <autoFilter ref="A13:G349"/>
  <mergeCells count="6">
    <mergeCell ref="B1:D2"/>
    <mergeCell ref="F1:G1"/>
    <mergeCell ref="F2:G2"/>
    <mergeCell ref="A3:D4"/>
    <mergeCell ref="F3:G3"/>
    <mergeCell ref="F4:G4"/>
  </mergeCells>
  <pageMargins left="0.7" right="0.7" top="0.75" bottom="0.75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FRUTAS</vt:lpstr>
      <vt:lpstr>VERDURAS</vt:lpstr>
      <vt:lpstr>DIETETICA</vt:lpstr>
      <vt:lpstr>MIXES</vt:lpstr>
      <vt:lpstr>JUGOS</vt:lpstr>
      <vt:lpstr>CARROS</vt:lpstr>
      <vt:lpstr>PLANILLA-JUGOS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2023-10-31T10:08:57Z</dcterms:created>
  <dcterms:modified xsi:type="dcterms:W3CDTF">2023-11-01T18:42:43Z</dcterms:modified>
</cp:coreProperties>
</file>