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pple/documents/kapsarc_projects/camp-project/backend/models/"/>
    </mc:Choice>
  </mc:AlternateContent>
  <xr:revisionPtr revIDLastSave="0" documentId="13_ncr:1_{48873F4D-79F1-5040-87E7-A9FB68D90AA6}" xr6:coauthVersionLast="47" xr6:coauthVersionMax="47" xr10:uidLastSave="{00000000-0000-0000-0000-000000000000}"/>
  <bookViews>
    <workbookView xWindow="0" yWindow="460" windowWidth="25600" windowHeight="15540" activeTab="1" xr2:uid="{00000000-000D-0000-FFFF-FFFF00000000}"/>
  </bookViews>
  <sheets>
    <sheet name="input_techniques" sheetId="1" r:id="rId1"/>
    <sheet name="app" sheetId="5" r:id="rId2"/>
    <sheet name="Country" sheetId="2" r:id="rId3"/>
    <sheet name="Sheet3" sheetId="6" r:id="rId4"/>
    <sheet name="Years" sheetId="3" r:id="rId5"/>
  </sheets>
  <externalReferences>
    <externalReference r:id="rId6"/>
  </externalReferences>
  <definedNames>
    <definedName name="_xlnm._FilterDatabase" localSheetId="2" hidden="1">Country!$F$2:$F$229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 i="2" l="1"/>
  <c r="D10" i="3"/>
  <c r="K12" i="1"/>
  <c r="K8" i="1"/>
  <c r="E43" i="5"/>
  <c r="E44" i="5" s="1"/>
  <c r="E42" i="5"/>
  <c r="E45" i="5" s="1"/>
  <c r="E40" i="5"/>
  <c r="E38" i="5"/>
  <c r="E39" i="5" s="1"/>
  <c r="E36" i="5"/>
  <c r="E37" i="5" s="1"/>
  <c r="E34" i="5"/>
  <c r="E35" i="5" s="1"/>
  <c r="E32" i="5"/>
  <c r="E33" i="5" s="1"/>
  <c r="E31" i="5"/>
  <c r="E30" i="5"/>
  <c r="E29" i="5"/>
  <c r="E27" i="5"/>
  <c r="E26" i="5"/>
  <c r="E25" i="5"/>
  <c r="E24" i="5"/>
  <c r="E23" i="5"/>
  <c r="E22" i="5"/>
  <c r="E21" i="5"/>
  <c r="E20" i="5"/>
  <c r="E19" i="5"/>
  <c r="E41" i="5" l="1"/>
  <c r="E28" i="5"/>
  <c r="C3" i="2" l="1"/>
  <c r="J3" i="2" s="1"/>
  <c r="J2" i="2"/>
  <c r="C6" i="2"/>
  <c r="J6" i="2" s="1"/>
  <c r="C7" i="2"/>
  <c r="J7" i="2" s="1"/>
  <c r="C8" i="2"/>
  <c r="J8" i="2" s="1"/>
  <c r="C9" i="2"/>
  <c r="J9" i="2" s="1"/>
  <c r="C10" i="2"/>
  <c r="J10" i="2" s="1"/>
  <c r="C11" i="2"/>
  <c r="J11" i="2" s="1"/>
  <c r="C12" i="2"/>
  <c r="J12" i="2" s="1"/>
  <c r="C13" i="2"/>
  <c r="J13" i="2" s="1"/>
  <c r="C14" i="2"/>
  <c r="J14" i="2" s="1"/>
  <c r="C15" i="2"/>
  <c r="J15" i="2" s="1"/>
  <c r="C16" i="2"/>
  <c r="J16" i="2" s="1"/>
  <c r="C17" i="2"/>
  <c r="J17" i="2" s="1"/>
  <c r="C18" i="2"/>
  <c r="J18" i="2" s="1"/>
  <c r="C19" i="2"/>
  <c r="J19" i="2" s="1"/>
  <c r="C20" i="2"/>
  <c r="J20" i="2" s="1"/>
  <c r="C21" i="2"/>
  <c r="J21" i="2" s="1"/>
  <c r="C22" i="2"/>
  <c r="J22" i="2" s="1"/>
  <c r="C23" i="2"/>
  <c r="J23" i="2" s="1"/>
  <c r="C24" i="2"/>
  <c r="J24" i="2" s="1"/>
  <c r="C25" i="2"/>
  <c r="J25" i="2" s="1"/>
  <c r="C26" i="2"/>
  <c r="J26" i="2" s="1"/>
  <c r="C27" i="2"/>
  <c r="J27" i="2" s="1"/>
  <c r="C28" i="2"/>
  <c r="J28" i="2" s="1"/>
  <c r="C29" i="2"/>
  <c r="J29" i="2" s="1"/>
  <c r="C30" i="2"/>
  <c r="J30" i="2" s="1"/>
  <c r="C31" i="2"/>
  <c r="J31" i="2" s="1"/>
  <c r="C32" i="2"/>
  <c r="J32" i="2" s="1"/>
  <c r="C33" i="2"/>
  <c r="J33" i="2" s="1"/>
  <c r="C34" i="2"/>
  <c r="J34" i="2" s="1"/>
  <c r="C35" i="2"/>
  <c r="J35" i="2" s="1"/>
  <c r="C36" i="2"/>
  <c r="J36" i="2" s="1"/>
  <c r="C37" i="2"/>
  <c r="J37" i="2" s="1"/>
  <c r="C38" i="2"/>
  <c r="J38" i="2" s="1"/>
  <c r="C39" i="2"/>
  <c r="J39" i="2" s="1"/>
  <c r="C40" i="2"/>
  <c r="J40" i="2" s="1"/>
  <c r="C41" i="2"/>
  <c r="J41" i="2" s="1"/>
  <c r="C42" i="2"/>
  <c r="J42" i="2" s="1"/>
  <c r="C43" i="2"/>
  <c r="J43" i="2" s="1"/>
  <c r="C44" i="2"/>
  <c r="J44" i="2" s="1"/>
  <c r="C45" i="2"/>
  <c r="J45" i="2" s="1"/>
  <c r="C46" i="2"/>
  <c r="J46" i="2" s="1"/>
  <c r="C47" i="2"/>
  <c r="J47" i="2" s="1"/>
  <c r="C48" i="2"/>
  <c r="J48" i="2" s="1"/>
  <c r="C49" i="2"/>
  <c r="J49" i="2" s="1"/>
  <c r="C50" i="2"/>
  <c r="J50" i="2" s="1"/>
  <c r="C51" i="2"/>
  <c r="J51" i="2" s="1"/>
  <c r="C52" i="2"/>
  <c r="J52" i="2" s="1"/>
  <c r="C53" i="2"/>
  <c r="J53" i="2" s="1"/>
  <c r="C54" i="2"/>
  <c r="J54" i="2" s="1"/>
  <c r="C55" i="2"/>
  <c r="J55" i="2" s="1"/>
  <c r="C56" i="2"/>
  <c r="J56" i="2" s="1"/>
  <c r="C57" i="2"/>
  <c r="J57" i="2" s="1"/>
  <c r="C58" i="2"/>
  <c r="J58" i="2" s="1"/>
  <c r="C59" i="2"/>
  <c r="J59" i="2" s="1"/>
  <c r="C60" i="2"/>
  <c r="J60" i="2" s="1"/>
  <c r="C61" i="2"/>
  <c r="J61" i="2" s="1"/>
  <c r="C62" i="2"/>
  <c r="J62" i="2" s="1"/>
  <c r="C63" i="2"/>
  <c r="J63" i="2" s="1"/>
  <c r="C64" i="2"/>
  <c r="J64" i="2" s="1"/>
  <c r="C65" i="2"/>
  <c r="J65" i="2" s="1"/>
  <c r="C66" i="2"/>
  <c r="J66" i="2" s="1"/>
  <c r="C67" i="2"/>
  <c r="J67" i="2" s="1"/>
  <c r="C68" i="2"/>
  <c r="J68" i="2" s="1"/>
  <c r="C69" i="2"/>
  <c r="J69" i="2" s="1"/>
  <c r="C70" i="2"/>
  <c r="J70" i="2" s="1"/>
  <c r="C71" i="2"/>
  <c r="J71" i="2" s="1"/>
  <c r="C72" i="2"/>
  <c r="J72" i="2" s="1"/>
  <c r="C73" i="2"/>
  <c r="J73" i="2" s="1"/>
  <c r="C74" i="2"/>
  <c r="J74" i="2" s="1"/>
  <c r="C75" i="2"/>
  <c r="J75" i="2" s="1"/>
  <c r="C76" i="2"/>
  <c r="J76" i="2" s="1"/>
  <c r="C77" i="2"/>
  <c r="J77" i="2" s="1"/>
  <c r="C78" i="2"/>
  <c r="J78" i="2" s="1"/>
  <c r="C79" i="2"/>
  <c r="J79" i="2" s="1"/>
  <c r="C80" i="2"/>
  <c r="J80" i="2" s="1"/>
  <c r="C81" i="2"/>
  <c r="J81" i="2" s="1"/>
  <c r="C82" i="2"/>
  <c r="J82" i="2" s="1"/>
  <c r="C83" i="2"/>
  <c r="J83" i="2" s="1"/>
  <c r="C84" i="2"/>
  <c r="J84" i="2" s="1"/>
  <c r="C85" i="2"/>
  <c r="J85" i="2" s="1"/>
  <c r="C86" i="2"/>
  <c r="J86" i="2" s="1"/>
  <c r="C87" i="2"/>
  <c r="J87" i="2" s="1"/>
  <c r="C88" i="2"/>
  <c r="J88" i="2" s="1"/>
  <c r="C89" i="2"/>
  <c r="J89" i="2" s="1"/>
  <c r="C90" i="2"/>
  <c r="J90" i="2" s="1"/>
  <c r="C91" i="2"/>
  <c r="J91" i="2" s="1"/>
  <c r="C92" i="2"/>
  <c r="J92" i="2" s="1"/>
  <c r="C93" i="2"/>
  <c r="J93" i="2" s="1"/>
  <c r="C94" i="2"/>
  <c r="J94" i="2" s="1"/>
  <c r="C95" i="2"/>
  <c r="J95" i="2" s="1"/>
  <c r="C96" i="2"/>
  <c r="J96" i="2" s="1"/>
  <c r="C97" i="2"/>
  <c r="J97" i="2" s="1"/>
  <c r="C98" i="2"/>
  <c r="J98" i="2" s="1"/>
  <c r="C99" i="2"/>
  <c r="J99" i="2" s="1"/>
  <c r="C100" i="2"/>
  <c r="J100" i="2" s="1"/>
  <c r="C101" i="2"/>
  <c r="J101" i="2" s="1"/>
  <c r="C102" i="2"/>
  <c r="J102" i="2" s="1"/>
  <c r="C103" i="2"/>
  <c r="J103" i="2" s="1"/>
  <c r="C104" i="2"/>
  <c r="J104" i="2" s="1"/>
  <c r="C105" i="2"/>
  <c r="J105" i="2" s="1"/>
  <c r="C106" i="2"/>
  <c r="J106" i="2" s="1"/>
  <c r="C107" i="2"/>
  <c r="J107" i="2" s="1"/>
  <c r="C108" i="2"/>
  <c r="J108" i="2" s="1"/>
  <c r="C109" i="2"/>
  <c r="J109" i="2" s="1"/>
  <c r="C110" i="2"/>
  <c r="J110" i="2" s="1"/>
  <c r="C111" i="2"/>
  <c r="J111" i="2" s="1"/>
  <c r="C112" i="2"/>
  <c r="J112" i="2" s="1"/>
  <c r="C113" i="2"/>
  <c r="J113" i="2" s="1"/>
  <c r="C114" i="2"/>
  <c r="J114" i="2" s="1"/>
  <c r="C115" i="2"/>
  <c r="J115" i="2" s="1"/>
  <c r="C116" i="2"/>
  <c r="J116" i="2" s="1"/>
  <c r="C117" i="2"/>
  <c r="J117" i="2" s="1"/>
  <c r="C118" i="2"/>
  <c r="J118" i="2" s="1"/>
  <c r="C119" i="2"/>
  <c r="J119" i="2" s="1"/>
  <c r="C120" i="2"/>
  <c r="J120" i="2" s="1"/>
  <c r="C121" i="2"/>
  <c r="J121" i="2" s="1"/>
  <c r="C122" i="2"/>
  <c r="J122" i="2" s="1"/>
  <c r="C123" i="2"/>
  <c r="J123" i="2" s="1"/>
  <c r="C124" i="2"/>
  <c r="J124" i="2" s="1"/>
  <c r="C125" i="2"/>
  <c r="J125" i="2" s="1"/>
  <c r="C126" i="2"/>
  <c r="J126" i="2" s="1"/>
  <c r="C127" i="2"/>
  <c r="J127" i="2" s="1"/>
  <c r="C128" i="2"/>
  <c r="J128" i="2" s="1"/>
  <c r="C129" i="2"/>
  <c r="J129" i="2" s="1"/>
  <c r="C130" i="2"/>
  <c r="J130" i="2" s="1"/>
  <c r="C131" i="2"/>
  <c r="J131" i="2" s="1"/>
  <c r="C132" i="2"/>
  <c r="J132" i="2" s="1"/>
  <c r="C133" i="2"/>
  <c r="J133" i="2" s="1"/>
  <c r="C134" i="2"/>
  <c r="J134" i="2" s="1"/>
  <c r="C135" i="2"/>
  <c r="J135" i="2" s="1"/>
  <c r="C136" i="2"/>
  <c r="J136" i="2" s="1"/>
  <c r="C137" i="2"/>
  <c r="J137" i="2" s="1"/>
  <c r="C138" i="2"/>
  <c r="J138" i="2" s="1"/>
  <c r="C139" i="2"/>
  <c r="J139" i="2" s="1"/>
  <c r="C140" i="2"/>
  <c r="J140" i="2" s="1"/>
  <c r="C141" i="2"/>
  <c r="J141" i="2" s="1"/>
  <c r="C142" i="2"/>
  <c r="J142" i="2" s="1"/>
  <c r="C143" i="2"/>
  <c r="J143" i="2" s="1"/>
  <c r="C144" i="2"/>
  <c r="J144" i="2" s="1"/>
  <c r="C145" i="2"/>
  <c r="J145" i="2" s="1"/>
  <c r="C146" i="2"/>
  <c r="J146" i="2" s="1"/>
  <c r="C147" i="2"/>
  <c r="J147" i="2" s="1"/>
  <c r="C148" i="2"/>
  <c r="J148" i="2" s="1"/>
  <c r="C149" i="2"/>
  <c r="J149" i="2" s="1"/>
  <c r="C150" i="2"/>
  <c r="J150" i="2" s="1"/>
  <c r="C151" i="2"/>
  <c r="J151" i="2" s="1"/>
  <c r="C152" i="2"/>
  <c r="J152" i="2" s="1"/>
  <c r="C153" i="2"/>
  <c r="J153" i="2" s="1"/>
  <c r="C154" i="2"/>
  <c r="J154" i="2" s="1"/>
  <c r="C155" i="2"/>
  <c r="J155" i="2" s="1"/>
  <c r="C156" i="2"/>
  <c r="J156" i="2" s="1"/>
  <c r="C157" i="2"/>
  <c r="J157" i="2" s="1"/>
  <c r="C158" i="2"/>
  <c r="J158" i="2" s="1"/>
  <c r="C159" i="2"/>
  <c r="J159" i="2" s="1"/>
  <c r="C160" i="2"/>
  <c r="J160" i="2" s="1"/>
  <c r="C161" i="2"/>
  <c r="J161" i="2" s="1"/>
  <c r="C162" i="2"/>
  <c r="J162" i="2" s="1"/>
  <c r="C163" i="2"/>
  <c r="J163" i="2" s="1"/>
  <c r="C164" i="2"/>
  <c r="J164" i="2" s="1"/>
  <c r="C165" i="2"/>
  <c r="J165" i="2" s="1"/>
  <c r="C166" i="2"/>
  <c r="J166" i="2" s="1"/>
  <c r="C167" i="2"/>
  <c r="J167" i="2" s="1"/>
  <c r="C168" i="2"/>
  <c r="J168" i="2" s="1"/>
  <c r="C169" i="2"/>
  <c r="J169" i="2" s="1"/>
  <c r="C170" i="2"/>
  <c r="J170" i="2" s="1"/>
  <c r="C171" i="2"/>
  <c r="J171" i="2" s="1"/>
  <c r="C172" i="2"/>
  <c r="J172" i="2" s="1"/>
  <c r="C173" i="2"/>
  <c r="J173" i="2" s="1"/>
  <c r="C174" i="2"/>
  <c r="J174" i="2" s="1"/>
  <c r="C175" i="2"/>
  <c r="J175" i="2" s="1"/>
  <c r="C176" i="2"/>
  <c r="J176" i="2" s="1"/>
  <c r="C177" i="2"/>
  <c r="J177" i="2" s="1"/>
  <c r="C178" i="2"/>
  <c r="J178" i="2" s="1"/>
  <c r="C179" i="2"/>
  <c r="J179" i="2" s="1"/>
  <c r="C180" i="2"/>
  <c r="J180" i="2" s="1"/>
  <c r="C181" i="2"/>
  <c r="J181" i="2" s="1"/>
  <c r="C182" i="2"/>
  <c r="J182" i="2" s="1"/>
  <c r="C183" i="2"/>
  <c r="J183" i="2" s="1"/>
  <c r="C184" i="2"/>
  <c r="J184" i="2" s="1"/>
  <c r="C185" i="2"/>
  <c r="J185" i="2" s="1"/>
  <c r="C186" i="2"/>
  <c r="J186" i="2" s="1"/>
  <c r="C187" i="2"/>
  <c r="J187" i="2" s="1"/>
  <c r="C188" i="2"/>
  <c r="J188" i="2" s="1"/>
  <c r="C189" i="2"/>
  <c r="J189" i="2" s="1"/>
  <c r="C190" i="2"/>
  <c r="J190" i="2" s="1"/>
  <c r="C191" i="2"/>
  <c r="J191" i="2" s="1"/>
  <c r="C192" i="2"/>
  <c r="J192" i="2" s="1"/>
  <c r="C193" i="2"/>
  <c r="J193" i="2" s="1"/>
  <c r="C194" i="2"/>
  <c r="J194" i="2" s="1"/>
  <c r="C195" i="2"/>
  <c r="J195" i="2" s="1"/>
  <c r="C196" i="2"/>
  <c r="J196" i="2" s="1"/>
  <c r="C197" i="2"/>
  <c r="J197" i="2" s="1"/>
  <c r="C198" i="2"/>
  <c r="J198" i="2" s="1"/>
  <c r="C199" i="2"/>
  <c r="J199" i="2" s="1"/>
  <c r="C200" i="2"/>
  <c r="J200" i="2" s="1"/>
  <c r="C201" i="2"/>
  <c r="J201" i="2" s="1"/>
  <c r="C202" i="2"/>
  <c r="J202" i="2" s="1"/>
  <c r="C203" i="2"/>
  <c r="J203" i="2" s="1"/>
  <c r="C204" i="2"/>
  <c r="J204" i="2" s="1"/>
  <c r="C205" i="2"/>
  <c r="J205" i="2" s="1"/>
  <c r="C206" i="2"/>
  <c r="J206" i="2" s="1"/>
  <c r="C207" i="2"/>
  <c r="J207" i="2" s="1"/>
  <c r="C208" i="2"/>
  <c r="J208" i="2" s="1"/>
  <c r="C209" i="2"/>
  <c r="J209" i="2" s="1"/>
  <c r="C210" i="2"/>
  <c r="J210" i="2" s="1"/>
  <c r="C211" i="2"/>
  <c r="J211" i="2" s="1"/>
  <c r="C212" i="2"/>
  <c r="J212" i="2" s="1"/>
  <c r="C213" i="2"/>
  <c r="J213" i="2" s="1"/>
  <c r="C214" i="2"/>
  <c r="J214" i="2" s="1"/>
  <c r="C215" i="2"/>
  <c r="J215" i="2" s="1"/>
  <c r="C216" i="2"/>
  <c r="J216" i="2" s="1"/>
  <c r="C217" i="2"/>
  <c r="J217" i="2" s="1"/>
  <c r="C218" i="2"/>
  <c r="J218" i="2" s="1"/>
  <c r="C219" i="2"/>
  <c r="J219" i="2" s="1"/>
  <c r="C220" i="2"/>
  <c r="J220" i="2" s="1"/>
  <c r="C221" i="2"/>
  <c r="J221" i="2" s="1"/>
  <c r="C222" i="2"/>
  <c r="J222" i="2" s="1"/>
  <c r="C223" i="2"/>
  <c r="J223" i="2" s="1"/>
  <c r="C224" i="2"/>
  <c r="J224" i="2" s="1"/>
  <c r="C225" i="2"/>
  <c r="J225" i="2" s="1"/>
  <c r="C226" i="2"/>
  <c r="J226" i="2" s="1"/>
  <c r="C227" i="2"/>
  <c r="J227" i="2" s="1"/>
  <c r="C228" i="2"/>
  <c r="J228" i="2" s="1"/>
  <c r="C229" i="2"/>
  <c r="J229" i="2" s="1"/>
  <c r="C4" i="2"/>
  <c r="C5" i="2"/>
  <c r="J5" i="2" s="1"/>
  <c r="J4" i="2" l="1"/>
  <c r="N14" i="1" s="1" a="1"/>
  <c r="N14" i="1" s="1"/>
  <c r="K1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<sst xmlns="http://schemas.openxmlformats.org/spreadsheetml/2006/main" count="2226" uniqueCount="782">
  <si>
    <t>Sector</t>
  </si>
  <si>
    <t>Subsector</t>
  </si>
  <si>
    <t>Country</t>
  </si>
  <si>
    <t>Year</t>
  </si>
  <si>
    <t>1A1a_Electricity-public</t>
  </si>
  <si>
    <t>Global</t>
  </si>
  <si>
    <t>1A1a_Heat-production</t>
  </si>
  <si>
    <t>1A1a_Electricity-autoproducer</t>
  </si>
  <si>
    <t>1A1bc_Other-transformation</t>
  </si>
  <si>
    <t>1B1_Fugitive-solid-fuels</t>
  </si>
  <si>
    <t>1B2_Fugitive-petr</t>
  </si>
  <si>
    <t>1B2b_Fugitive-NG-distr</t>
  </si>
  <si>
    <t>1B2b_Fugitive-NG-prod</t>
  </si>
  <si>
    <t>1B2d_Fugitive-other-energy</t>
  </si>
  <si>
    <t>7A_Fossil-fuel-fires</t>
  </si>
  <si>
    <t>1A4a_Commercial-institutional</t>
  </si>
  <si>
    <t>1A4b_Residential</t>
  </si>
  <si>
    <t>1A4c_Agriculture-forestry-fishing</t>
  </si>
  <si>
    <t>1A5_Other-unspecified</t>
  </si>
  <si>
    <t>1A3ai_International-aviation</t>
  </si>
  <si>
    <t>1A3aii_Domestic-aviation</t>
  </si>
  <si>
    <t>1A3b_Road</t>
  </si>
  <si>
    <t>1A3di_International-shipping</t>
  </si>
  <si>
    <t>1A3di_Oil_Tanker_Loading</t>
  </si>
  <si>
    <t>1A3c_Rail</t>
  </si>
  <si>
    <t>1A3dii_Domestic-navigation</t>
  </si>
  <si>
    <t>1A3eii_Other-transp</t>
  </si>
  <si>
    <t>1A2a_Ind-Comb-Iron-steel</t>
  </si>
  <si>
    <t>1A2b_Ind-Comb-Non-ferrous-metals</t>
  </si>
  <si>
    <t>1A2c_Ind-Comb-Chemicals</t>
  </si>
  <si>
    <t>1A2d_Ind-Comb-Pulp-paper</t>
  </si>
  <si>
    <t>1A2e_Ind-Comb-Food-tobacco</t>
  </si>
  <si>
    <t>1A2f_Ind-Comb-Non-metalic-minerals</t>
  </si>
  <si>
    <t>1A2g_Ind-Comb-Construction</t>
  </si>
  <si>
    <t>1A2g_Ind-Comb-machinery</t>
  </si>
  <si>
    <t>1A2g_Ind-Comb-mining-quarying</t>
  </si>
  <si>
    <t>1A2g_Ind-Comb-other</t>
  </si>
  <si>
    <t>1A2g_Ind-Comb-textile-leather</t>
  </si>
  <si>
    <t>1A2g_Ind-Comb-transpequip</t>
  </si>
  <si>
    <t>1A2g_Ind-Comb-wood-products</t>
  </si>
  <si>
    <t>2A1_Cement-production</t>
  </si>
  <si>
    <t>2A2_Lime-production</t>
  </si>
  <si>
    <t>2Ax_Other-minerals</t>
  </si>
  <si>
    <t>2B_Chemical-industry</t>
  </si>
  <si>
    <t>2B2_Chemicals-Nitric-acid</t>
  </si>
  <si>
    <t>2B3_Chemicals-Adipic-acid</t>
  </si>
  <si>
    <t>2C_Metal-production</t>
  </si>
  <si>
    <t>2D_Chemical-products-manufacture-processing</t>
  </si>
  <si>
    <t>2D_Degreasing-Cleaning</t>
  </si>
  <si>
    <t>2D_Other-product-use</t>
  </si>
  <si>
    <t>2D_Paint-application</t>
  </si>
  <si>
    <t>2H_Pulp-and-paper-food-beverage-wood</t>
  </si>
  <si>
    <t>2L_Other-process-emissions</t>
  </si>
  <si>
    <t>3B_Manure-management</t>
  </si>
  <si>
    <t>3D_Rice-Cultivation</t>
  </si>
  <si>
    <t>3D_Soil-emissions</t>
  </si>
  <si>
    <t>3E_Enteric-fermentation</t>
  </si>
  <si>
    <t>3I_Agriculture-other</t>
  </si>
  <si>
    <t>7BC_Indirect-N2O-non-agricultural-N</t>
  </si>
  <si>
    <t>5A_Solid-waste-disposal</t>
  </si>
  <si>
    <t>5C_Waste-combustion</t>
  </si>
  <si>
    <t>5D_Wastewater-handling</t>
  </si>
  <si>
    <t>5E_Other-waste-handling</t>
  </si>
  <si>
    <t>6A_Other-in-total</t>
  </si>
  <si>
    <t>6B_Other-not-in-total</t>
  </si>
  <si>
    <t>Aruba</t>
  </si>
  <si>
    <t>Afghanistan</t>
  </si>
  <si>
    <t>Angola</t>
  </si>
  <si>
    <t>Albania</t>
  </si>
  <si>
    <t>Netherlands Antilles</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</si>
  <si>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</si>
  <si>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</si>
  <si>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</si>
  <si>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</si>
  <si>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</si>
  <si>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</si>
  <si>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</si>
  <si>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</si>
  <si>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</si>
  <si>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</si>
  <si>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</si>
  <si>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</si>
  <si>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</si>
  <si>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</si>
  <si>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</si>
  <si>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t>
  </si>
  <si>
    <t>Bosnia and Herzegovina</t>
  </si>
  <si>
    <t>Belarus</t>
  </si>
  <si>
    <t xml:space="preserve">Belgium-Luxembourg </t>
  </si>
  <si>
    <t>Belize</t>
  </si>
  <si>
    <t>Bermuda</t>
  </si>
  <si>
    <t>Bolivia</t>
  </si>
  <si>
    <t>Brazil</t>
  </si>
  <si>
    <t>Barbados</t>
  </si>
  <si>
    <t>Brunei Darussalam</t>
  </si>
  <si>
    <t>Bhutan</t>
  </si>
  <si>
    <t>Botswana</t>
  </si>
  <si>
    <t>Central African Republic</t>
  </si>
  <si>
    <t>Canada</t>
  </si>
  <si>
    <t>Switzerland</t>
  </si>
  <si>
    <t>Chile</t>
  </si>
  <si>
    <t>China</t>
  </si>
  <si>
    <t>Cote dIvoire</t>
  </si>
  <si>
    <t>Cameroon</t>
  </si>
  <si>
    <t>Democratic Republic of Congo</t>
  </si>
  <si>
    <t>Congo</t>
  </si>
  <si>
    <t>Cook Islands</t>
  </si>
  <si>
    <t>Colombia</t>
  </si>
  <si>
    <t>Comoros</t>
  </si>
  <si>
    <t>Cape Verde</t>
  </si>
  <si>
    <t>Costa Rica</t>
  </si>
  <si>
    <t>Czechoslovakia</t>
  </si>
  <si>
    <t>Cuba</t>
  </si>
  <si>
    <t>Curacao</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</si>
  <si>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</si>
  <si>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</si>
  <si>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</si>
  <si>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</si>
  <si>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</si>
  <si>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</si>
  <si>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</si>
  <si>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</si>
  <si>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</si>
  <si>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</si>
  <si>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</si>
  <si>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</si>
  <si>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</si>
  <si>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</si>
  <si>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</si>
  <si>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</si>
  <si>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</si>
  <si>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</si>
  <si>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</si>
  <si>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</si>
  <si>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Faeroe Islands</t>
  </si>
  <si>
    <t>Federated States of Micronesia</t>
  </si>
  <si>
    <t>Gabon</t>
  </si>
  <si>
    <t>United Kingdom</t>
  </si>
  <si>
    <t>Georgia</t>
  </si>
  <si>
    <t>Ghana</t>
  </si>
  <si>
    <t>Gibraltar</t>
  </si>
  <si>
    <t>Guinea</t>
  </si>
  <si>
    <t>Guadeloupe</t>
  </si>
  <si>
    <t>Gambia</t>
  </si>
  <si>
    <t>Guinea-Bissau</t>
  </si>
  <si>
    <t>Equatorial Guinea</t>
  </si>
  <si>
    <t>Greece</t>
  </si>
  <si>
    <t>Grenada</t>
  </si>
  <si>
    <t>Greenland</t>
  </si>
  <si>
    <t>Guatemala</t>
  </si>
  <si>
    <t>French Guiana</t>
  </si>
  <si>
    <t>Guam</t>
  </si>
  <si>
    <t>Guyana</t>
  </si>
  <si>
    <t>Hong Kong, China</t>
  </si>
  <si>
    <t>Honduras</t>
  </si>
  <si>
    <t>Croatia</t>
  </si>
  <si>
    <t>Haiti</t>
  </si>
  <si>
    <t>Hungary</t>
  </si>
  <si>
    <t>Indonesia</t>
  </si>
  <si>
    <t>India</t>
  </si>
  <si>
    <t>Ireland</t>
  </si>
  <si>
    <t>Islamic Republic of Iran</t>
  </si>
  <si>
    <t>Iraq</t>
  </si>
  <si>
    <t>Iceland</t>
  </si>
  <si>
    <t>Israel</t>
  </si>
  <si>
    <t>Italy</t>
  </si>
  <si>
    <t>Jamaica</t>
  </si>
  <si>
    <t>Jordan</t>
  </si>
  <si>
    <t>Japan</t>
  </si>
  <si>
    <t>Kazakhstan</t>
  </si>
  <si>
    <t>Kenya</t>
  </si>
  <si>
    <t>Kyrgyzstan</t>
  </si>
  <si>
    <t>Cambodia</t>
  </si>
  <si>
    <t>Kiribati</t>
  </si>
  <si>
    <t>Saint Kitts and Nevis</t>
  </si>
  <si>
    <t>Republic of Korea</t>
  </si>
  <si>
    <t>Kuwait</t>
  </si>
  <si>
    <t>Laos</t>
  </si>
  <si>
    <t>Lebanon</t>
  </si>
  <si>
    <t>Liberia</t>
  </si>
  <si>
    <t>Libya</t>
  </si>
  <si>
    <t>Saint Lucia</t>
  </si>
  <si>
    <t>Liechtenstein</t>
  </si>
  <si>
    <t>Sri Lanka</t>
  </si>
  <si>
    <t>Lesotho</t>
  </si>
  <si>
    <t>Lithuania</t>
  </si>
  <si>
    <t>Luxembourg</t>
  </si>
  <si>
    <t>Latvia</t>
  </si>
  <si>
    <t>Macao</t>
  </si>
  <si>
    <t>Morocco</t>
  </si>
  <si>
    <t>Moldova</t>
  </si>
  <si>
    <t>Madagascar</t>
  </si>
  <si>
    <t>Maldives</t>
  </si>
  <si>
    <t>Mexico</t>
  </si>
  <si>
    <t>Marshall Islands</t>
  </si>
  <si>
    <t>Macedonia</t>
  </si>
  <si>
    <t>Mali</t>
  </si>
  <si>
    <t>Malta</t>
  </si>
  <si>
    <t>Myanmar (Burma)</t>
  </si>
  <si>
    <t>Montenegro</t>
  </si>
  <si>
    <t>Mongolia</t>
  </si>
  <si>
    <t>Mozambique</t>
  </si>
  <si>
    <t>Mauritania</t>
  </si>
  <si>
    <t>Montserrat</t>
  </si>
  <si>
    <t>Martinique</t>
  </si>
  <si>
    <t>Mauritius</t>
  </si>
  <si>
    <t>Malawi</t>
  </si>
  <si>
    <t>Malaysia</t>
  </si>
  <si>
    <t>Namibia</t>
  </si>
  <si>
    <t>New Caledonia</t>
  </si>
  <si>
    <t>Niger</t>
  </si>
  <si>
    <t>Nigeria</t>
  </si>
  <si>
    <t>Nicaragua</t>
  </si>
  <si>
    <t>Niue</t>
  </si>
  <si>
    <t>Netherlands</t>
  </si>
  <si>
    <t>Norway</t>
  </si>
  <si>
    <t>Nepal</t>
  </si>
  <si>
    <t>New Zealand</t>
  </si>
  <si>
    <t>Oman</t>
  </si>
  <si>
    <t>Pakistan</t>
  </si>
  <si>
    <t>Panama</t>
  </si>
  <si>
    <t>Peru</t>
  </si>
  <si>
    <t>Philippines</t>
  </si>
  <si>
    <t>Palau</t>
  </si>
  <si>
    <t>Papua New Guinea</t>
  </si>
  <si>
    <t>Poland</t>
  </si>
  <si>
    <t>Puerto Rico</t>
  </si>
  <si>
    <t>Democratic Peoples Republic of Korea</t>
  </si>
  <si>
    <t>Portugal</t>
  </si>
  <si>
    <t>Paraguay</t>
  </si>
  <si>
    <t>Palestine</t>
  </si>
  <si>
    <t>French Polynesia</t>
  </si>
  <si>
    <t>Qatar</t>
  </si>
  <si>
    <t>Reunion</t>
  </si>
  <si>
    <t>Romania</t>
  </si>
  <si>
    <t>Russia</t>
  </si>
  <si>
    <t>Rwanda</t>
  </si>
  <si>
    <t>Saudi Arabia</t>
  </si>
  <si>
    <t>Serbia and Montenegro</t>
  </si>
  <si>
    <t>Sudan</t>
  </si>
  <si>
    <t>Senegal</t>
  </si>
  <si>
    <t>Singapore</t>
  </si>
  <si>
    <t>Soloman Islands</t>
  </si>
  <si>
    <t>Sierra Leone</t>
  </si>
  <si>
    <t>El Salvador</t>
  </si>
  <si>
    <t>Somalia</t>
  </si>
  <si>
    <t>Saint Pierre and Miquelon</t>
  </si>
  <si>
    <t>Serbia</t>
  </si>
  <si>
    <t>Kosovo</t>
  </si>
  <si>
    <t>South Sudan</t>
  </si>
  <si>
    <t>Sao Tome and Principe</t>
  </si>
  <si>
    <t>Suriname</t>
  </si>
  <si>
    <t>Slovakia</t>
  </si>
  <si>
    <t>Slovenia</t>
  </si>
  <si>
    <t>Sweden</t>
  </si>
  <si>
    <t>Swaziland</t>
  </si>
  <si>
    <t>Sint Maarten</t>
  </si>
  <si>
    <t>Seychelles</t>
  </si>
  <si>
    <t>Syria</t>
  </si>
  <si>
    <t>Turks and Caicos Islands</t>
  </si>
  <si>
    <t>Chad</t>
  </si>
  <si>
    <t>Togo</t>
  </si>
  <si>
    <t>Thailand</t>
  </si>
  <si>
    <t>Tajikistan</t>
  </si>
  <si>
    <t>Tokelau</t>
  </si>
  <si>
    <t>Turkmenistan</t>
  </si>
  <si>
    <t>Timor-Leste</t>
  </si>
  <si>
    <t>Tonga</t>
  </si>
  <si>
    <t>Trinidad and Tobago</t>
  </si>
  <si>
    <t>Tunisia</t>
  </si>
  <si>
    <t>Turkey</t>
  </si>
  <si>
    <t>Chinese Taipei</t>
  </si>
  <si>
    <t>Tanzania</t>
  </si>
  <si>
    <t>Uganda</t>
  </si>
  <si>
    <t>Ukraine</t>
  </si>
  <si>
    <t>Uruguay</t>
  </si>
  <si>
    <t>United States</t>
  </si>
  <si>
    <t>Soviet Union</t>
  </si>
  <si>
    <t>Uzbekistan</t>
  </si>
  <si>
    <t>Saint Vincent And Grenadines</t>
  </si>
  <si>
    <t>Venezuela</t>
  </si>
  <si>
    <t>British Virgin Islands</t>
  </si>
  <si>
    <t>United States Virgin Islands</t>
  </si>
  <si>
    <t>Vietnam</t>
  </si>
  <si>
    <t>Vanuatu</t>
  </si>
  <si>
    <t>Wallis and Futuna Islands</t>
  </si>
  <si>
    <t>Samoa</t>
  </si>
  <si>
    <t>Yemen</t>
  </si>
  <si>
    <t>Yugoslavia</t>
  </si>
  <si>
    <t>South Africa</t>
  </si>
  <si>
    <t>Zambia</t>
  </si>
  <si>
    <t>Zimbabwe</t>
  </si>
  <si>
    <t>GHG_ShortName</t>
  </si>
  <si>
    <t>GHG_LongName</t>
  </si>
  <si>
    <t>GHG_Type</t>
  </si>
  <si>
    <t>GWP_100yr_SAR</t>
  </si>
  <si>
    <t>GWP_100yr_AR4</t>
  </si>
  <si>
    <t>GWP_100yr_AR5</t>
  </si>
  <si>
    <t>CO2</t>
  </si>
  <si>
    <t>Carbon Dioxide</t>
  </si>
  <si>
    <t>Direct greenhouse gases</t>
  </si>
  <si>
    <t>CH4</t>
  </si>
  <si>
    <t>Methane</t>
  </si>
  <si>
    <t>N2O</t>
  </si>
  <si>
    <t>Nitrous Oxide</t>
  </si>
  <si>
    <t>abw</t>
  </si>
  <si>
    <t>afg</t>
  </si>
  <si>
    <t>ago</t>
  </si>
  <si>
    <t>alb</t>
  </si>
  <si>
    <t>ant</t>
  </si>
  <si>
    <t>are</t>
  </si>
  <si>
    <t>arg</t>
  </si>
  <si>
    <t>arm</t>
  </si>
  <si>
    <t>asm</t>
  </si>
  <si>
    <t>atg</t>
  </si>
  <si>
    <t>aus</t>
  </si>
  <si>
    <t>aut</t>
  </si>
  <si>
    <t>aze</t>
  </si>
  <si>
    <t>bdi</t>
  </si>
  <si>
    <t>bel</t>
  </si>
  <si>
    <t>ben</t>
  </si>
  <si>
    <t>bfa</t>
  </si>
  <si>
    <t>bgd</t>
  </si>
  <si>
    <t>bgr</t>
  </si>
  <si>
    <t>bhr</t>
  </si>
  <si>
    <t>bhs</t>
  </si>
  <si>
    <t>bih</t>
  </si>
  <si>
    <t>blr</t>
  </si>
  <si>
    <t>blx</t>
  </si>
  <si>
    <t>blz</t>
  </si>
  <si>
    <t>bmu</t>
  </si>
  <si>
    <t>bol</t>
  </si>
  <si>
    <t>bra</t>
  </si>
  <si>
    <t>brb</t>
  </si>
  <si>
    <t>brn</t>
  </si>
  <si>
    <t>btn</t>
  </si>
  <si>
    <t>bwa</t>
  </si>
  <si>
    <t>caf</t>
  </si>
  <si>
    <t>can</t>
  </si>
  <si>
    <t>che</t>
  </si>
  <si>
    <t>chl</t>
  </si>
  <si>
    <t>chn</t>
  </si>
  <si>
    <t>civ</t>
  </si>
  <si>
    <t>cmr</t>
  </si>
  <si>
    <t>cod</t>
  </si>
  <si>
    <t>cog</t>
  </si>
  <si>
    <t>cok</t>
  </si>
  <si>
    <t>col</t>
  </si>
  <si>
    <t>com</t>
  </si>
  <si>
    <t>cpv</t>
  </si>
  <si>
    <t>cri</t>
  </si>
  <si>
    <t>csk</t>
  </si>
  <si>
    <t>cub</t>
  </si>
  <si>
    <t>cuw</t>
  </si>
  <si>
    <t>cym</t>
  </si>
  <si>
    <t>cyp</t>
  </si>
  <si>
    <t>cze</t>
  </si>
  <si>
    <t>deu</t>
  </si>
  <si>
    <t>dji</t>
  </si>
  <si>
    <t>dma</t>
  </si>
  <si>
    <t>dnk</t>
  </si>
  <si>
    <t>dom</t>
  </si>
  <si>
    <t>dza</t>
  </si>
  <si>
    <t>ecu</t>
  </si>
  <si>
    <t>egy</t>
  </si>
  <si>
    <t>eri</t>
  </si>
  <si>
    <t>esh</t>
  </si>
  <si>
    <t>esp</t>
  </si>
  <si>
    <t>est</t>
  </si>
  <si>
    <t>eth</t>
  </si>
  <si>
    <t>fin</t>
  </si>
  <si>
    <t>fji</t>
  </si>
  <si>
    <t>flk</t>
  </si>
  <si>
    <t>fra</t>
  </si>
  <si>
    <t>fro</t>
  </si>
  <si>
    <t>fsm</t>
  </si>
  <si>
    <t>gab</t>
  </si>
  <si>
    <t>gbr</t>
  </si>
  <si>
    <t>geo</t>
  </si>
  <si>
    <t>gha</t>
  </si>
  <si>
    <t>gib</t>
  </si>
  <si>
    <t>gin</t>
  </si>
  <si>
    <t>global</t>
  </si>
  <si>
    <t>glp</t>
  </si>
  <si>
    <t>gmb</t>
  </si>
  <si>
    <t>gnb</t>
  </si>
  <si>
    <t>gnq</t>
  </si>
  <si>
    <t>grc</t>
  </si>
  <si>
    <t>grd</t>
  </si>
  <si>
    <t>grl</t>
  </si>
  <si>
    <t>gtm</t>
  </si>
  <si>
    <t>guf</t>
  </si>
  <si>
    <t>gum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</si>
  <si>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</si>
  <si>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</si>
  <si>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</si>
  <si>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</si>
  <si>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</si>
  <si>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</si>
  <si>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</si>
  <si>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</si>
  <si>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</si>
  <si>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</si>
  <si>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</si>
  <si>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</si>
  <si>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</si>
  <si>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</si>
  <si>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</si>
  <si>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</si>
  <si>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</si>
  <si>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</si>
  <si>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</si>
  <si>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</si>
  <si>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</si>
  <si>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</si>
  <si>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</si>
  <si>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</si>
  <si>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</si>
  <si>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</si>
  <si>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</si>
  <si>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</si>
  <si>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</si>
  <si>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</si>
  <si>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</si>
  <si>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</si>
  <si>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</si>
  <si>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</si>
  <si>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</si>
  <si>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</si>
  <si>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</si>
  <si>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</si>
  <si>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mda</t>
  </si>
  <si>
    <t>mdg</t>
  </si>
  <si>
    <t>mdv</t>
  </si>
  <si>
    <t>mex</t>
  </si>
  <si>
    <t>mhl</t>
  </si>
  <si>
    <t>mkd</t>
  </si>
  <si>
    <t>mli</t>
  </si>
  <si>
    <t>mlt</t>
  </si>
  <si>
    <t>mmr</t>
  </si>
  <si>
    <t>mne</t>
  </si>
  <si>
    <t>mng</t>
  </si>
  <si>
    <t>moz</t>
  </si>
  <si>
    <t>mrt</t>
  </si>
  <si>
    <t>msr</t>
  </si>
  <si>
    <t>mtq</t>
  </si>
  <si>
    <t>mus</t>
  </si>
  <si>
    <t>mwi</t>
  </si>
  <si>
    <t>mys</t>
  </si>
  <si>
    <t>nam</t>
  </si>
  <si>
    <t>ncl</t>
  </si>
  <si>
    <t>ner</t>
  </si>
  <si>
    <t>nga</t>
  </si>
  <si>
    <t>nic</t>
  </si>
  <si>
    <t>niu</t>
  </si>
  <si>
    <t>nld</t>
  </si>
  <si>
    <t>nor</t>
  </si>
  <si>
    <t>npl</t>
  </si>
  <si>
    <t>nzl</t>
  </si>
  <si>
    <t>omn</t>
  </si>
  <si>
    <t>pak</t>
  </si>
  <si>
    <t>pan</t>
  </si>
  <si>
    <t>per</t>
  </si>
  <si>
    <t>phl</t>
  </si>
  <si>
    <t>plw</t>
  </si>
  <si>
    <t>png</t>
  </si>
  <si>
    <t>pol</t>
  </si>
  <si>
    <t>pri</t>
  </si>
  <si>
    <t>prk</t>
  </si>
  <si>
    <t>prt</t>
  </si>
  <si>
    <t>pry</t>
  </si>
  <si>
    <t>pse</t>
  </si>
  <si>
    <t>pyf</t>
  </si>
  <si>
    <t>qat</t>
  </si>
  <si>
    <t>reu</t>
  </si>
  <si>
    <t>rou</t>
  </si>
  <si>
    <t>rus</t>
  </si>
  <si>
    <t>rwa</t>
  </si>
  <si>
    <t>sau</t>
  </si>
  <si>
    <t>scg</t>
  </si>
  <si>
    <t>sdn</t>
  </si>
  <si>
    <t>sen</t>
  </si>
  <si>
    <t>sgp</t>
  </si>
  <si>
    <t>slb</t>
  </si>
  <si>
    <t>sle</t>
  </si>
  <si>
    <t>slv</t>
  </si>
  <si>
    <t>som</t>
  </si>
  <si>
    <t>spm</t>
  </si>
  <si>
    <t>srb</t>
  </si>
  <si>
    <t>srb (kosovo)</t>
  </si>
  <si>
    <t>ssd</t>
  </si>
  <si>
    <t>stp</t>
  </si>
  <si>
    <t>sur</t>
  </si>
  <si>
    <t>svk</t>
  </si>
  <si>
    <t>svn</t>
  </si>
  <si>
    <t>swe</t>
  </si>
  <si>
    <t>swz</t>
  </si>
  <si>
    <t>sxm</t>
  </si>
  <si>
    <t>syc</t>
  </si>
  <si>
    <t>syr</t>
  </si>
  <si>
    <t>tca</t>
  </si>
  <si>
    <t>tcd</t>
  </si>
  <si>
    <t>tgo</t>
  </si>
  <si>
    <t>tha</t>
  </si>
  <si>
    <t>tjk</t>
  </si>
  <si>
    <t>tkl</t>
  </si>
  <si>
    <t>tkm</t>
  </si>
  <si>
    <t>tls</t>
  </si>
  <si>
    <t>ton</t>
  </si>
  <si>
    <t>tto</t>
  </si>
  <si>
    <t>tun</t>
  </si>
  <si>
    <t>tur</t>
  </si>
  <si>
    <t>twn</t>
  </si>
  <si>
    <t>tza</t>
  </si>
  <si>
    <t>uga</t>
  </si>
  <si>
    <t>ukr</t>
  </si>
  <si>
    <t>ury</t>
  </si>
  <si>
    <t>usa</t>
  </si>
  <si>
    <t>ussr</t>
  </si>
  <si>
    <t>uzb</t>
  </si>
  <si>
    <t>vct</t>
  </si>
  <si>
    <t>ven</t>
  </si>
  <si>
    <t>vgb</t>
  </si>
  <si>
    <t>vir</t>
  </si>
  <si>
    <t>vnm</t>
  </si>
  <si>
    <t>vut</t>
  </si>
  <si>
    <t>wlf</t>
  </si>
  <si>
    <t>wsm</t>
  </si>
  <si>
    <t>yem</t>
  </si>
  <si>
    <t>yug</t>
  </si>
  <si>
    <t>zaf</t>
  </si>
  <si>
    <t>zmb</t>
  </si>
  <si>
    <t>zwe</t>
  </si>
  <si>
    <t>GWP</t>
  </si>
  <si>
    <t>Technology</t>
  </si>
  <si>
    <t>SETTING</t>
  </si>
  <si>
    <t>run the program with diagnostic run</t>
  </si>
  <si>
    <t>PROGRAM SETUP</t>
  </si>
  <si>
    <t>from</t>
  </si>
  <si>
    <t>to</t>
  </si>
  <si>
    <t>Yes</t>
  </si>
  <si>
    <t>Technology Id</t>
  </si>
  <si>
    <t>You can rename Technology, and reorder sectors and subsectors</t>
  </si>
  <si>
    <t>Region</t>
  </si>
  <si>
    <t>Gas</t>
  </si>
  <si>
    <t>BC</t>
  </si>
  <si>
    <t>Black Carbon</t>
  </si>
  <si>
    <t>Primary particulates</t>
  </si>
  <si>
    <t>CO</t>
  </si>
  <si>
    <t>Carbon Monoxide</t>
  </si>
  <si>
    <t>Ozone precursor gases</t>
  </si>
  <si>
    <t>NH3</t>
  </si>
  <si>
    <t>Ammonia</t>
  </si>
  <si>
    <t>Acidifying gases</t>
  </si>
  <si>
    <t>NMVOC</t>
  </si>
  <si>
    <t>Non-Methane Volatile Organic Compounds</t>
  </si>
  <si>
    <t>NOx</t>
  </si>
  <si>
    <t>Nitrogen Oxides</t>
  </si>
  <si>
    <t>Ozone precursor gases &amp; Acidifying gases</t>
  </si>
  <si>
    <t>OC</t>
  </si>
  <si>
    <t>Organic Carbon</t>
  </si>
  <si>
    <t>SO2</t>
  </si>
  <si>
    <t>Sulfur Dioxide</t>
  </si>
  <si>
    <t>Result as</t>
  </si>
  <si>
    <t>Other Asia</t>
  </si>
  <si>
    <t>Africa</t>
  </si>
  <si>
    <t>Latin America</t>
  </si>
  <si>
    <t>Oceania</t>
  </si>
  <si>
    <t>Western Europe</t>
  </si>
  <si>
    <t>Middle East</t>
  </si>
  <si>
    <t>North America</t>
  </si>
  <si>
    <t>Former Soviet Union</t>
  </si>
  <si>
    <t>Asia</t>
  </si>
  <si>
    <t>Other Asia/Pacific</t>
  </si>
  <si>
    <t>Eastern Europe</t>
  </si>
  <si>
    <t>Europe</t>
  </si>
  <si>
    <t>Islands</t>
  </si>
  <si>
    <t>Central and South America</t>
  </si>
  <si>
    <t>FSU</t>
  </si>
  <si>
    <t>OECD</t>
  </si>
  <si>
    <t>OtherOECD90</t>
  </si>
  <si>
    <t>South East Asia and Aust/NZ</t>
  </si>
  <si>
    <t>South America</t>
  </si>
  <si>
    <t>Europe,G20</t>
  </si>
  <si>
    <t>Asia,Europe</t>
  </si>
  <si>
    <t>Asia,Europe,G20</t>
  </si>
  <si>
    <t>North America,G20</t>
  </si>
  <si>
    <t>South America,G20</t>
  </si>
  <si>
    <t>,</t>
  </si>
  <si>
    <t>Australia,G20</t>
  </si>
  <si>
    <t>Asia,MENA</t>
  </si>
  <si>
    <t>Asia,G20</t>
  </si>
  <si>
    <t>Africa,G20</t>
  </si>
  <si>
    <t>Asia,MENA,GCC</t>
  </si>
  <si>
    <t>Asia,G20,MENA,GCC</t>
  </si>
  <si>
    <t>Non OECD</t>
  </si>
  <si>
    <t>Sum</t>
  </si>
  <si>
    <t>Technology Electricity Public</t>
  </si>
  <si>
    <t>Subsector Power and Heat</t>
  </si>
  <si>
    <t>Sector Energy production</t>
  </si>
  <si>
    <t>Technology Heat Production</t>
  </si>
  <si>
    <t>Technology Electricity Autoproducer</t>
  </si>
  <si>
    <t>Subsector Industrial Combustion</t>
  </si>
  <si>
    <t>Technology Other Transformation</t>
  </si>
  <si>
    <t>Technology Fugitive Solid Fuels</t>
  </si>
  <si>
    <t>Subsector Fugitive Energy Emissions</t>
  </si>
  <si>
    <t>Technology Fugitive Petr</t>
  </si>
  <si>
    <t>Technology Fugitive NG Distr</t>
  </si>
  <si>
    <t>Technology Fugitive NG Prod</t>
  </si>
  <si>
    <t>Technology Fugitive Other Energy</t>
  </si>
  <si>
    <t>Technology Fossil Fuel Fires</t>
  </si>
  <si>
    <t>Subsector Fosil Fuel Files</t>
  </si>
  <si>
    <t>Technology Commercial Institutional</t>
  </si>
  <si>
    <t>Subsector Commercial</t>
  </si>
  <si>
    <t>Sector residential, commercial, other</t>
  </si>
  <si>
    <t>Technology Residential</t>
  </si>
  <si>
    <t>Subsector Residential</t>
  </si>
  <si>
    <t>Technology Agriculture Forestry Fishing</t>
  </si>
  <si>
    <t>Subsector Agriculture/Forestry</t>
  </si>
  <si>
    <t>Technology Other Unspecified</t>
  </si>
  <si>
    <t>Subsector Other Unspecified</t>
  </si>
  <si>
    <t>Technology International Aviation</t>
  </si>
  <si>
    <t>Subsector Aviation</t>
  </si>
  <si>
    <t>Sector Transportation</t>
  </si>
  <si>
    <t>Technology Domestic Aviation</t>
  </si>
  <si>
    <t>Technology Road</t>
  </si>
  <si>
    <t>Subsector Road</t>
  </si>
  <si>
    <t>You can change Global Warming Potential (GWP) in the following table columns GWP_100yr_SAR, GWP_100yr_AR4, GWP_100yr_AR5</t>
  </si>
  <si>
    <t>Technology International Shipping</t>
  </si>
  <si>
    <t>Subsector International Shipping</t>
  </si>
  <si>
    <t>Technology Oil Tanker Loading</t>
  </si>
  <si>
    <t>Technology Rail</t>
  </si>
  <si>
    <t>Subsector Other Surface Transport</t>
  </si>
  <si>
    <t>Technology Domestic Navigation</t>
  </si>
  <si>
    <t>Technology Other Transp</t>
  </si>
  <si>
    <t>Technology Ind Comb Iron steel</t>
  </si>
  <si>
    <t xml:space="preserve">Subsector Industrial Combustion </t>
  </si>
  <si>
    <t>Sector Industry</t>
  </si>
  <si>
    <t>Technology Ind Comb Non Ferrous Metals</t>
  </si>
  <si>
    <t>Technology Ind Comb Chemicals</t>
  </si>
  <si>
    <t>Technology Ind Comb Pulp Paper</t>
  </si>
  <si>
    <t>Technology Ind Comb Food Tobacco</t>
  </si>
  <si>
    <t>Technology Ind Comb Non Metalic Minerals</t>
  </si>
  <si>
    <t>Technology Ind Comb Construction</t>
  </si>
  <si>
    <t>Technology Ind Comb Machinery</t>
  </si>
  <si>
    <t>Technology Ind Comb Mining Quarying</t>
  </si>
  <si>
    <t>Technology Ind Comb Other</t>
  </si>
  <si>
    <t>Technology Ind Comb Textile Leather</t>
  </si>
  <si>
    <t>Technology Ind Comb Transpequip</t>
  </si>
  <si>
    <t>Technology Ind Comb Wood Products</t>
  </si>
  <si>
    <t>Technology Cement Production</t>
  </si>
  <si>
    <t>Subsector Minerals</t>
  </si>
  <si>
    <t>Technology Lime Production</t>
  </si>
  <si>
    <t>Technology Other Minerals</t>
  </si>
  <si>
    <t>Technology Chemical Industry</t>
  </si>
  <si>
    <t>Subsector Chemical Industry</t>
  </si>
  <si>
    <t>Technology Chemicals Nitric Acid</t>
  </si>
  <si>
    <t>Technology Chemicals Adipic Acid</t>
  </si>
  <si>
    <t>Technology Metal Production</t>
  </si>
  <si>
    <t>Subsector Metals Industry</t>
  </si>
  <si>
    <t>Technology Chemical Products Manufacture Processing</t>
  </si>
  <si>
    <t>Subsector Solvents</t>
  </si>
  <si>
    <t>Technology Degreasing Cleaning</t>
  </si>
  <si>
    <t>Technology Other Product Use</t>
  </si>
  <si>
    <t>Technology Paint Application</t>
  </si>
  <si>
    <t>Technology Pulp and Paper Food Beverage Wood</t>
  </si>
  <si>
    <t>Subsector Pulp and Paper Food Beverage Wood</t>
  </si>
  <si>
    <t>Technology Other Process Emissions</t>
  </si>
  <si>
    <t>Subsector Other Non Combustion</t>
  </si>
  <si>
    <t>Technology Manure Management</t>
  </si>
  <si>
    <t>Subsector Agriculture Non Combustion</t>
  </si>
  <si>
    <t>Sector Agriculture</t>
  </si>
  <si>
    <t>Technology Rice Cultivation</t>
  </si>
  <si>
    <t>Technology Soil Emissions</t>
  </si>
  <si>
    <t>Technology Enteric Fermentation</t>
  </si>
  <si>
    <t>Technology Agriculture Other</t>
  </si>
  <si>
    <t>Technology Indirect N2O Non Agricultural N</t>
  </si>
  <si>
    <t>Technology Solid Waste Disposal</t>
  </si>
  <si>
    <t>Subsector Waste</t>
  </si>
  <si>
    <t>Sector Waste</t>
  </si>
  <si>
    <t>Technology Waste Combustion</t>
  </si>
  <si>
    <t>Technology Wastewater Handling</t>
  </si>
  <si>
    <t>Technology Other Waste Handling</t>
  </si>
  <si>
    <t>Technology Other In Total</t>
  </si>
  <si>
    <t>Technology Other Not In Total</t>
  </si>
  <si>
    <t>MODEL INPUTS</t>
  </si>
  <si>
    <t>inputgroup</t>
  </si>
  <si>
    <t>input</t>
  </si>
  <si>
    <t>unit</t>
  </si>
  <si>
    <t>id</t>
  </si>
  <si>
    <t>type</t>
  </si>
  <si>
    <t>condition</t>
  </si>
  <si>
    <t>value</t>
  </si>
  <si>
    <t>default</t>
  </si>
  <si>
    <t>errormsg</t>
  </si>
  <si>
    <t>x</t>
  </si>
  <si>
    <t xml:space="preserve">Comments </t>
  </si>
  <si>
    <t>General Assumption</t>
  </si>
  <si>
    <t>option</t>
  </si>
  <si>
    <t>double</t>
  </si>
  <si>
    <t>%</t>
  </si>
  <si>
    <t>integer</t>
  </si>
  <si>
    <t>Project Financing</t>
  </si>
  <si>
    <t>Feedstck Prices and Cost</t>
  </si>
  <si>
    <t>USD/MWh</t>
  </si>
  <si>
    <t>Tax Credits and Other Incentives</t>
  </si>
  <si>
    <t>USD/kgH2</t>
  </si>
  <si>
    <t>Summary of Sources of Funding for Total Installed Cost</t>
  </si>
  <si>
    <t>$</t>
  </si>
  <si>
    <t>$/kg</t>
  </si>
  <si>
    <t>MODEL CONFIG</t>
  </si>
  <si>
    <t>User input</t>
  </si>
  <si>
    <t>MODEL OUTPUTS</t>
  </si>
  <si>
    <t>RESULTS</t>
  </si>
  <si>
    <t>group</t>
  </si>
  <si>
    <t>label</t>
  </si>
  <si>
    <t>Modified</t>
  </si>
  <si>
    <t>General</t>
  </si>
  <si>
    <t>Hydrogen flow rate, Yr 1</t>
  </si>
  <si>
    <t>tonnes/Yr</t>
  </si>
  <si>
    <t>result value</t>
  </si>
  <si>
    <t>Backend</t>
  </si>
  <si>
    <t>Total CO2 emissions, average</t>
  </si>
  <si>
    <t>Emission reduction</t>
  </si>
  <si>
    <t>ü</t>
  </si>
  <si>
    <t xml:space="preserve">To be reviewed </t>
  </si>
  <si>
    <t>Levelized Cost of H2 Production</t>
  </si>
  <si>
    <t>Capex cost</t>
  </si>
  <si>
    <t>Fixed O&amp;M cost</t>
  </si>
  <si>
    <t>Electricity cost</t>
  </si>
  <si>
    <t>Water cost</t>
  </si>
  <si>
    <t>Natural gas cost</t>
  </si>
  <si>
    <t>Carbon tax cost</t>
  </si>
  <si>
    <t>Total LCOH (including grants, if any)</t>
  </si>
  <si>
    <t>Pre-tax IRR</t>
  </si>
  <si>
    <t>Post-Tax IRR</t>
  </si>
  <si>
    <t>Equity IRR</t>
  </si>
  <si>
    <t>Equity financing</t>
  </si>
  <si>
    <t>WACC</t>
  </si>
  <si>
    <t>Actual Minimum DSCR, occurs in</t>
  </si>
  <si>
    <t>Minimum DSCR Check</t>
  </si>
  <si>
    <t>Pass/Fail</t>
  </si>
  <si>
    <t xml:space="preserve">string </t>
  </si>
  <si>
    <t>Actual Average DSCR</t>
  </si>
  <si>
    <t>Average DSCR Check</t>
  </si>
  <si>
    <t>Debt component for main plant</t>
  </si>
  <si>
    <t>Equity component for main plant</t>
  </si>
  <si>
    <t>Total value of grants</t>
  </si>
  <si>
    <t>Total project financing (w/o stack replacement)</t>
  </si>
  <si>
    <t>Conventional electricity consumption</t>
  </si>
  <si>
    <t>PTC credits</t>
  </si>
  <si>
    <t>Eligible PTC Value</t>
  </si>
  <si>
    <t>Weighted average price of electricity</t>
  </si>
  <si>
    <t>Chart #1</t>
  </si>
  <si>
    <t>Project IRR (with PTC)</t>
  </si>
  <si>
    <t>Project IRR (w/O PTC)</t>
  </si>
  <si>
    <t>Project IRR (with ITC)</t>
  </si>
  <si>
    <t>Year from</t>
  </si>
  <si>
    <t>Year to</t>
  </si>
  <si>
    <t>results</t>
  </si>
  <si>
    <t>diagnostic run</t>
  </si>
  <si>
    <t>GHGs, CO2, CH4, N2O, BC, CO, NH3, NMVOC, Nox, OC, SO2</t>
  </si>
  <si>
    <t>Global, Afghanistan, Albania, Algeria, American Samoa, Angola, Antigua and Barbuda, Argentina, Armenia, Aruba, Australia, Austria, Azerbaijan, Bahamas, Bahrain, Bangladesh, Barbados, Belarus, Belgium, Belgium-Luxembourg , Belize, Benin, Bermuda, Bhutan, Bolivia, Bosnia and Herzegovina, Botswana, Brazil, British Virgin Islands, Brunei Darussalam, Bulgaria, Burkina Faso, Burundi, Cambodia, Cameroon, Canada, Cape Verde, Cayman Islands, Central African Republic, Chad, Chile, China, Chinese Taipei, Colombia, Comoros, Congo, Cook Islands, Costa Rica, Cote dIvoire, Croatia, Cuba, Curacao, Cyprus, Czech Republic, Czechoslovakia, Democratic Peoples Republic of Korea, Democratic Republic of Congo, Denmark, Djibouti, Dominica, Dominican Republic, Ecuador, Egypt, El Salvador, Equatorial Guinea, Eritrea, Estonia, Ethiopia, Faeroe Islands, Falkland Islands, Federated States of Micronesia, Fiji, Finland, France, French Guiana, French Polynesia, Gabon, Gambia, Georgia, Germany, Ghana, Gibraltar, Greece, Greenland, Grenada, Guadeloupe, Guam, Guatemala, Guinea, Guinea-Bissau, Guyana, Haiti, Honduras, Hong Kong, China, Hungary, Iceland, India, Indonesia, Iraq, Ireland, Islamic Republic of Iran, Israel, Italy, Jamaica, Japan, Jordan, Kazakhstan, Kenya, Kiribati, Kosovo, Kuwait, Kyrgyzstan, Laos, Latvia, Lebanon, Lesotho, Liberia, Libya, Liechtenstein, Lithuania, Luxembourg, Macao, Macedonia, Madagascar, Malawi, Malaysia, Maldives, Mali, Malta, Marshall Islands, Martinique, Mauritania, Mauritius, Mexico, Moldova, Mongolia, Montenegro, Montserrat, Morocco, Mozambique, Myanmar (Burma), Namibia, Nepal, Netherlands, Netherlands Antilles, New Caledonia, New Zealand, Nicaragua, Niger, Nigeria, Niue, Norway, Oman, Pakistan, Palau, Palestine, Panama, Papua New Guinea, Paraguay, Peru, Philippines, Poland, Portugal, Puerto Rico, Qatar, Republic of Korea, Reunion, Romania, Russia, Rwanda, Saint Kitts and Nevis, Saint Lucia, Saint Pierre and Miquelon, Saint Vincent And Grenadines, Samoa, Sao Tome and Principe, Saudi Arabia, Senegal, Serbia, Serbia and Montenegro, Seychelles, Sierra Leone, Singapore, Sint Maarten, Slovakia, Slovenia, Soloman Islands, Somalia, South Africa, South Sudan, Soviet Union, Spain, Sri Lanka, Sudan, Suriname, Swaziland, Sweden, Switzerland, Syria, Tajikistan, Tanzania, Thailand, Timor-Leste, Togo, Tokelau, Tonga, Trinidad and Tobago, Tunisia, Turkey, Turkmenistan, Turks and Caicos Islands, Uganda, Ukraine, United Arab Emirates, United Kingdom, United States, United States Virgin Islands, Uruguay, Uzbekistan, Vanuatu, Venezuela, Vietnam, Wallis and Futuna Islands, Western Sahara, Yemen, Yugoslavia, Zambia, Zimbabwe</t>
  </si>
  <si>
    <t>Column1</t>
  </si>
  <si>
    <t>Asia, Europe, Africa, Oceania, North America, South America,G20, South America, Australia,G20, Asia,Europe, Asia,MENA,GCC, North America,G20, Asia,G20, Europe,G20, Asia,MENA, Asia,Europe,G20, Asia,G20,MENA,GCC, Africa,G20</t>
  </si>
  <si>
    <t>2019, 2018, 2017, 2016, 2015, 2014, 2013, 2012, 2011, 2010, 2009, 2008, 2007, 2006, 2005, 2004, 2003, 2002, 2001, 2000, 1999, 1998, 1997, 1996, 1995, 1994, 1993, 1992, 1991, 1990, 1989, 1988, 1987, 1986, 1985, 1984, 1983, 1982, 1981, 1980, 1979, 1978, 1977, 1976, 1975, 1974, 1973, 1972, 1971, 1970</t>
  </si>
  <si>
    <t>GWP_100yr_SAR, GWP_100yr_AR4, GWP_100yr_AR5</t>
  </si>
  <si>
    <t>Average</t>
  </si>
  <si>
    <t>Sum, Average</t>
  </si>
  <si>
    <t>Yes, No</t>
  </si>
  <si>
    <t>Region (No Duplicates)</t>
  </si>
  <si>
    <t>Regions</t>
  </si>
  <si>
    <t>[ "GHGs", "CO2", "CH4", "N2O", "BC", "CO", "NH3", "NMVOC", "Nox", "OC", "SO2" ]</t>
  </si>
  <si>
    <t>[ "Global", "Afghanistan", "Albania", "Algeria", "American Samoa", "Angola", "Antigua and Barbuda", "Argentina", "Armenia", "Aruba", "Australia", "Austria", "Azerbaijan", "Bahamas", "Bahrain", "Bangladesh", "Barbados", "Belarus", "Belgium", "Belgium-Luxembourg", "Belize", "Benin", "Bermuda", "Bhutan", "Bolivia", "Bosnia and Herzegovina", "Botswana", "Brazil", "British Virgin Islands", "Brunei Darussalam", "Bulgaria", "Burkina Faso", "Burundi", "Cambodia", "Cameroon", "Canada", "Cape Verde", "Cayman Islands", "Central African Republic", "Chad", "Chile", "China", "Chinese Taipei", "Colombia", "Comoros", "Congo", "Cook Islands", "Costa Rica", "Cote dIvoire", "Croatia", "Cuba", "Curacao", "Cyprus", "Czech Republic", "Czechoslovakia", "Democratic Peoples Republic of Korea", "Democratic Republic of Congo", "Denmark", "Djibouti", "Dominica", "Dominican Republic", "Ecuador", "Egypt", "El Salvador", "Equatorial Guinea", "Eritrea", "Estonia", "Ethiopia", "Faeroe Islands", "Falkland Islands", "Federated States of Micronesia", "Fiji", "Finland", "France", "French Guiana", "French Polynesia", "Gabon", "Gambia", "Georgia", "Germany", "Ghana", "Gibraltar", "Greece", "Greenland", "Grenada", "Guadeloupe", "Guam", "Guatemala", "Guinea", "Guinea-Bissau", "Guyana", "Haiti", "Honduras", "Hong Kong", "China", "Hungary", "Iceland", "India", "Indonesia", "Iraq", "Ireland", "Islamic Republic of Iran", "Israel", "Italy", "Jamaica", "Japan", "Jordan", "Kazakhstan", "Kenya", "Kiribati", "Kosovo", "Kuwait", "Kyrgyzstan", "Laos", "Latvia", "Lebanon", "Lesotho", "Liberia", "Libya", "Liechtenstein", "Lithuania", "Luxembourg", "Macao", "Macedonia", "Madagascar", "Malawi", "Malaysia", "Maldives", "Mali", "Malta", "Marshall Islands", "Martinique", "Mauritania", "Mauritius", "Mexico", "Moldova", "Mongolia", "Montenegro", "Montserrat", "Morocco", "Mozambique", "Myanmar (Burma)", "Namibia", "Nepal", "Netherlands", "Netherlands Antilles", "New Caledonia", "New Zealand", "Nicaragua", "Niger", "Nigeria", "Niue", "Norway", "Oman","Pakistan", "Palau", "Palestine", "Panama", "Papua New Guinea", "Paraguay", "Peru", "Philippines", "Poland", "Portugal", "Puerto Rico", "Qatar", "Republic of Korea", "Reunion", "Romania", "Russia", "Rwanda", "Saint Kitts and Nevis", "Saint Lucia", "Saint Pierre and Miquelon", "Saint Vincent And Grenadines", "Samoa", "Sao Tome and Principe", "Saudi Arabia", "Senegal", "Serbia", "Serbia and Montenegro", "Seychelles", "Sierra Leone", "Singapore", "Sint Maarten", "Slovakia", "Slovenia", "Soloman Islands", "Somalia", "South Africa", "South Sudan", "Soviet Union", "Spain", "Sri Lanka", "Sudan", "Suriname", "Swaziland", "Sweden", "Switzerland", "Syria", "Tajikistan", "Tanzania", "Thailand", "Timor-Leste", "Togo", "Tokelau", "Tonga", "Trinidad and Tobago", "Tunisia", "Turkey", "Turkmenistan", "Turks and Caicos Islands", "Uganda", "Ukraine", "United Arab Emirates", "United Kingdom", "United States", "United States Virgin Islands", "Uruguay", "Uzbekistan", "Vanuatu", "Venezuela", "Vietnam", "Wallis and Futuna Islands", "Western Sahara", "Yemen", "Yugoslavia", "Zambia", "Zimbabwe" ]</t>
  </si>
  <si>
    <t xml:space="preserve"> </t>
  </si>
  <si>
    <t>[ "2019", "2018", "2017", "2016", "2015", "2014", "2013", "2012", "2011", "2010", "2009", "2008", "2007", "2006", "2005", "2004", "2003", "2002", "2001", "2000", "1999", "1998", "1997", "1996", "1995", "1994", "1993", "1992", "1991", "1990", "1989", "1988", "1987", "1986", "1985", "1984", "1983", "1982", "1981", "1980", "1979", "1978", "1977", "1976", "1975", "1974", "1973", "1972", "1971", "1970" ]</t>
  </si>
  <si>
    <t>[ "GWP_100yr_SAR", "GWP_100yr_AR4", "GWP_100yr_AR5" ]</t>
  </si>
  <si>
    <t>[ "Sum", "Average" ]</t>
  </si>
  <si>
    <t>[ "Yes", "No" ]</t>
  </si>
  <si>
    <t>GHGs</t>
  </si>
  <si>
    <t>[ "Asia", "Europe", "Africa", "Oceania", "North America", "South America", "G20", "South America", "Australia", "G20", "Asia", "Europe", "Asia", "MENA", "GCC", "North America", "G20", "Asia", "G20", "Europe", "G20", "Asia", "MENA", "Asia", "Europe", "G20", "Asia", "G20", "MENA", "GCC", "Africa", "G20" ]</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</si>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</sst>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numFmt numFmtId="165" formatCode="0.000"/>
    <numFmt numFmtId="166" formatCode="0.0%"/>
    <numFmt numFmtId="167" formatCode="#,##0.0"/>
  </numFmts>
  <fonts count="3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8"/>
      <name val="Calibri"/>
      <family val="2"/>
      <scheme val="minor"/>
    </font>
    <font>
      <sz val="16"/>
      <color theme="1"/>
      <name val="Calibri"/>
      <family val="2"/>
      <scheme val="minor"/>
    </font>
    <font>
      <sz val="10"/>
      <color theme="1"/>
      <name val="Calibri"/>
      <family val="2"/>
      <scheme val="minor"/>
    </font>
    <font>
      <b/>
      <sz val="11"/>
      <color theme="0"/>
      <name val="Calibri Light"/>
      <family val="2"/>
      <scheme val="major"/>
    </font>
    <font>
      <sz val="12"/>
      <color theme="1"/>
      <name val="Calibri Light"/>
      <family val="2"/>
      <scheme val="major"/>
    </font>
    <font>
      <sz val="11"/>
      <color theme="1"/>
      <name val="Arial"/>
      <family val="2"/>
    </font>
    <font>
      <sz val="11"/>
      <color rgb="FF000000"/>
      <name val="Calibri"/>
      <family val="2"/>
    </font>
    <font>
      <sz val="11"/>
      <color theme="0"/>
      <name val="Calibri Light"/>
      <family val="2"/>
      <scheme val="major"/>
    </font>
    <font>
      <sz val="11"/>
      <color theme="9" tint="0.39997558519241921"/>
      <name val="Calibri Light"/>
      <family val="2"/>
      <scheme val="major"/>
    </font>
    <font>
      <sz val="11"/>
      <color rgb="FFFF0000"/>
      <name val="Calibri Light"/>
      <family val="2"/>
      <scheme val="major"/>
    </font>
    <font>
      <sz val="11"/>
      <color theme="1"/>
      <name val="Calibri Light"/>
      <family val="2"/>
      <scheme val="major"/>
    </font>
    <font>
      <b/>
      <sz val="11"/>
      <color theme="1"/>
      <name val="Arial"/>
      <family val="2"/>
    </font>
    <font>
      <b/>
      <sz val="11"/>
      <color rgb="FF0070C0"/>
      <name val="Arial"/>
      <family val="2"/>
    </font>
    <font>
      <sz val="11"/>
      <color theme="0"/>
      <name val="Arial"/>
      <family val="2"/>
    </font>
    <font>
      <sz val="12"/>
      <color theme="1"/>
      <name val="Arial"/>
      <family val="2"/>
    </font>
    <font>
      <b/>
      <sz val="11"/>
      <color theme="9" tint="0.39997558519241921"/>
      <name val="Wingdings"/>
      <charset val="2"/>
    </font>
    <font>
      <sz val="12"/>
      <color rgb="FFFF0000"/>
      <name val="Arial"/>
      <family val="2"/>
    </font>
    <font>
      <sz val="11"/>
      <color rgb="FFFF0000"/>
      <name val="Arial"/>
      <family val="2"/>
    </font>
    <font>
      <b/>
      <sz val="16"/>
      <color rgb="FF0A0101"/>
      <name val="Helvetica Neue"/>
      <family val="2"/>
    </font>
    <font>
      <sz val="11"/>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bgColor indexed="64"/>
      </patternFill>
    </fill>
    <fill>
      <patternFill patternType="solid">
        <fgColor theme="3"/>
        <bgColor indexed="64"/>
      </patternFill>
    </fill>
    <fill>
      <patternFill patternType="solid">
        <fgColor theme="8" tint="-0.499984740745262"/>
        <bgColor indexed="64"/>
      </patternFill>
    </fill>
    <fill>
      <patternFill patternType="solid">
        <fgColor theme="9" tint="0.59999389629810485"/>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dotted">
        <color auto="1"/>
      </left>
      <right/>
      <top style="dotted">
        <color auto="1"/>
      </top>
      <bottom style="dotted">
        <color auto="1"/>
      </bottom>
      <diagonal/>
    </border>
    <border>
      <left style="dotted">
        <color auto="1"/>
      </left>
      <right/>
      <top/>
      <bottom style="dotted">
        <color auto="1"/>
      </bottom>
      <diagonal/>
    </border>
    <border>
      <left style="dotted">
        <color auto="1"/>
      </left>
      <right/>
      <top style="dotted">
        <color auto="1"/>
      </top>
      <bottom/>
      <diagonal/>
    </border>
    <border>
      <left style="dotted">
        <color auto="1"/>
      </left>
      <right style="dotted">
        <color auto="1"/>
      </right>
      <top/>
      <bottom style="dotted">
        <color auto="1"/>
      </bottom>
      <diagonal/>
    </border>
    <border>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21" fillId="0" borderId="0"/>
  </cellStyleXfs>
  <cellXfs count="122">
    <xf numFmtId="0" fontId="0" fillId="0" borderId="0" xfId="0"/>
    <xf numFmtId="1" fontId="0" fillId="0" borderId="0" xfId="0" applyNumberFormat="1"/>
    <xf numFmtId="0" fontId="0" fillId="33" borderId="0" xfId="0" applyFill="1"/>
    <xf numFmtId="1" fontId="0" fillId="33" borderId="0" xfId="0" applyNumberFormat="1" applyFill="1"/>
    <xf numFmtId="0" fontId="16" fillId="33" borderId="0" xfId="0" applyFont="1" applyFill="1"/>
    <xf numFmtId="0" fontId="0" fillId="33" borderId="10" xfId="0" applyFill="1" applyBorder="1"/>
    <xf numFmtId="0" fontId="0" fillId="33" borderId="0" xfId="0" applyFill="1" applyBorder="1"/>
    <xf numFmtId="1" fontId="0" fillId="33" borderId="0" xfId="0" applyNumberFormat="1" applyFill="1" applyBorder="1"/>
    <xf numFmtId="0" fontId="0" fillId="33" borderId="0" xfId="0" applyFill="1" applyAlignment="1">
      <alignment horizontal="right"/>
    </xf>
    <xf numFmtId="1" fontId="0" fillId="33" borderId="0" xfId="0" applyNumberFormat="1" applyFill="1" applyAlignment="1">
      <alignment horizontal="right"/>
    </xf>
    <xf numFmtId="0" fontId="0" fillId="33" borderId="19" xfId="0" applyFill="1" applyBorder="1"/>
    <xf numFmtId="0" fontId="0" fillId="33" borderId="20" xfId="0" applyFill="1" applyBorder="1"/>
    <xf numFmtId="0" fontId="0" fillId="33" borderId="21" xfId="0" applyFill="1" applyBorder="1"/>
    <xf numFmtId="0" fontId="0" fillId="34" borderId="11" xfId="0" applyFill="1" applyBorder="1"/>
    <xf numFmtId="0" fontId="0" fillId="34" borderId="12" xfId="0" applyFill="1" applyBorder="1"/>
    <xf numFmtId="1" fontId="0" fillId="34" borderId="12" xfId="0" applyNumberFormat="1" applyFill="1" applyBorder="1"/>
    <xf numFmtId="0" fontId="0" fillId="34" borderId="13" xfId="0" applyFill="1" applyBorder="1"/>
    <xf numFmtId="0" fontId="0" fillId="34" borderId="14" xfId="0" applyFill="1" applyBorder="1"/>
    <xf numFmtId="0" fontId="0" fillId="34" borderId="16" xfId="0" applyFill="1" applyBorder="1"/>
    <xf numFmtId="0" fontId="0" fillId="34" borderId="0" xfId="0" applyFill="1"/>
    <xf numFmtId="0" fontId="0" fillId="34" borderId="0" xfId="0" applyFill="1" applyBorder="1"/>
    <xf numFmtId="0" fontId="0" fillId="34" borderId="17" xfId="0" applyFill="1" applyBorder="1"/>
    <xf numFmtId="1" fontId="0" fillId="34" borderId="0" xfId="0" applyNumberFormat="1" applyFill="1" applyBorder="1"/>
    <xf numFmtId="0" fontId="0" fillId="34" borderId="15" xfId="0" applyFill="1" applyBorder="1"/>
    <xf numFmtId="0" fontId="0" fillId="34" borderId="0" xfId="0" applyFill="1" applyBorder="1" applyAlignment="1">
      <alignment vertical="top"/>
    </xf>
    <xf numFmtId="1" fontId="0" fillId="34" borderId="0" xfId="0" applyNumberFormat="1" applyFill="1"/>
    <xf numFmtId="1" fontId="0" fillId="34" borderId="17" xfId="0" applyNumberFormat="1" applyFill="1" applyBorder="1"/>
    <xf numFmtId="0" fontId="0" fillId="34" borderId="18" xfId="0" applyFill="1" applyBorder="1"/>
    <xf numFmtId="1" fontId="16" fillId="33" borderId="0" xfId="0" applyNumberFormat="1" applyFont="1" applyFill="1" applyAlignment="1"/>
    <xf numFmtId="0" fontId="0" fillId="34" borderId="19" xfId="0" applyFill="1" applyBorder="1"/>
    <xf numFmtId="0" fontId="0" fillId="34" borderId="20" xfId="0" applyFill="1" applyBorder="1"/>
    <xf numFmtId="0" fontId="0" fillId="34" borderId="21" xfId="0" applyFill="1" applyBorder="1"/>
    <xf numFmtId="0" fontId="16" fillId="33" borderId="10" xfId="0" applyFont="1" applyFill="1" applyBorder="1"/>
    <xf numFmtId="0" fontId="16" fillId="34" borderId="12" xfId="0" applyFont="1" applyFill="1" applyBorder="1" applyAlignment="1">
      <alignment vertical="center"/>
    </xf>
    <xf numFmtId="0" fontId="16" fillId="33" borderId="0" xfId="0" applyFont="1" applyFill="1" applyBorder="1" applyAlignment="1">
      <alignment horizontal="right"/>
    </xf>
    <xf numFmtId="0" fontId="16" fillId="33" borderId="0" xfId="0" applyFont="1" applyFill="1" applyAlignment="1">
      <alignment horizontal="right"/>
    </xf>
    <xf numFmtId="1" fontId="0" fillId="33" borderId="0" xfId="0" applyNumberFormat="1" applyFill="1" applyAlignment="1">
      <alignment horizontal="center"/>
    </xf>
    <xf numFmtId="0" fontId="0" fillId="33" borderId="0" xfId="0" applyFill="1" applyAlignment="1">
      <alignment horizontal="center"/>
    </xf>
    <xf numFmtId="1" fontId="0" fillId="0" borderId="10" xfId="0" applyNumberFormat="1" applyFill="1" applyBorder="1" applyAlignment="1">
      <alignment horizontal="center"/>
    </xf>
    <xf numFmtId="0" fontId="0" fillId="0" borderId="10" xfId="0" applyFill="1" applyBorder="1" applyAlignment="1">
      <alignment horizontal="center"/>
    </xf>
    <xf numFmtId="1" fontId="0" fillId="34" borderId="10" xfId="0" applyNumberFormat="1" applyFill="1" applyBorder="1" applyAlignment="1">
      <alignment horizontal="center"/>
    </xf>
    <xf numFmtId="0" fontId="16" fillId="33" borderId="0" xfId="0" applyFont="1" applyFill="1" applyBorder="1" applyAlignment="1"/>
    <xf numFmtId="0" fontId="18" fillId="34" borderId="10" xfId="0" applyFont="1" applyFill="1" applyBorder="1"/>
    <xf numFmtId="0" fontId="0" fillId="34" borderId="10" xfId="0" applyFill="1" applyBorder="1"/>
    <xf numFmtId="164" fontId="0" fillId="33" borderId="10" xfId="0" applyNumberFormat="1" applyFill="1" applyBorder="1" applyAlignment="1">
      <alignment horizontal="center"/>
    </xf>
    <xf numFmtId="0" fontId="0" fillId="33" borderId="0" xfId="0" applyNumberFormat="1" applyFill="1"/>
    <xf numFmtId="164" fontId="0" fillId="33" borderId="0" xfId="0" applyNumberFormat="1" applyFill="1" applyBorder="1"/>
    <xf numFmtId="0" fontId="0" fillId="35" borderId="0" xfId="0" applyFill="1"/>
    <xf numFmtId="0" fontId="0" fillId="36" borderId="0" xfId="0" applyFill="1"/>
    <xf numFmtId="0" fontId="0" fillId="0" borderId="0" xfId="0" applyFill="1"/>
    <xf numFmtId="164" fontId="0" fillId="33" borderId="10" xfId="0" applyNumberFormat="1" applyFill="1" applyBorder="1"/>
    <xf numFmtId="0" fontId="20" fillId="37" borderId="0" xfId="0" applyFont="1" applyFill="1"/>
    <xf numFmtId="0" fontId="0" fillId="37" borderId="0" xfId="0" applyFill="1"/>
    <xf numFmtId="0" fontId="16" fillId="0" borderId="0" xfId="0" applyFont="1"/>
    <xf numFmtId="0" fontId="16" fillId="0" borderId="0" xfId="43" applyFont="1"/>
    <xf numFmtId="0" fontId="22" fillId="38" borderId="0" xfId="0" applyFont="1" applyFill="1" applyAlignment="1">
      <alignment horizontal="center"/>
    </xf>
    <xf numFmtId="0" fontId="23" fillId="0" borderId="0" xfId="0" applyFont="1"/>
    <xf numFmtId="0" fontId="23" fillId="0" borderId="0" xfId="0" applyFont="1" applyAlignment="1">
      <alignment horizontal="left"/>
    </xf>
    <xf numFmtId="0" fontId="24" fillId="0" borderId="0" xfId="0" applyFont="1"/>
    <xf numFmtId="0" fontId="25" fillId="36" borderId="22" xfId="0" applyFont="1" applyFill="1" applyBorder="1"/>
    <xf numFmtId="0" fontId="26" fillId="39" borderId="23" xfId="0" applyFont="1" applyFill="1" applyBorder="1"/>
    <xf numFmtId="0" fontId="24" fillId="40" borderId="0" xfId="0" applyFont="1" applyFill="1"/>
    <xf numFmtId="0" fontId="27" fillId="39" borderId="23" xfId="0" applyFont="1" applyFill="1" applyBorder="1"/>
    <xf numFmtId="0" fontId="27" fillId="39" borderId="25" xfId="0" applyFont="1" applyFill="1" applyBorder="1"/>
    <xf numFmtId="0" fontId="26" fillId="39" borderId="24" xfId="0" applyFont="1" applyFill="1" applyBorder="1"/>
    <xf numFmtId="0" fontId="20" fillId="0" borderId="0" xfId="0" applyFont="1"/>
    <xf numFmtId="0" fontId="29" fillId="0" borderId="0" xfId="0" applyFont="1" applyAlignment="1">
      <alignment horizontal="left"/>
    </xf>
    <xf numFmtId="0" fontId="25" fillId="0" borderId="0" xfId="0" applyFont="1"/>
    <xf numFmtId="0" fontId="29" fillId="0" borderId="0" xfId="0" applyFont="1"/>
    <xf numFmtId="0" fontId="29" fillId="0" borderId="0" xfId="0" applyFont="1" applyAlignment="1">
      <alignment horizontal="center"/>
    </xf>
    <xf numFmtId="0" fontId="23" fillId="0" borderId="0" xfId="0" applyFont="1" applyAlignment="1">
      <alignment horizontal="right"/>
    </xf>
    <xf numFmtId="0" fontId="30" fillId="40" borderId="0" xfId="0" applyFont="1" applyFill="1"/>
    <xf numFmtId="4" fontId="31" fillId="0" borderId="0" xfId="0" applyNumberFormat="1" applyFont="1"/>
    <xf numFmtId="9" fontId="30" fillId="0" borderId="0" xfId="42" applyFont="1" applyBorder="1" applyAlignment="1"/>
    <xf numFmtId="0" fontId="24" fillId="0" borderId="0" xfId="0" applyFont="1" applyAlignment="1">
      <alignment horizontal="left"/>
    </xf>
    <xf numFmtId="1" fontId="30" fillId="0" borderId="0" xfId="0" applyNumberFormat="1" applyFont="1" applyAlignment="1">
      <alignment horizontal="right"/>
    </xf>
    <xf numFmtId="0" fontId="26" fillId="39" borderId="27" xfId="0" applyFont="1" applyFill="1" applyBorder="1" applyAlignment="1">
      <alignment horizontal="left"/>
    </xf>
    <xf numFmtId="0" fontId="26" fillId="39" borderId="26" xfId="0" applyFont="1" applyFill="1" applyBorder="1" applyAlignment="1">
      <alignment horizontal="left"/>
    </xf>
    <xf numFmtId="0" fontId="32" fillId="39" borderId="24" xfId="0" applyFont="1" applyFill="1" applyBorder="1"/>
    <xf numFmtId="0" fontId="26" fillId="39" borderId="28" xfId="0" applyFont="1" applyFill="1" applyBorder="1" applyAlignment="1">
      <alignment horizontal="left"/>
    </xf>
    <xf numFmtId="0" fontId="33" fillId="0" borderId="0" xfId="0" applyFont="1"/>
    <xf numFmtId="9" fontId="30" fillId="0" borderId="0" xfId="42" applyFont="1" applyBorder="1" applyAlignment="1">
      <alignment horizontal="right" indent="1"/>
    </xf>
    <xf numFmtId="0" fontId="34" fillId="39" borderId="28" xfId="0" applyFont="1" applyFill="1" applyBorder="1" applyAlignment="1">
      <alignment horizontal="center" vertical="center"/>
    </xf>
    <xf numFmtId="165" fontId="30" fillId="0" borderId="0" xfId="0" applyNumberFormat="1" applyFont="1" applyAlignment="1">
      <alignment horizontal="right"/>
    </xf>
    <xf numFmtId="0" fontId="26" fillId="39" borderId="28" xfId="0" applyFont="1" applyFill="1" applyBorder="1"/>
    <xf numFmtId="0" fontId="26" fillId="39" borderId="29" xfId="0" applyFont="1" applyFill="1" applyBorder="1"/>
    <xf numFmtId="0" fontId="29" fillId="39" borderId="0" xfId="0" applyFont="1" applyFill="1" applyAlignment="1">
      <alignment horizontal="left"/>
    </xf>
    <xf numFmtId="0" fontId="23" fillId="0" borderId="0" xfId="0" applyFont="1" applyAlignment="1">
      <alignment horizontal="right" indent="1"/>
    </xf>
    <xf numFmtId="0" fontId="31" fillId="0" borderId="0" xfId="0" applyFont="1"/>
    <xf numFmtId="166" fontId="30" fillId="0" borderId="0" xfId="42" applyNumberFormat="1" applyFont="1" applyBorder="1" applyAlignment="1">
      <alignment horizontal="right" indent="1"/>
    </xf>
    <xf numFmtId="0" fontId="28" fillId="39" borderId="28" xfId="0" applyFont="1" applyFill="1" applyBorder="1"/>
    <xf numFmtId="0" fontId="29" fillId="0" borderId="0" xfId="0" applyFont="1" applyAlignment="1">
      <alignment horizontal="center" vertical="center"/>
    </xf>
    <xf numFmtId="4" fontId="30" fillId="0" borderId="0" xfId="0" applyNumberFormat="1" applyFont="1"/>
    <xf numFmtId="0" fontId="30" fillId="0" borderId="0" xfId="0" applyFont="1" applyAlignment="1">
      <alignment horizontal="right"/>
    </xf>
    <xf numFmtId="0" fontId="26" fillId="39" borderId="25" xfId="0" applyFont="1" applyFill="1" applyBorder="1"/>
    <xf numFmtId="3" fontId="30" fillId="0" borderId="0" xfId="0" applyNumberFormat="1" applyFont="1" applyAlignment="1">
      <alignment horizontal="right"/>
    </xf>
    <xf numFmtId="0" fontId="28" fillId="39" borderId="26" xfId="0" applyFont="1" applyFill="1" applyBorder="1"/>
    <xf numFmtId="0" fontId="26" fillId="39" borderId="28" xfId="0" applyFont="1" applyFill="1" applyBorder="1" applyAlignment="1">
      <alignment horizontal="center" vertical="center"/>
    </xf>
    <xf numFmtId="4" fontId="30" fillId="0" borderId="0" xfId="0" applyNumberFormat="1" applyFont="1" applyAlignment="1">
      <alignment horizontal="right" indent="1"/>
    </xf>
    <xf numFmtId="167" fontId="30" fillId="0" borderId="0" xfId="0" applyNumberFormat="1" applyFont="1"/>
    <xf numFmtId="0" fontId="35" fillId="0" borderId="0" xfId="0" applyFont="1"/>
    <xf numFmtId="0" fontId="33" fillId="0" borderId="0" xfId="0" applyFont="1" applyAlignment="1">
      <alignment horizontal="right"/>
    </xf>
    <xf numFmtId="0" fontId="24" fillId="0" borderId="0" xfId="0" applyFont="1" applyAlignment="1">
      <alignment horizontal="right"/>
    </xf>
    <xf numFmtId="0" fontId="24" fillId="0" borderId="0" xfId="0" applyFont="1" applyAlignment="1">
      <alignment horizontal="center" vertical="center"/>
    </xf>
    <xf numFmtId="9" fontId="33" fillId="0" borderId="0" xfId="0" applyNumberFormat="1" applyFont="1" applyAlignment="1">
      <alignment horizontal="left"/>
    </xf>
    <xf numFmtId="10" fontId="33" fillId="0" borderId="0" xfId="0" applyNumberFormat="1" applyFont="1" applyAlignment="1">
      <alignment horizontal="right" indent="1"/>
    </xf>
    <xf numFmtId="10" fontId="29" fillId="0" borderId="0" xfId="0" applyNumberFormat="1" applyFont="1"/>
    <xf numFmtId="10" fontId="29" fillId="0" borderId="0" xfId="0" applyNumberFormat="1" applyFont="1" applyAlignment="1">
      <alignment horizontal="center" vertical="center"/>
    </xf>
    <xf numFmtId="9" fontId="35" fillId="0" borderId="0" xfId="0" applyNumberFormat="1" applyFont="1" applyAlignment="1">
      <alignment horizontal="left"/>
    </xf>
    <xf numFmtId="9" fontId="29" fillId="0" borderId="0" xfId="0" applyNumberFormat="1" applyFont="1"/>
    <xf numFmtId="9" fontId="36" fillId="0" borderId="0" xfId="0" applyNumberFormat="1" applyFont="1" applyAlignment="1">
      <alignment horizontal="left"/>
    </xf>
    <xf numFmtId="10" fontId="24" fillId="0" borderId="0" xfId="0" applyNumberFormat="1" applyFont="1" applyAlignment="1">
      <alignment horizontal="right" indent="1"/>
    </xf>
    <xf numFmtId="9" fontId="29" fillId="0" borderId="0" xfId="0" applyNumberFormat="1" applyFont="1" applyAlignment="1">
      <alignment horizontal="center" vertical="center"/>
    </xf>
    <xf numFmtId="9" fontId="24" fillId="0" borderId="0" xfId="0" applyNumberFormat="1" applyFont="1" applyAlignment="1">
      <alignment horizontal="right" indent="1"/>
    </xf>
    <xf numFmtId="0" fontId="37" fillId="0" borderId="0" xfId="0" applyFont="1"/>
    <xf numFmtId="0" fontId="38" fillId="0" borderId="0" xfId="0" applyFont="1"/>
    <xf numFmtId="0" fontId="0" fillId="35" borderId="30" xfId="0" applyFont="1" applyFill="1" applyBorder="1"/>
    <xf numFmtId="0" fontId="0" fillId="33" borderId="30" xfId="0" applyFont="1" applyFill="1" applyBorder="1"/>
    <xf numFmtId="0" fontId="16" fillId="34" borderId="0" xfId="0" applyFont="1" applyFill="1" applyBorder="1" applyAlignment="1">
      <alignment horizontal="center" vertical="top"/>
    </xf>
    <xf numFmtId="0" fontId="0" fillId="34" borderId="0" xfId="0" applyFill="1" applyBorder="1" applyAlignment="1">
      <alignment horizontal="center" vertical="top"/>
    </xf>
    <xf numFmtId="0" fontId="16" fillId="33" borderId="0" xfId="0" applyFont="1" applyFill="1" applyBorder="1" applyAlignment="1">
      <alignment horizontal="center"/>
    </xf>
    <xf numFmtId="0" fontId="16" fillId="34" borderId="17"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3" xfId="43" xr:uid="{49682E0F-7A09-F646-8C2F-68AB39FA844A}"/>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
    <dxf>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'[1]Annual Cash Flows &amp; Returns'!$M$6:$M$7</c:f>
              <c:strCache>
                <c:ptCount val="1"/>
                <c:pt idx="0">
                  <c:v>Cummulative Cash Flow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'[1]Annual Cash Flows &amp; Returns'!$M$8:$M$33</c:f>
              <c:numCache>
                <c:formatCode>General</c:formatCode>
                <c:ptCount val="26"/>
                <c:pt idx="0">
                  <c:v>-305779569.8924731</c:v>
                </c:pt>
                <c:pt idx="1">
                  <c:v>-255808067.28584039</c:v>
                </c:pt>
                <c:pt idx="2">
                  <c:v>-206122114.9859466</c:v>
                </c:pt>
                <c:pt idx="3">
                  <c:v>-156727423.99892649</c:v>
                </c:pt>
                <c:pt idx="4">
                  <c:v>-107729705.16825075</c:v>
                </c:pt>
                <c:pt idx="5">
                  <c:v>-59037012.319833085</c:v>
                </c:pt>
                <c:pt idx="6">
                  <c:v>-21855406.48551318</c:v>
                </c:pt>
                <c:pt idx="7">
                  <c:v>14217399.973697238</c:v>
                </c:pt>
                <c:pt idx="8">
                  <c:v>49068978.819861226</c:v>
                </c:pt>
                <c:pt idx="9">
                  <c:v>82573822.980230913</c:v>
                </c:pt>
                <c:pt idx="10">
                  <c:v>114591785.33814505</c:v>
                </c:pt>
                <c:pt idx="11">
                  <c:v>144966330.34385571</c:v>
                </c:pt>
                <c:pt idx="12">
                  <c:v>175113129.01641405</c:v>
                </c:pt>
                <c:pt idx="13">
                  <c:v>205027626.42915702</c:v>
                </c:pt>
                <c:pt idx="14">
                  <c:v>234705176.55688834</c:v>
                </c:pt>
                <c:pt idx="15">
                  <c:v>264141040.45390776</c:v>
                </c:pt>
                <c:pt idx="16">
                  <c:v>293330384.39560103</c:v>
                </c:pt>
                <c:pt idx="17">
                  <c:v>322268277.98286164</c:v>
                </c:pt>
                <c:pt idx="18">
                  <c:v>350949692.20860094</c:v>
                </c:pt>
                <c:pt idx="19">
                  <c:v>379369497.48558849</c:v>
                </c:pt>
                <c:pt idx="20">
                  <c:v>407522461.63484925</c:v>
                </c:pt>
                <c:pt idx="21">
                  <c:v>435403247.83382869</c:v>
                </c:pt>
                <c:pt idx="22">
                  <c:v>463006412.52352118</c:v>
                </c:pt>
                <c:pt idx="23">
                  <c:v>490326403.27374101</c:v>
                </c:pt>
                <c:pt idx="24">
                  <c:v>517357556.6056987</c:v>
                </c:pt>
                <c:pt idx="25">
                  <c:v>544094095.771029</c:v>
                </c:pt>
              </c:numCache>
            </c:numRef>
          </c:val>
          <c:smooth val="0"/>
          <c:extLst>
            <c:ext xmlns:c16="http://schemas.microsoft.com/office/drawing/2014/chart" uri="{C3380CC4-5D6E-409C-BE32-E72D297353CC}">
              <c16:uniqueId val="{00000000-CF21-3040-B305-FB547A86E2B1}"/>
            </c:ext>
          </c:extLst>
        </c:ser>
        <c:dLbls>
          <c:showLegendKey val="0"/>
          <c:showVal val="0"/>
          <c:showCatName val="0"/>
          <c:showSerName val="0"/>
          <c:showPercent val="0"/>
          <c:showBubbleSize val="0"/>
        </c:dLbls>
        <c:marker val="1"/>
        <c:smooth val="0"/>
        <c:axId val="748391840"/>
        <c:axId val="748420128"/>
      </c:lineChart>
      <c:catAx>
        <c:axId val="7483918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Project Year</a:t>
                </a:r>
              </a:p>
            </c:rich>
          </c:tx>
          <c:layout>
            <c:manualLayout>
              <c:xMode val="edge"/>
              <c:yMode val="edge"/>
              <c:x val="0.458689384661566"/>
              <c:y val="0.72281157677163221"/>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SA"/>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748420128"/>
        <c:crosses val="autoZero"/>
        <c:auto val="1"/>
        <c:lblAlgn val="ctr"/>
        <c:lblOffset val="100"/>
        <c:noMultiLvlLbl val="0"/>
      </c:catAx>
      <c:valAx>
        <c:axId val="748420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Cummulative Cash Flow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74839184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[1]Input!$T$105</c:f>
              <c:strCache>
                <c:ptCount val="1"/>
                <c:pt idx="0">
                  <c:v>Project IRR (with PTC)</c:v>
                </c:pt>
              </c:strCache>
            </c:strRef>
          </c:tx>
          <c:spPr>
            <a:ln w="38100" cap="rnd">
              <a:solidFill>
                <a:schemeClr val="accent1"/>
              </a:solidFill>
              <a:round/>
            </a:ln>
            <a:effectLst/>
          </c:spPr>
          <c:marker>
            <c:symbol val="none"/>
          </c:marker>
          <c:cat>
            <c:numRef>
              <c:f>[1]Input!$N$106:$N$111</c:f>
              <c:numCache>
                <c:formatCode>General</c:formatCode>
                <c:ptCount val="6"/>
                <c:pt idx="0">
                  <c:v>0.05</c:v>
                </c:pt>
                <c:pt idx="1">
                  <c:v>7.0000000000000007E-2</c:v>
                </c:pt>
                <c:pt idx="2">
                  <c:v>0.09</c:v>
                </c:pt>
                <c:pt idx="3">
                  <c:v>0.11</c:v>
                </c:pt>
                <c:pt idx="4">
                  <c:v>0.13</c:v>
                </c:pt>
                <c:pt idx="5">
                  <c:v>0.15</c:v>
                </c:pt>
              </c:numCache>
            </c:numRef>
          </c:cat>
          <c:val>
            <c:numRef>
              <c:f>[1]Input!$T$106:$T$111</c:f>
              <c:numCache>
                <c:formatCode>General</c:formatCode>
                <c:ptCount val="6"/>
                <c:pt idx="0">
                  <c:v>0.371</c:v>
                </c:pt>
                <c:pt idx="1">
                  <c:v>0.373</c:v>
                </c:pt>
                <c:pt idx="2">
                  <c:v>0.375</c:v>
                </c:pt>
                <c:pt idx="3">
                  <c:v>0.376</c:v>
                </c:pt>
                <c:pt idx="4">
                  <c:v>0.378</c:v>
                </c:pt>
                <c:pt idx="5">
                  <c:v>0.38</c:v>
                </c:pt>
              </c:numCache>
            </c:numRef>
          </c:val>
          <c:smooth val="0"/>
          <c:extLst>
            <c:ext xmlns:c16="http://schemas.microsoft.com/office/drawing/2014/chart" uri="{C3380CC4-5D6E-409C-BE32-E72D297353CC}">
              <c16:uniqueId val="{00000000-204F-3B4E-9540-4A6FF3285D93}"/>
            </c:ext>
          </c:extLst>
        </c:ser>
        <c:ser>
          <c:idx val="1"/>
          <c:order val="1"/>
          <c:tx>
            <c:strRef>
              <c:f>[1]Input!$U$105</c:f>
              <c:strCache>
                <c:ptCount val="1"/>
                <c:pt idx="0">
                  <c:v>Project IRR (w/O PTC)</c:v>
                </c:pt>
              </c:strCache>
            </c:strRef>
          </c:tx>
          <c:spPr>
            <a:ln w="38100" cap="rnd">
              <a:solidFill>
                <a:schemeClr val="accent2"/>
              </a:solidFill>
              <a:round/>
            </a:ln>
            <a:effectLst/>
          </c:spPr>
          <c:marker>
            <c:symbol val="none"/>
          </c:marker>
          <c:cat>
            <c:numRef>
              <c:f>[1]Input!$N$106:$N$111</c:f>
              <c:numCache>
                <c:formatCode>General</c:formatCode>
                <c:ptCount val="6"/>
                <c:pt idx="0">
                  <c:v>0.05</c:v>
                </c:pt>
                <c:pt idx="1">
                  <c:v>7.0000000000000007E-2</c:v>
                </c:pt>
                <c:pt idx="2">
                  <c:v>0.09</c:v>
                </c:pt>
                <c:pt idx="3">
                  <c:v>0.11</c:v>
                </c:pt>
                <c:pt idx="4">
                  <c:v>0.13</c:v>
                </c:pt>
                <c:pt idx="5">
                  <c:v>0.15</c:v>
                </c:pt>
              </c:numCache>
            </c:numRef>
          </c:cat>
          <c:val>
            <c:numRef>
              <c:f>[1]Input!$U$106:$U$111</c:f>
              <c:numCache>
                <c:formatCode>General</c:formatCode>
                <c:ptCount val="6"/>
                <c:pt idx="0">
                  <c:v>0.11799999999999999</c:v>
                </c:pt>
                <c:pt idx="1">
                  <c:v>0.12</c:v>
                </c:pt>
                <c:pt idx="2">
                  <c:v>0.121</c:v>
                </c:pt>
                <c:pt idx="3">
                  <c:v>0.123</c:v>
                </c:pt>
                <c:pt idx="4">
                  <c:v>0.124</c:v>
                </c:pt>
                <c:pt idx="5">
                  <c:v>0.126</c:v>
                </c:pt>
              </c:numCache>
            </c:numRef>
          </c:val>
          <c:smooth val="0"/>
          <c:extLst>
            <c:ext xmlns:c16="http://schemas.microsoft.com/office/drawing/2014/chart" uri="{C3380CC4-5D6E-409C-BE32-E72D297353CC}">
              <c16:uniqueId val="{00000001-204F-3B4E-9540-4A6FF3285D93}"/>
            </c:ext>
          </c:extLst>
        </c:ser>
        <c:ser>
          <c:idx val="2"/>
          <c:order val="2"/>
          <c:tx>
            <c:strRef>
              <c:f>[1]Input!$V$105</c:f>
              <c:strCache>
                <c:ptCount val="1"/>
                <c:pt idx="0">
                  <c:v>Project IRR (with ITC)</c:v>
                </c:pt>
              </c:strCache>
            </c:strRef>
          </c:tx>
          <c:spPr>
            <a:ln w="38100" cap="rnd">
              <a:solidFill>
                <a:schemeClr val="accent3"/>
              </a:solidFill>
              <a:round/>
            </a:ln>
            <a:effectLst/>
          </c:spPr>
          <c:marker>
            <c:symbol val="none"/>
          </c:marker>
          <c:cat>
            <c:numRef>
              <c:f>[1]Input!$N$106:$N$111</c:f>
              <c:numCache>
                <c:formatCode>General</c:formatCode>
                <c:ptCount val="6"/>
                <c:pt idx="0">
                  <c:v>0.05</c:v>
                </c:pt>
                <c:pt idx="1">
                  <c:v>7.0000000000000007E-2</c:v>
                </c:pt>
                <c:pt idx="2">
                  <c:v>0.09</c:v>
                </c:pt>
                <c:pt idx="3">
                  <c:v>0.11</c:v>
                </c:pt>
                <c:pt idx="4">
                  <c:v>0.13</c:v>
                </c:pt>
                <c:pt idx="5">
                  <c:v>0.15</c:v>
                </c:pt>
              </c:numCache>
            </c:numRef>
          </c:cat>
          <c:val>
            <c:numRef>
              <c:f>[1]Input!$V$106:$V$111</c:f>
              <c:numCache>
                <c:formatCode>General</c:formatCode>
                <c:ptCount val="6"/>
                <c:pt idx="0">
                  <c:v>0.17599999999999999</c:v>
                </c:pt>
                <c:pt idx="1">
                  <c:v>0.17799999999999999</c:v>
                </c:pt>
                <c:pt idx="2">
                  <c:v>0.18</c:v>
                </c:pt>
                <c:pt idx="3">
                  <c:v>0.182</c:v>
                </c:pt>
                <c:pt idx="4">
                  <c:v>0.183</c:v>
                </c:pt>
                <c:pt idx="5">
                  <c:v>0.185</c:v>
                </c:pt>
              </c:numCache>
            </c:numRef>
          </c:val>
          <c:smooth val="0"/>
          <c:extLst>
            <c:ext xmlns:c16="http://schemas.microsoft.com/office/drawing/2014/chart" uri="{C3380CC4-5D6E-409C-BE32-E72D297353CC}">
              <c16:uniqueId val="{00000002-204F-3B4E-9540-4A6FF3285D93}"/>
            </c:ext>
          </c:extLst>
        </c:ser>
        <c:ser>
          <c:idx val="3"/>
          <c:order val="3"/>
          <c:tx>
            <c:strRef>
              <c:f>Input!#REF!</c:f>
              <c:strCache>
                <c:ptCount val="1"/>
                <c:pt idx="0">
                  <c:v>#REF!</c:v>
                </c:pt>
              </c:strCache>
            </c:strRef>
          </c:tx>
          <c:spPr>
            <a:ln w="38100" cap="rnd">
              <a:solidFill>
                <a:schemeClr val="accent4"/>
              </a:solidFill>
              <a:round/>
            </a:ln>
            <a:effectLst/>
          </c:spPr>
          <c:marker>
            <c:symbol val="none"/>
          </c:marker>
          <c:cat>
            <c:numRef>
              <c:f>[1]Input!$N$106:$N$111</c:f>
              <c:numCache>
                <c:formatCode>General</c:formatCode>
                <c:ptCount val="6"/>
                <c:pt idx="0">
                  <c:v>0.05</c:v>
                </c:pt>
                <c:pt idx="1">
                  <c:v>7.0000000000000007E-2</c:v>
                </c:pt>
                <c:pt idx="2">
                  <c:v>0.09</c:v>
                </c:pt>
                <c:pt idx="3">
                  <c:v>0.11</c:v>
                </c:pt>
                <c:pt idx="4">
                  <c:v>0.13</c:v>
                </c:pt>
                <c:pt idx="5">
                  <c:v>0.15</c:v>
                </c:pt>
              </c:numCache>
            </c:numRef>
          </c:cat>
          <c:val>
            <c:numRef>
              <c:f>Input!#REF!</c:f>
              <c:numCache>
                <c:formatCode>General</c:formatCode>
                <c:ptCount val="1"/>
                <c:pt idx="0">
                  <c:v>1</c:v>
                </c:pt>
              </c:numCache>
            </c:numRef>
          </c:val>
          <c:smooth val="0"/>
          <c:extLst>
            <c:ext xmlns:c16="http://schemas.microsoft.com/office/drawing/2014/chart" uri="{C3380CC4-5D6E-409C-BE32-E72D297353CC}">
              <c16:uniqueId val="{00000003-204F-3B4E-9540-4A6FF3285D93}"/>
            </c:ext>
          </c:extLst>
        </c:ser>
        <c:dLbls>
          <c:showLegendKey val="0"/>
          <c:showVal val="0"/>
          <c:showCatName val="0"/>
          <c:showSerName val="0"/>
          <c:showPercent val="0"/>
          <c:showBubbleSize val="0"/>
        </c:dLbls>
        <c:smooth val="0"/>
        <c:axId val="946565264"/>
        <c:axId val="946562352"/>
      </c:lineChart>
      <c:catAx>
        <c:axId val="94656526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Cost of debt (%)</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SA"/>
          </a:p>
        </c:txPr>
        <c:crossAx val="946562352"/>
        <c:crosses val="autoZero"/>
        <c:auto val="1"/>
        <c:lblAlgn val="ctr"/>
        <c:lblOffset val="100"/>
        <c:noMultiLvlLbl val="0"/>
      </c:catAx>
      <c:valAx>
        <c:axId val="94656235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IRR (%)</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9465652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89443</xdr:colOff>
      <xdr:row>16</xdr:row>
      <xdr:rowOff>99119</xdr:rowOff>
    </xdr:from>
    <xdr:to>
      <xdr:col>13</xdr:col>
      <xdr:colOff>317500</xdr:colOff>
      <xdr:row>32</xdr:row>
      <xdr:rowOff>44141</xdr:rowOff>
    </xdr:to>
    <xdr:graphicFrame macro="">
      <xdr:nvGraphicFramePr>
        <xdr:cNvPr id="2" name="Chart 1">
          <a:extLst>
            <a:ext uri="{FF2B5EF4-FFF2-40B4-BE49-F238E27FC236}">
              <a16:creationId xmlns:a16="http://schemas.microsoft.com/office/drawing/2014/main" id="{4AC2CE3E-2E60-DC43-8840-D358FC2574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117467</xdr:colOff>
      <xdr:row>33</xdr:row>
      <xdr:rowOff>24349</xdr:rowOff>
    </xdr:from>
    <xdr:to>
      <xdr:col>13</xdr:col>
      <xdr:colOff>381000</xdr:colOff>
      <xdr:row>52</xdr:row>
      <xdr:rowOff>63500</xdr:rowOff>
    </xdr:to>
    <xdr:graphicFrame macro="">
      <xdr:nvGraphicFramePr>
        <xdr:cNvPr id="3" name="Chart 2">
          <a:extLst>
            <a:ext uri="{FF2B5EF4-FFF2-40B4-BE49-F238E27FC236}">
              <a16:creationId xmlns:a16="http://schemas.microsoft.com/office/drawing/2014/main" id="{FC762D8C-CA92-7246-BC61-5D426AD041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pple/Downloads/model-file-khca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Outline"/>
      <sheetName val="Input"/>
      <sheetName val="app"/>
      <sheetName val="Cashflow"/>
      <sheetName val="Annual Cash Flows &amp; Returns"/>
      <sheetName val="DebtSch"/>
    </sheetNames>
    <sheetDataSet>
      <sheetData sheetId="0"/>
      <sheetData sheetId="1"/>
      <sheetData sheetId="2">
        <row r="105">
          <cell r="T105" t="str">
            <v>Project IRR (with PTC)</v>
          </cell>
          <cell r="U105" t="str">
            <v>Project IRR (w/O PTC)</v>
          </cell>
          <cell r="V105" t="str">
            <v>Project IRR (with ITC)</v>
          </cell>
        </row>
        <row r="106">
          <cell r="N106">
            <v>0.05</v>
          </cell>
          <cell r="T106">
            <v>0.371</v>
          </cell>
          <cell r="U106">
            <v>0.11799999999999999</v>
          </cell>
          <cell r="V106">
            <v>0.17599999999999999</v>
          </cell>
        </row>
        <row r="107">
          <cell r="N107">
            <v>7.0000000000000007E-2</v>
          </cell>
          <cell r="T107">
            <v>0.373</v>
          </cell>
          <cell r="U107">
            <v>0.12</v>
          </cell>
          <cell r="V107">
            <v>0.17799999999999999</v>
          </cell>
        </row>
        <row r="108">
          <cell r="N108">
            <v>0.09</v>
          </cell>
          <cell r="T108">
            <v>0.375</v>
          </cell>
          <cell r="U108">
            <v>0.121</v>
          </cell>
          <cell r="V108">
            <v>0.18</v>
          </cell>
        </row>
        <row r="109">
          <cell r="N109">
            <v>0.11</v>
          </cell>
          <cell r="T109">
            <v>0.376</v>
          </cell>
          <cell r="U109">
            <v>0.123</v>
          </cell>
          <cell r="V109">
            <v>0.182</v>
          </cell>
        </row>
        <row r="110">
          <cell r="N110">
            <v>0.13</v>
          </cell>
          <cell r="T110">
            <v>0.378</v>
          </cell>
          <cell r="U110">
            <v>0.124</v>
          </cell>
          <cell r="V110">
            <v>0.183</v>
          </cell>
        </row>
        <row r="111">
          <cell r="N111">
            <v>0.15</v>
          </cell>
          <cell r="T111">
            <v>0.38</v>
          </cell>
          <cell r="U111">
            <v>0.126</v>
          </cell>
          <cell r="V111">
            <v>0.185</v>
          </cell>
        </row>
      </sheetData>
      <sheetData sheetId="3"/>
      <sheetData sheetId="4">
        <row r="18">
          <cell r="D18">
            <v>620220.62732990342</v>
          </cell>
          <cell r="F18">
            <v>62749.632000000005</v>
          </cell>
        </row>
        <row r="26">
          <cell r="D26">
            <v>-283129231.3819195</v>
          </cell>
        </row>
        <row r="30">
          <cell r="D30">
            <v>-168654331.10590801</v>
          </cell>
        </row>
        <row r="31">
          <cell r="D31">
            <v>-9303309.4099485502</v>
          </cell>
        </row>
        <row r="32">
          <cell r="D32">
            <v>-14885295.055917677</v>
          </cell>
        </row>
        <row r="33">
          <cell r="D33">
            <v>-116046543.6925161</v>
          </cell>
        </row>
        <row r="36">
          <cell r="D36">
            <v>0</v>
          </cell>
        </row>
        <row r="46">
          <cell r="D46">
            <v>0.15253329731673437</v>
          </cell>
        </row>
        <row r="54">
          <cell r="D54">
            <v>0.12442244245771761</v>
          </cell>
        </row>
        <row r="58">
          <cell r="D58">
            <v>0.18257248288487227</v>
          </cell>
        </row>
        <row r="61">
          <cell r="C61">
            <v>1.2810160006699154</v>
          </cell>
          <cell r="D61">
            <v>1.243020660732677</v>
          </cell>
        </row>
        <row r="105">
          <cell r="F105">
            <v>55847.172480000008</v>
          </cell>
          <cell r="G105">
            <v>55847.172480000008</v>
          </cell>
          <cell r="H105">
            <v>55847.172480000008</v>
          </cell>
          <cell r="I105">
            <v>55847.172480000008</v>
          </cell>
          <cell r="J105">
            <v>55847.172480000008</v>
          </cell>
          <cell r="K105">
            <v>55847.172480000008</v>
          </cell>
          <cell r="L105">
            <v>55847.172480000008</v>
          </cell>
          <cell r="M105">
            <v>55847.172480000008</v>
          </cell>
          <cell r="N105">
            <v>55847.172480000008</v>
          </cell>
          <cell r="O105">
            <v>55847.172480000008</v>
          </cell>
          <cell r="P105">
            <v>55847.172480000008</v>
          </cell>
          <cell r="Q105">
            <v>55847.172480000008</v>
          </cell>
          <cell r="R105">
            <v>55847.172480000008</v>
          </cell>
          <cell r="S105">
            <v>55847.172480000008</v>
          </cell>
          <cell r="T105">
            <v>55847.172480000008</v>
          </cell>
          <cell r="U105">
            <v>55847.172480000008</v>
          </cell>
          <cell r="V105">
            <v>55847.172480000008</v>
          </cell>
          <cell r="W105">
            <v>55847.172480000008</v>
          </cell>
          <cell r="X105">
            <v>55847.172480000008</v>
          </cell>
          <cell r="Y105">
            <v>55847.172480000008</v>
          </cell>
          <cell r="Z105">
            <v>55847.172480000008</v>
          </cell>
          <cell r="AA105">
            <v>55847.172480000008</v>
          </cell>
          <cell r="AB105">
            <v>55847.172480000008</v>
          </cell>
          <cell r="AC105">
            <v>55847.172480000008</v>
          </cell>
          <cell r="AD105">
            <v>55847.172480000008</v>
          </cell>
          <cell r="AE105">
            <v>0</v>
          </cell>
          <cell r="AF105">
            <v>0</v>
          </cell>
          <cell r="AG105">
            <v>0</v>
          </cell>
          <cell r="AH105">
            <v>0</v>
          </cell>
          <cell r="AI105">
            <v>0</v>
          </cell>
        </row>
      </sheetData>
      <sheetData sheetId="5">
        <row r="6">
          <cell r="M6" t="str">
            <v>Cummulative Cash Flow</v>
          </cell>
        </row>
        <row r="7">
          <cell r="M7" t="str">
            <v>$</v>
          </cell>
        </row>
        <row r="8">
          <cell r="M8">
            <v>-305779569.8924731</v>
          </cell>
        </row>
        <row r="9">
          <cell r="M9">
            <v>-255808067.28584039</v>
          </cell>
        </row>
        <row r="10">
          <cell r="M10">
            <v>-206122114.9859466</v>
          </cell>
        </row>
        <row r="11">
          <cell r="M11">
            <v>-156727423.99892649</v>
          </cell>
        </row>
        <row r="12">
          <cell r="M12">
            <v>-107729705.16825075</v>
          </cell>
        </row>
        <row r="13">
          <cell r="M13">
            <v>-59037012.319833085</v>
          </cell>
        </row>
        <row r="14">
          <cell r="M14">
            <v>-21855406.48551318</v>
          </cell>
        </row>
        <row r="15">
          <cell r="M15">
            <v>14217399.973697238</v>
          </cell>
        </row>
        <row r="16">
          <cell r="M16">
            <v>49068978.819861226</v>
          </cell>
        </row>
        <row r="17">
          <cell r="M17">
            <v>82573822.980230913</v>
          </cell>
        </row>
        <row r="18">
          <cell r="M18">
            <v>114591785.33814505</v>
          </cell>
        </row>
        <row r="19">
          <cell r="M19">
            <v>144966330.34385571</v>
          </cell>
        </row>
        <row r="20">
          <cell r="M20">
            <v>175113129.01641405</v>
          </cell>
        </row>
        <row r="21">
          <cell r="M21">
            <v>205027626.42915702</v>
          </cell>
        </row>
        <row r="22">
          <cell r="M22">
            <v>234705176.55688834</v>
          </cell>
        </row>
        <row r="23">
          <cell r="M23">
            <v>264141040.45390776</v>
          </cell>
        </row>
        <row r="24">
          <cell r="M24">
            <v>293330384.39560103</v>
          </cell>
        </row>
        <row r="25">
          <cell r="M25">
            <v>322268277.98286164</v>
          </cell>
        </row>
        <row r="26">
          <cell r="M26">
            <v>350949692.20860094</v>
          </cell>
        </row>
        <row r="27">
          <cell r="M27">
            <v>379369497.48558849</v>
          </cell>
        </row>
        <row r="28">
          <cell r="M28">
            <v>407522461.63484925</v>
          </cell>
        </row>
        <row r="29">
          <cell r="M29">
            <v>435403247.83382869</v>
          </cell>
        </row>
        <row r="30">
          <cell r="M30">
            <v>463006412.52352118</v>
          </cell>
        </row>
        <row r="31">
          <cell r="M31">
            <v>490326403.27374101</v>
          </cell>
        </row>
        <row r="32">
          <cell r="M32">
            <v>517357556.6056987</v>
          </cell>
        </row>
        <row r="33">
          <cell r="M33">
            <v>544094095.771029</v>
          </cell>
        </row>
      </sheetData>
      <sheetData sheetId="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44AADD-2B0A-CB4D-84A4-018EA2726932}" name="Table1" displayName="Table1" ref="A1:A18" totalsRowShown="0" headerRowDxfId="2" dataDxfId="1">
  <autoFilter ref="A1:A18" xr:uid="{1444AADD-2B0A-CB4D-84A4-018EA2726932}"/>
  <tableColumns count="1">
    <tableColumn id="1" xr3:uid="{FD1F4ECA-F1FD-D74A-BCFA-FB2C49232DE6}"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13"/>
  <sheetViews>
    <sheetView topLeftCell="H2" zoomScale="125" zoomScaleNormal="162" workbookViewId="0">
      <selection activeCell="K39" sqref="K39"/>
    </sheetView>
  </sheetViews>
  <sheetFormatPr baseColWidth="10" defaultColWidth="8.83203125" defaultRowHeight="15" x14ac:dyDescent="0.2"/>
  <cols>
    <col min="3" max="3" width="45.6640625" bestFit="1" customWidth="1"/>
    <col min="4" max="4" width="37.33203125" bestFit="1" customWidth="1"/>
    <col min="5" max="5" width="32.1640625" bestFit="1" customWidth="1"/>
    <col min="6" max="6" width="32.5" bestFit="1" customWidth="1"/>
    <col min="9" max="9" width="31.5" bestFit="1" customWidth="1"/>
    <col min="10" max="10" width="6.1640625" style="1" customWidth="1"/>
    <col min="11" max="11" width="22.33203125" style="1" customWidth="1"/>
    <col min="12" max="12" width="11.5" customWidth="1"/>
    <col min="13" max="13" width="22.1640625" customWidth="1"/>
    <col min="14" max="15" width="35.5" bestFit="1" customWidth="1"/>
    <col min="16" max="18" width="14.83203125" bestFit="1" customWidth="1"/>
  </cols>
  <sheetData>
    <row r="1" spans="1:42" ht="16" thickBot="1" x14ac:dyDescent="0.25">
      <c r="A1" s="2"/>
      <c r="B1" s="2"/>
      <c r="C1" s="2"/>
      <c r="D1" s="2"/>
      <c r="E1" s="2"/>
      <c r="F1" s="2"/>
      <c r="G1" s="2"/>
      <c r="H1" s="2"/>
      <c r="I1" s="2"/>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spans="1:42" ht="90.5" customHeight="1" x14ac:dyDescent="0.2">
      <c r="A2" s="2"/>
      <c r="B2" s="13"/>
      <c r="C2" s="33" t="s">
        <v>537</v>
      </c>
      <c r="D2" s="33"/>
      <c r="E2" s="14"/>
      <c r="F2" s="14"/>
      <c r="G2" s="14"/>
      <c r="H2" s="14"/>
      <c r="I2" s="14"/>
      <c r="J2" s="15"/>
      <c r="K2" s="15"/>
      <c r="L2" s="14"/>
      <c r="M2" s="14"/>
      <c r="N2" s="14"/>
      <c r="O2" s="14"/>
      <c r="P2" s="14"/>
      <c r="Q2" s="14"/>
      <c r="R2" s="14"/>
      <c r="S2" s="14"/>
      <c r="T2" s="14"/>
      <c r="U2" s="16"/>
      <c r="V2" s="2"/>
      <c r="W2" s="2"/>
      <c r="X2" s="2"/>
      <c r="Y2" s="2"/>
      <c r="Z2" s="2"/>
      <c r="AA2" s="2"/>
      <c r="AB2" s="2"/>
      <c r="AC2" s="2"/>
      <c r="AD2" s="2"/>
      <c r="AE2" s="2"/>
      <c r="AF2" s="2"/>
      <c r="AG2" s="2"/>
      <c r="AH2" s="2"/>
      <c r="AI2" s="2"/>
      <c r="AJ2" s="2"/>
      <c r="AK2" s="2"/>
      <c r="AL2" s="2"/>
      <c r="AM2" s="2"/>
      <c r="AN2" s="2"/>
      <c r="AO2" s="2"/>
      <c r="AP2" s="2"/>
    </row>
    <row r="3" spans="1:42" ht="14.5" customHeight="1" x14ac:dyDescent="0.2">
      <c r="A3" s="2"/>
      <c r="B3" s="17"/>
      <c r="C3" s="118" t="s">
        <v>542</v>
      </c>
      <c r="D3" s="118"/>
      <c r="E3" s="119"/>
      <c r="F3" s="119"/>
      <c r="G3" s="20"/>
      <c r="H3" s="20"/>
      <c r="I3" s="20"/>
      <c r="J3" s="22"/>
      <c r="K3" s="22"/>
      <c r="L3" s="20"/>
      <c r="M3" s="20"/>
      <c r="N3" s="20"/>
      <c r="O3" s="20"/>
      <c r="P3" s="20"/>
      <c r="Q3" s="20"/>
      <c r="R3" s="20"/>
      <c r="S3" s="20"/>
      <c r="T3" s="20"/>
      <c r="U3" s="23"/>
      <c r="V3" s="2"/>
      <c r="W3" s="2"/>
      <c r="X3" s="2"/>
      <c r="Y3" s="2"/>
      <c r="Z3" s="2"/>
      <c r="AA3" s="2"/>
      <c r="AB3" s="2"/>
      <c r="AC3" s="2"/>
      <c r="AD3" s="2"/>
      <c r="AE3" s="2"/>
      <c r="AF3" s="2"/>
      <c r="AG3" s="2"/>
      <c r="AH3" s="2"/>
      <c r="AI3" s="2"/>
      <c r="AJ3" s="2"/>
      <c r="AK3" s="2"/>
      <c r="AL3" s="2"/>
      <c r="AM3" s="2"/>
      <c r="AN3" s="2"/>
      <c r="AO3" s="2"/>
      <c r="AP3" s="2"/>
    </row>
    <row r="4" spans="1:42" ht="15" customHeight="1" thickBot="1" x14ac:dyDescent="0.25">
      <c r="A4" s="2"/>
      <c r="B4" s="17"/>
      <c r="C4" s="24"/>
      <c r="D4" s="24"/>
      <c r="E4" s="20"/>
      <c r="F4" s="20"/>
      <c r="G4" s="20"/>
      <c r="H4" s="20"/>
      <c r="I4" s="20"/>
      <c r="J4" s="22"/>
      <c r="K4" s="22"/>
      <c r="L4" s="20"/>
      <c r="M4" s="20"/>
      <c r="N4" s="20"/>
      <c r="O4" s="20"/>
      <c r="P4" s="20"/>
      <c r="Q4" s="20"/>
      <c r="R4" s="20"/>
      <c r="S4" s="20"/>
      <c r="T4" s="20"/>
      <c r="U4" s="23"/>
      <c r="V4" s="2"/>
      <c r="W4" s="2"/>
      <c r="X4" s="2"/>
      <c r="Y4" s="2"/>
      <c r="Z4" s="2"/>
      <c r="AA4" s="2"/>
      <c r="AB4" s="2"/>
      <c r="AC4" s="2"/>
      <c r="AD4" s="2"/>
      <c r="AE4" s="2"/>
      <c r="AF4" s="2"/>
      <c r="AG4" s="2"/>
      <c r="AH4" s="2"/>
      <c r="AI4" s="2"/>
      <c r="AJ4" s="2"/>
      <c r="AK4" s="2"/>
      <c r="AL4" s="2"/>
      <c r="AM4" s="2"/>
      <c r="AN4" s="2"/>
      <c r="AO4" s="2"/>
      <c r="AP4" s="2"/>
    </row>
    <row r="5" spans="1:42" ht="16" thickBot="1" x14ac:dyDescent="0.25">
      <c r="A5" s="2"/>
      <c r="B5" s="17"/>
      <c r="C5" s="32" t="s">
        <v>541</v>
      </c>
      <c r="D5" s="32" t="s">
        <v>534</v>
      </c>
      <c r="E5" s="32" t="s">
        <v>1</v>
      </c>
      <c r="F5" s="32" t="s">
        <v>0</v>
      </c>
      <c r="G5" s="20"/>
      <c r="H5" s="21"/>
      <c r="I5" s="121" t="s">
        <v>535</v>
      </c>
      <c r="J5" s="121"/>
      <c r="K5" s="121"/>
      <c r="L5" s="121"/>
      <c r="M5" s="121"/>
      <c r="N5" s="121"/>
      <c r="O5" s="121"/>
      <c r="P5" s="121"/>
      <c r="Q5" s="121"/>
      <c r="R5" s="121"/>
      <c r="S5" s="121"/>
      <c r="T5" s="20"/>
      <c r="U5" s="23"/>
      <c r="V5" s="2"/>
      <c r="W5" s="2"/>
      <c r="X5" s="2"/>
      <c r="Y5" s="2"/>
      <c r="Z5" s="2"/>
      <c r="AA5" s="2"/>
      <c r="AB5" s="2"/>
      <c r="AC5" s="2"/>
      <c r="AD5" s="2"/>
      <c r="AE5" s="2"/>
      <c r="AF5" s="2"/>
      <c r="AG5" s="2"/>
      <c r="AH5" s="2"/>
      <c r="AI5" s="2"/>
      <c r="AJ5" s="2"/>
      <c r="AK5" s="2"/>
      <c r="AL5" s="2"/>
      <c r="AM5" s="2"/>
      <c r="AN5" s="2"/>
      <c r="AO5" s="2"/>
      <c r="AP5" s="2"/>
    </row>
    <row r="6" spans="1:42" x14ac:dyDescent="0.2">
      <c r="A6" s="2"/>
      <c r="B6" s="17"/>
      <c r="C6" s="10" t="s">
        <v>4</v>
      </c>
      <c r="D6" s="29" t="s">
        <v>597</v>
      </c>
      <c r="E6" s="23" t="s">
        <v>598</v>
      </c>
      <c r="F6" s="29" t="s">
        <v>599</v>
      </c>
      <c r="G6" s="20"/>
      <c r="H6" s="19"/>
      <c r="I6" s="19"/>
      <c r="J6" s="25"/>
      <c r="K6" s="25"/>
      <c r="L6" s="19"/>
      <c r="M6" s="19"/>
      <c r="N6" s="19"/>
      <c r="O6" s="19"/>
      <c r="P6" s="19"/>
      <c r="Q6" s="19"/>
      <c r="R6" s="19"/>
      <c r="S6" s="19"/>
      <c r="T6" s="20"/>
      <c r="U6" s="23"/>
      <c r="V6" s="2"/>
      <c r="W6" s="2"/>
      <c r="X6" s="2"/>
      <c r="Y6" s="2"/>
      <c r="Z6" s="2"/>
      <c r="AA6" s="2"/>
      <c r="AB6" s="2"/>
      <c r="AC6" s="2"/>
      <c r="AD6" s="2"/>
      <c r="AE6" s="2"/>
      <c r="AF6" s="2"/>
      <c r="AG6" s="2"/>
      <c r="AH6" s="2"/>
      <c r="AI6" s="2"/>
      <c r="AJ6" s="2"/>
      <c r="AK6" s="2"/>
      <c r="AL6" s="2"/>
      <c r="AM6" s="2"/>
      <c r="AN6" s="2"/>
      <c r="AO6" s="2"/>
      <c r="AP6" s="2"/>
    </row>
    <row r="7" spans="1:42" ht="16" thickBot="1" x14ac:dyDescent="0.25">
      <c r="A7" s="2"/>
      <c r="B7" s="17"/>
      <c r="C7" s="11" t="s">
        <v>6</v>
      </c>
      <c r="D7" s="30" t="s">
        <v>600</v>
      </c>
      <c r="E7" s="23" t="s">
        <v>598</v>
      </c>
      <c r="F7" s="30" t="s">
        <v>599</v>
      </c>
      <c r="G7" s="20"/>
      <c r="H7" s="2"/>
      <c r="I7" s="2"/>
      <c r="J7" s="3"/>
      <c r="K7" s="3"/>
      <c r="L7" s="2"/>
      <c r="M7" s="2"/>
      <c r="N7" s="2"/>
      <c r="O7" s="2"/>
      <c r="P7" s="2"/>
      <c r="Q7" s="2"/>
      <c r="R7" s="2"/>
      <c r="S7" s="2"/>
      <c r="T7" s="20"/>
      <c r="U7" s="23"/>
      <c r="V7" s="2"/>
      <c r="W7" s="2"/>
      <c r="X7" s="2"/>
      <c r="Y7" s="2"/>
      <c r="Z7" s="2"/>
      <c r="AA7" s="2"/>
      <c r="AB7" s="2"/>
      <c r="AC7" s="2"/>
      <c r="AD7" s="2"/>
      <c r="AE7" s="2"/>
      <c r="AF7" s="2"/>
      <c r="AG7" s="2"/>
      <c r="AH7" s="2"/>
      <c r="AI7" s="2"/>
      <c r="AJ7" s="2"/>
      <c r="AK7" s="2"/>
      <c r="AL7" s="2"/>
      <c r="AM7" s="2"/>
      <c r="AN7" s="2"/>
      <c r="AO7" s="2"/>
      <c r="AP7" s="2"/>
    </row>
    <row r="8" spans="1:42" ht="16" thickBot="1" x14ac:dyDescent="0.25">
      <c r="A8" s="2"/>
      <c r="B8" s="17"/>
      <c r="C8" s="11" t="s">
        <v>7</v>
      </c>
      <c r="D8" s="30" t="s">
        <v>601</v>
      </c>
      <c r="E8" s="23" t="s">
        <v>602</v>
      </c>
      <c r="F8" s="30" t="s">
        <v>599</v>
      </c>
      <c r="G8" s="20"/>
      <c r="H8" s="2"/>
      <c r="I8" s="35" t="s">
        <v>544</v>
      </c>
      <c r="J8" s="3"/>
      <c r="K8" s="38" t="str">
        <f>app!F5</f>
        <v>CO2</v>
      </c>
      <c r="L8" s="2"/>
      <c r="M8" s="4" t="s">
        <v>563</v>
      </c>
      <c r="N8" s="43" t="s">
        <v>767</v>
      </c>
      <c r="O8" s="2"/>
      <c r="P8" s="2"/>
      <c r="Q8" s="2"/>
      <c r="R8" s="2"/>
      <c r="S8" s="2"/>
      <c r="T8" s="20"/>
      <c r="U8" s="23"/>
      <c r="V8" s="2"/>
      <c r="W8" s="2"/>
      <c r="X8" s="2"/>
      <c r="Y8" s="2"/>
      <c r="Z8" s="2"/>
      <c r="AA8" s="2"/>
      <c r="AB8" s="2"/>
      <c r="AC8" s="2"/>
      <c r="AD8" s="2"/>
      <c r="AE8" s="2"/>
      <c r="AF8" s="2"/>
      <c r="AG8" s="2"/>
      <c r="AH8" s="2"/>
      <c r="AI8" s="2"/>
      <c r="AJ8" s="2"/>
      <c r="AK8" s="2"/>
      <c r="AL8" s="2"/>
      <c r="AM8" s="2"/>
      <c r="AN8" s="2"/>
      <c r="AO8" s="2"/>
      <c r="AP8" s="2"/>
    </row>
    <row r="9" spans="1:42" x14ac:dyDescent="0.2">
      <c r="A9" s="2"/>
      <c r="B9" s="17"/>
      <c r="C9" s="11" t="s">
        <v>8</v>
      </c>
      <c r="D9" s="30" t="s">
        <v>603</v>
      </c>
      <c r="E9" s="23" t="s">
        <v>602</v>
      </c>
      <c r="F9" s="30" t="s">
        <v>599</v>
      </c>
      <c r="G9" s="20"/>
      <c r="H9" s="2"/>
      <c r="I9" s="2"/>
      <c r="J9" s="3"/>
      <c r="K9" s="3"/>
      <c r="L9" s="2"/>
      <c r="M9" s="2"/>
      <c r="N9" s="2"/>
      <c r="O9" s="2"/>
      <c r="P9" s="2"/>
      <c r="Q9" s="2"/>
      <c r="R9" s="2"/>
      <c r="S9" s="2"/>
      <c r="T9" s="20"/>
      <c r="U9" s="23"/>
      <c r="V9" s="2"/>
      <c r="W9" s="2"/>
      <c r="X9" s="2"/>
      <c r="Y9" s="2"/>
      <c r="Z9" s="2"/>
      <c r="AA9" s="2"/>
      <c r="AB9" s="2"/>
      <c r="AC9" s="2"/>
      <c r="AD9" s="2"/>
      <c r="AE9" s="2"/>
      <c r="AF9" s="2"/>
      <c r="AG9" s="2"/>
      <c r="AH9" s="2"/>
      <c r="AI9" s="2"/>
      <c r="AJ9" s="2"/>
      <c r="AK9" s="2"/>
      <c r="AL9" s="2"/>
      <c r="AM9" s="2"/>
      <c r="AN9" s="2"/>
      <c r="AO9" s="2"/>
      <c r="AP9" s="2"/>
    </row>
    <row r="10" spans="1:42" x14ac:dyDescent="0.2">
      <c r="A10" s="2"/>
      <c r="B10" s="17"/>
      <c r="C10" s="11" t="s">
        <v>9</v>
      </c>
      <c r="D10" s="30" t="s">
        <v>604</v>
      </c>
      <c r="E10" s="23" t="s">
        <v>605</v>
      </c>
      <c r="F10" s="30" t="s">
        <v>599</v>
      </c>
      <c r="G10" s="20"/>
      <c r="H10" s="19"/>
      <c r="I10" s="19"/>
      <c r="J10" s="25"/>
      <c r="K10" s="25"/>
      <c r="L10" s="19"/>
      <c r="M10" s="19"/>
      <c r="N10" s="19"/>
      <c r="O10" s="19"/>
      <c r="P10" s="19"/>
      <c r="Q10" s="19"/>
      <c r="R10" s="19"/>
      <c r="S10" s="19"/>
      <c r="T10" s="20"/>
      <c r="U10" s="23"/>
      <c r="V10" s="2"/>
      <c r="W10" s="2"/>
      <c r="X10" s="2"/>
      <c r="Y10" s="2"/>
      <c r="Z10" s="2"/>
      <c r="AA10" s="2"/>
      <c r="AB10" s="2"/>
      <c r="AC10" s="2"/>
      <c r="AD10" s="2"/>
      <c r="AE10" s="2"/>
      <c r="AF10" s="2"/>
      <c r="AG10" s="2"/>
      <c r="AH10" s="2"/>
      <c r="AI10" s="2"/>
      <c r="AJ10" s="2"/>
      <c r="AK10" s="2"/>
      <c r="AL10" s="2"/>
      <c r="AM10" s="2"/>
      <c r="AN10" s="2"/>
      <c r="AO10" s="2"/>
      <c r="AP10" s="2"/>
    </row>
    <row r="11" spans="1:42" ht="16" thickBot="1" x14ac:dyDescent="0.25">
      <c r="A11" s="2"/>
      <c r="B11" s="17"/>
      <c r="C11" s="11" t="s">
        <v>10</v>
      </c>
      <c r="D11" s="30" t="s">
        <v>606</v>
      </c>
      <c r="E11" s="23" t="s">
        <v>605</v>
      </c>
      <c r="F11" s="30" t="s">
        <v>599</v>
      </c>
      <c r="G11" s="20"/>
      <c r="H11" s="2"/>
      <c r="I11" s="2"/>
      <c r="J11" s="3"/>
      <c r="K11" s="3"/>
      <c r="L11" s="2"/>
      <c r="M11" s="2"/>
      <c r="N11" s="2"/>
      <c r="O11" s="2"/>
      <c r="P11" s="2"/>
      <c r="Q11" s="2"/>
      <c r="R11" s="2"/>
      <c r="S11" s="2"/>
      <c r="T11" s="20"/>
      <c r="U11" s="23"/>
      <c r="V11" s="2"/>
      <c r="W11" s="2"/>
      <c r="X11" s="2"/>
      <c r="Y11" s="2"/>
      <c r="Z11" s="2"/>
      <c r="AA11" s="2"/>
      <c r="AB11" s="2"/>
      <c r="AC11" s="2"/>
      <c r="AD11" s="2"/>
      <c r="AE11" s="2"/>
      <c r="AF11" s="2"/>
      <c r="AG11" s="2"/>
      <c r="AH11" s="2"/>
      <c r="AI11" s="2"/>
      <c r="AJ11" s="2"/>
      <c r="AK11" s="2"/>
      <c r="AL11" s="2"/>
      <c r="AM11" s="2"/>
      <c r="AN11" s="2"/>
      <c r="AO11" s="2"/>
      <c r="AP11" s="2"/>
    </row>
    <row r="12" spans="1:42" ht="17" thickBot="1" x14ac:dyDescent="0.25">
      <c r="A12" s="2"/>
      <c r="B12" s="17"/>
      <c r="C12" s="11" t="s">
        <v>11</v>
      </c>
      <c r="D12" s="30" t="s">
        <v>607</v>
      </c>
      <c r="E12" s="23" t="s">
        <v>605</v>
      </c>
      <c r="F12" s="30" t="s">
        <v>599</v>
      </c>
      <c r="G12" s="20"/>
      <c r="H12" s="2"/>
      <c r="I12" s="35" t="s">
        <v>2</v>
      </c>
      <c r="J12" s="3"/>
      <c r="K12" s="39" t="str">
        <f>app!F6</f>
        <v>Albania</v>
      </c>
      <c r="L12" s="2"/>
      <c r="M12" s="4" t="s">
        <v>543</v>
      </c>
      <c r="N12" s="42" t="s">
        <v>565</v>
      </c>
      <c r="O12" s="2"/>
      <c r="P12" s="2"/>
      <c r="Q12" s="2"/>
      <c r="R12" s="2"/>
      <c r="S12" s="2"/>
      <c r="T12" s="20"/>
      <c r="U12" s="23"/>
      <c r="V12" s="2"/>
      <c r="W12" s="2"/>
      <c r="X12" s="2"/>
      <c r="Y12" s="2"/>
      <c r="Z12" s="2"/>
      <c r="AA12" s="2"/>
      <c r="AB12" s="2"/>
      <c r="AC12" s="2"/>
      <c r="AD12" s="2"/>
      <c r="AE12" s="2"/>
      <c r="AF12" s="2"/>
      <c r="AG12" s="2"/>
      <c r="AH12" s="2"/>
      <c r="AI12" s="2"/>
      <c r="AJ12" s="2"/>
      <c r="AK12" s="2"/>
      <c r="AL12" s="2"/>
      <c r="AM12" s="2"/>
      <c r="AN12" s="2"/>
      <c r="AO12" s="2"/>
      <c r="AP12" s="2"/>
    </row>
    <row r="13" spans="1:42" ht="16" thickBot="1" x14ac:dyDescent="0.25">
      <c r="A13" s="2"/>
      <c r="B13" s="17"/>
      <c r="C13" s="11" t="s">
        <v>12</v>
      </c>
      <c r="D13" s="30" t="s">
        <v>608</v>
      </c>
      <c r="E13" s="23" t="s">
        <v>605</v>
      </c>
      <c r="F13" s="30" t="s">
        <v>599</v>
      </c>
      <c r="G13" s="20"/>
      <c r="H13" s="2"/>
      <c r="I13" s="2"/>
      <c r="J13" s="3"/>
      <c r="K13" s="3"/>
      <c r="L13" s="2"/>
      <c r="M13" s="2"/>
      <c r="N13" s="2"/>
      <c r="O13" s="2"/>
      <c r="P13" s="2"/>
      <c r="Q13" s="2"/>
      <c r="R13" s="2"/>
      <c r="S13" s="2"/>
      <c r="T13" s="20"/>
      <c r="U13" s="23"/>
      <c r="V13" s="2"/>
      <c r="W13" s="2"/>
      <c r="X13" s="2"/>
      <c r="Y13" s="2"/>
      <c r="Z13" s="2"/>
      <c r="AA13" s="2"/>
      <c r="AB13" s="2"/>
      <c r="AC13" s="2"/>
      <c r="AD13" s="2"/>
      <c r="AE13" s="2"/>
      <c r="AF13" s="2"/>
      <c r="AG13" s="2"/>
      <c r="AH13" s="2"/>
      <c r="AI13" s="2"/>
      <c r="AJ13" s="2"/>
      <c r="AK13" s="2"/>
      <c r="AL13" s="2"/>
      <c r="AM13" s="2"/>
      <c r="AN13" s="2"/>
      <c r="AO13" s="2"/>
      <c r="AP13" s="2"/>
    </row>
    <row r="14" spans="1:42" ht="16" thickBot="1" x14ac:dyDescent="0.25">
      <c r="A14" s="2"/>
      <c r="B14" s="17"/>
      <c r="C14" s="11" t="s">
        <v>13</v>
      </c>
      <c r="D14" s="30" t="s">
        <v>609</v>
      </c>
      <c r="E14" s="23" t="s">
        <v>605</v>
      </c>
      <c r="F14" s="30" t="s">
        <v>599</v>
      </c>
      <c r="G14" s="20"/>
      <c r="H14" s="2"/>
      <c r="I14" s="35"/>
      <c r="J14" s="3"/>
      <c r="K14" s="44" t="str">
        <f>INDEX(Country!B:B,MATCH(K12,Country!A:A,0))</f>
        <v>alb</v>
      </c>
      <c r="L14" s="2"/>
      <c r="M14" s="45"/>
      <c r="N14" s="50" t="str" cm="1">
        <f t="array" ref="N14">_xlfn.TEXTJOIN(",",TRUE,IF(Country!J:J=TRUE,Country!B:B,""))</f>
        <v>dza,ago,ben,bwa,bfa,bdi,cmr,cpv,caf,tcd,com,cog,civ,cod,dji,egy,gnq,eri,eth,gab,gmb,gha,gin,gnb,ken,lso,lbr,lby,mdg,mwi,mli,mrt,mus,mar,moz,nam,ner,nga,reu,rwa,stp,sen,syc,sle,som,zaf,ssd,sdn,swz,tza,tgo,tun,uga,esh,zmb,zwe</v>
      </c>
      <c r="O14" s="2"/>
      <c r="P14" s="2"/>
      <c r="Q14" s="2"/>
      <c r="R14" s="2"/>
      <c r="S14" s="2"/>
      <c r="T14" s="20"/>
      <c r="U14" s="23"/>
      <c r="V14" s="2"/>
      <c r="W14" s="2"/>
      <c r="X14" s="2"/>
      <c r="Y14" s="2"/>
      <c r="Z14" s="2"/>
      <c r="AA14" s="2"/>
      <c r="AB14" s="2"/>
      <c r="AC14" s="2"/>
      <c r="AD14" s="2"/>
      <c r="AE14" s="2"/>
      <c r="AF14" s="2"/>
      <c r="AG14" s="2"/>
      <c r="AH14" s="2"/>
      <c r="AI14" s="2"/>
      <c r="AJ14" s="2"/>
      <c r="AK14" s="2"/>
      <c r="AL14" s="2"/>
      <c r="AM14" s="2"/>
      <c r="AN14" s="2"/>
      <c r="AO14" s="2"/>
      <c r="AP14" s="2"/>
    </row>
    <row r="15" spans="1:42" x14ac:dyDescent="0.2">
      <c r="A15" s="2"/>
      <c r="B15" s="17"/>
      <c r="C15" s="11" t="s">
        <v>14</v>
      </c>
      <c r="D15" s="30" t="s">
        <v>610</v>
      </c>
      <c r="E15" s="23" t="s">
        <v>611</v>
      </c>
      <c r="F15" s="30" t="s">
        <v>599</v>
      </c>
      <c r="G15" s="20"/>
      <c r="H15" s="2"/>
      <c r="I15" s="2"/>
      <c r="J15" s="3"/>
      <c r="K15" s="3"/>
      <c r="L15" s="2"/>
      <c r="M15" s="2"/>
      <c r="N15" s="46"/>
      <c r="O15" s="2"/>
      <c r="P15" s="2"/>
      <c r="Q15" s="2"/>
      <c r="R15" s="2"/>
      <c r="S15" s="2"/>
      <c r="T15" s="20"/>
      <c r="U15" s="23"/>
      <c r="V15" s="2"/>
      <c r="W15" s="2"/>
      <c r="X15" s="2"/>
      <c r="Y15" s="2"/>
      <c r="Z15" s="2"/>
      <c r="AA15" s="2"/>
      <c r="AB15" s="2"/>
      <c r="AC15" s="2"/>
      <c r="AD15" s="2"/>
      <c r="AE15" s="2"/>
      <c r="AF15" s="2"/>
      <c r="AG15" s="2"/>
      <c r="AH15" s="2"/>
      <c r="AI15" s="2"/>
      <c r="AJ15" s="2"/>
      <c r="AK15" s="2"/>
      <c r="AL15" s="2"/>
      <c r="AM15" s="2"/>
      <c r="AN15" s="2"/>
      <c r="AO15" s="2"/>
      <c r="AP15" s="2"/>
    </row>
    <row r="16" spans="1:42" x14ac:dyDescent="0.2">
      <c r="A16" s="2"/>
      <c r="B16" s="17"/>
      <c r="C16" s="11" t="s">
        <v>15</v>
      </c>
      <c r="D16" s="30" t="s">
        <v>612</v>
      </c>
      <c r="E16" s="23" t="s">
        <v>613</v>
      </c>
      <c r="F16" s="30" t="s">
        <v>614</v>
      </c>
      <c r="G16" s="20"/>
      <c r="H16" s="19"/>
      <c r="I16" s="19"/>
      <c r="J16" s="25"/>
      <c r="K16" s="25"/>
      <c r="L16" s="19"/>
      <c r="M16" s="19"/>
      <c r="N16" s="19"/>
      <c r="O16" s="19"/>
      <c r="P16" s="19"/>
      <c r="Q16" s="19"/>
      <c r="R16" s="19"/>
      <c r="S16" s="19"/>
      <c r="T16" s="20"/>
      <c r="U16" s="23"/>
      <c r="V16" s="2"/>
      <c r="W16" s="2"/>
      <c r="X16" s="2"/>
      <c r="Y16" s="2"/>
      <c r="Z16" s="2"/>
      <c r="AA16" s="2"/>
      <c r="AB16" s="2"/>
      <c r="AC16" s="2"/>
      <c r="AD16" s="2"/>
      <c r="AE16" s="2"/>
      <c r="AF16" s="2"/>
      <c r="AG16" s="2"/>
      <c r="AH16" s="2"/>
      <c r="AI16" s="2"/>
      <c r="AJ16" s="2"/>
      <c r="AK16" s="2"/>
      <c r="AL16" s="2"/>
      <c r="AM16" s="2"/>
      <c r="AN16" s="2"/>
      <c r="AO16" s="2"/>
      <c r="AP16" s="2"/>
    </row>
    <row r="17" spans="1:42" ht="16" thickBot="1" x14ac:dyDescent="0.25">
      <c r="A17" s="2"/>
      <c r="B17" s="17"/>
      <c r="C17" s="11" t="s">
        <v>16</v>
      </c>
      <c r="D17" s="30" t="s">
        <v>615</v>
      </c>
      <c r="E17" s="23" t="s">
        <v>616</v>
      </c>
      <c r="F17" s="30" t="s">
        <v>614</v>
      </c>
      <c r="G17" s="20"/>
      <c r="H17" s="2"/>
      <c r="I17" s="2"/>
      <c r="J17" s="3"/>
      <c r="K17" s="36" t="s">
        <v>538</v>
      </c>
      <c r="L17" s="2"/>
      <c r="M17" s="37" t="s">
        <v>539</v>
      </c>
      <c r="N17" s="2"/>
      <c r="O17" s="2"/>
      <c r="P17" s="2"/>
      <c r="Q17" s="2"/>
      <c r="R17" s="2"/>
      <c r="S17" s="2"/>
      <c r="T17" s="20"/>
      <c r="U17" s="23"/>
      <c r="V17" s="2"/>
      <c r="W17" s="2"/>
      <c r="X17" s="2"/>
      <c r="Y17" s="2"/>
      <c r="Z17" s="2"/>
      <c r="AA17" s="2"/>
      <c r="AB17" s="2"/>
      <c r="AC17" s="2"/>
      <c r="AD17" s="2"/>
      <c r="AE17" s="2"/>
      <c r="AF17" s="2"/>
      <c r="AG17" s="2"/>
      <c r="AH17" s="2"/>
      <c r="AI17" s="2"/>
      <c r="AJ17" s="2"/>
      <c r="AK17" s="2"/>
      <c r="AL17" s="2"/>
      <c r="AM17" s="2"/>
      <c r="AN17" s="2"/>
      <c r="AO17" s="2"/>
      <c r="AP17" s="2"/>
    </row>
    <row r="18" spans="1:42" ht="16" thickBot="1" x14ac:dyDescent="0.25">
      <c r="A18" s="2"/>
      <c r="B18" s="17"/>
      <c r="C18" s="11" t="s">
        <v>17</v>
      </c>
      <c r="D18" s="30" t="s">
        <v>617</v>
      </c>
      <c r="E18" s="23" t="s">
        <v>618</v>
      </c>
      <c r="F18" s="30" t="s">
        <v>614</v>
      </c>
      <c r="G18" s="20"/>
      <c r="H18" s="2"/>
      <c r="I18" s="35" t="s">
        <v>3</v>
      </c>
      <c r="J18" s="9"/>
      <c r="K18" s="38">
        <v>2000</v>
      </c>
      <c r="L18" s="8"/>
      <c r="M18" s="38">
        <v>2019</v>
      </c>
      <c r="N18" s="2"/>
      <c r="O18" s="2"/>
      <c r="P18" s="2"/>
      <c r="Q18" s="2"/>
      <c r="R18" s="2"/>
      <c r="S18" s="2"/>
      <c r="T18" s="20"/>
      <c r="U18" s="23"/>
      <c r="V18" s="2"/>
      <c r="W18" s="2"/>
      <c r="X18" s="2"/>
      <c r="Y18" s="2"/>
      <c r="Z18" s="2"/>
      <c r="AA18" s="2"/>
      <c r="AB18" s="2"/>
      <c r="AC18" s="2"/>
      <c r="AD18" s="2"/>
      <c r="AE18" s="2"/>
      <c r="AF18" s="2"/>
      <c r="AG18" s="2"/>
      <c r="AH18" s="2"/>
      <c r="AI18" s="2"/>
      <c r="AJ18" s="2"/>
      <c r="AK18" s="2"/>
      <c r="AL18" s="2"/>
      <c r="AM18" s="2"/>
      <c r="AN18" s="2"/>
      <c r="AO18" s="2"/>
      <c r="AP18" s="2"/>
    </row>
    <row r="19" spans="1:42" x14ac:dyDescent="0.2">
      <c r="A19" s="2"/>
      <c r="B19" s="17"/>
      <c r="C19" s="11" t="s">
        <v>18</v>
      </c>
      <c r="D19" s="30" t="s">
        <v>619</v>
      </c>
      <c r="E19" s="23" t="s">
        <v>620</v>
      </c>
      <c r="F19" s="30" t="s">
        <v>614</v>
      </c>
      <c r="G19" s="20"/>
      <c r="H19" s="6"/>
      <c r="I19" s="6"/>
      <c r="J19" s="7"/>
      <c r="K19" s="7"/>
      <c r="L19" s="6"/>
      <c r="M19" s="6"/>
      <c r="N19" s="6"/>
      <c r="O19" s="6"/>
      <c r="P19" s="2"/>
      <c r="Q19" s="2"/>
      <c r="R19" s="2"/>
      <c r="S19" s="2"/>
      <c r="T19" s="20"/>
      <c r="U19" s="23"/>
      <c r="V19" s="2"/>
      <c r="W19" s="2"/>
      <c r="X19" s="2"/>
      <c r="Y19" s="2"/>
      <c r="Z19" s="2"/>
      <c r="AA19" s="2"/>
      <c r="AB19" s="2"/>
      <c r="AC19" s="2"/>
      <c r="AD19" s="2"/>
      <c r="AE19" s="2"/>
      <c r="AF19" s="2"/>
      <c r="AG19" s="2"/>
      <c r="AH19" s="2"/>
      <c r="AI19" s="2"/>
      <c r="AJ19" s="2"/>
      <c r="AK19" s="2"/>
      <c r="AL19" s="2"/>
      <c r="AM19" s="2"/>
      <c r="AN19" s="2"/>
      <c r="AO19" s="2"/>
      <c r="AP19" s="2"/>
    </row>
    <row r="20" spans="1:42" x14ac:dyDescent="0.2">
      <c r="A20" s="2"/>
      <c r="B20" s="17"/>
      <c r="C20" s="11" t="s">
        <v>19</v>
      </c>
      <c r="D20" s="30" t="s">
        <v>621</v>
      </c>
      <c r="E20" s="23" t="s">
        <v>622</v>
      </c>
      <c r="F20" s="30" t="s">
        <v>623</v>
      </c>
      <c r="G20" s="20"/>
      <c r="H20" s="19"/>
      <c r="I20" s="19"/>
      <c r="J20" s="25"/>
      <c r="K20" s="25"/>
      <c r="L20" s="19"/>
      <c r="M20" s="19"/>
      <c r="N20" s="19"/>
      <c r="O20" s="19"/>
      <c r="P20" s="19"/>
      <c r="Q20" s="19"/>
      <c r="R20" s="19"/>
      <c r="S20" s="19"/>
      <c r="T20" s="20"/>
      <c r="U20" s="23"/>
      <c r="V20" s="2"/>
      <c r="W20" s="2"/>
      <c r="X20" s="2"/>
      <c r="Y20" s="2"/>
      <c r="Z20" s="2"/>
      <c r="AA20" s="2"/>
      <c r="AB20" s="2"/>
      <c r="AC20" s="2"/>
      <c r="AD20" s="2"/>
      <c r="AE20" s="2"/>
      <c r="AF20" s="2"/>
      <c r="AG20" s="2"/>
      <c r="AH20" s="2"/>
      <c r="AI20" s="2"/>
      <c r="AJ20" s="2"/>
      <c r="AK20" s="2"/>
      <c r="AL20" s="2"/>
      <c r="AM20" s="2"/>
      <c r="AN20" s="2"/>
      <c r="AO20" s="2"/>
      <c r="AP20" s="2"/>
    </row>
    <row r="21" spans="1:42" x14ac:dyDescent="0.2">
      <c r="A21" s="2"/>
      <c r="B21" s="17"/>
      <c r="C21" s="11" t="s">
        <v>20</v>
      </c>
      <c r="D21" s="30" t="s">
        <v>624</v>
      </c>
      <c r="E21" s="23" t="s">
        <v>622</v>
      </c>
      <c r="F21" s="30" t="s">
        <v>623</v>
      </c>
      <c r="G21" s="20"/>
      <c r="H21" s="6"/>
      <c r="I21" s="6"/>
      <c r="J21" s="7"/>
      <c r="K21" s="7"/>
      <c r="L21" s="6"/>
      <c r="M21" s="120"/>
      <c r="N21" s="120"/>
      <c r="O21" s="120"/>
      <c r="P21" s="120"/>
      <c r="Q21" s="6"/>
      <c r="R21" s="6"/>
      <c r="S21" s="6"/>
      <c r="T21" s="20"/>
      <c r="U21" s="23"/>
      <c r="V21" s="2"/>
      <c r="W21" s="2"/>
      <c r="X21" s="2"/>
      <c r="Y21" s="2"/>
      <c r="Z21" s="2"/>
      <c r="AA21" s="2"/>
      <c r="AB21" s="2"/>
      <c r="AC21" s="2"/>
      <c r="AD21" s="2"/>
      <c r="AE21" s="2"/>
      <c r="AF21" s="2"/>
      <c r="AG21" s="2"/>
      <c r="AH21" s="2"/>
      <c r="AI21" s="2"/>
      <c r="AJ21" s="2"/>
      <c r="AK21" s="2"/>
      <c r="AL21" s="2"/>
      <c r="AM21" s="2"/>
      <c r="AN21" s="2"/>
      <c r="AO21" s="2"/>
      <c r="AP21" s="2"/>
    </row>
    <row r="22" spans="1:42" x14ac:dyDescent="0.2">
      <c r="A22" s="2"/>
      <c r="B22" s="17"/>
      <c r="C22" s="11" t="s">
        <v>21</v>
      </c>
      <c r="D22" s="30" t="s">
        <v>625</v>
      </c>
      <c r="E22" s="23" t="s">
        <v>626</v>
      </c>
      <c r="F22" s="30" t="s">
        <v>623</v>
      </c>
      <c r="G22" s="20"/>
      <c r="H22" s="6"/>
      <c r="I22" s="2"/>
      <c r="J22" s="3"/>
      <c r="K22" s="3"/>
      <c r="L22" s="2"/>
      <c r="M22" s="41" t="s">
        <v>627</v>
      </c>
      <c r="N22" s="41"/>
      <c r="O22" s="41"/>
      <c r="P22" s="41"/>
      <c r="Q22" s="2"/>
      <c r="R22" s="2"/>
      <c r="S22" s="6"/>
      <c r="T22" s="20"/>
      <c r="U22" s="23"/>
      <c r="V22" s="2"/>
      <c r="W22" s="2"/>
      <c r="X22" s="2"/>
      <c r="Y22" s="2"/>
      <c r="Z22" s="2"/>
      <c r="AA22" s="2"/>
      <c r="AB22" s="2"/>
      <c r="AC22" s="2"/>
      <c r="AD22" s="2"/>
      <c r="AE22" s="2"/>
      <c r="AF22" s="2"/>
      <c r="AG22" s="2"/>
      <c r="AH22" s="2"/>
      <c r="AI22" s="2"/>
      <c r="AJ22" s="2"/>
      <c r="AK22" s="2"/>
      <c r="AL22" s="2"/>
      <c r="AM22" s="2"/>
      <c r="AN22" s="2"/>
      <c r="AO22" s="2"/>
      <c r="AP22" s="2"/>
    </row>
    <row r="23" spans="1:42" ht="16" thickBot="1" x14ac:dyDescent="0.25">
      <c r="A23" s="2"/>
      <c r="B23" s="17"/>
      <c r="C23" s="11" t="s">
        <v>22</v>
      </c>
      <c r="D23" s="30" t="s">
        <v>628</v>
      </c>
      <c r="E23" s="23" t="s">
        <v>629</v>
      </c>
      <c r="F23" s="30" t="s">
        <v>623</v>
      </c>
      <c r="G23" s="20"/>
      <c r="H23" s="6"/>
      <c r="I23" s="2"/>
      <c r="J23" s="3"/>
      <c r="K23" s="3"/>
      <c r="L23" s="2"/>
      <c r="M23" s="2"/>
      <c r="N23" s="2"/>
      <c r="O23" s="2"/>
      <c r="P23" s="2"/>
      <c r="Q23" s="2"/>
      <c r="R23" s="2"/>
      <c r="S23" s="6"/>
      <c r="T23" s="20"/>
      <c r="U23" s="23"/>
      <c r="V23" s="2"/>
      <c r="W23" s="2"/>
      <c r="X23" s="2"/>
      <c r="Y23" s="2"/>
      <c r="Z23" s="2"/>
      <c r="AA23" s="2"/>
      <c r="AB23" s="2"/>
      <c r="AC23" s="2"/>
      <c r="AD23" s="2"/>
      <c r="AE23" s="2"/>
      <c r="AF23" s="2"/>
      <c r="AG23" s="2"/>
      <c r="AH23" s="2"/>
      <c r="AI23" s="2"/>
      <c r="AJ23" s="2"/>
      <c r="AK23" s="2"/>
      <c r="AL23" s="2"/>
      <c r="AM23" s="2"/>
      <c r="AN23" s="2"/>
      <c r="AO23" s="2"/>
      <c r="AP23" s="2"/>
    </row>
    <row r="24" spans="1:42" ht="16" thickBot="1" x14ac:dyDescent="0.25">
      <c r="A24" s="2"/>
      <c r="B24" s="17"/>
      <c r="C24" s="11" t="s">
        <v>23</v>
      </c>
      <c r="D24" s="30" t="s">
        <v>630</v>
      </c>
      <c r="E24" s="23" t="s">
        <v>629</v>
      </c>
      <c r="F24" s="30" t="s">
        <v>623</v>
      </c>
      <c r="G24" s="20"/>
      <c r="H24" s="6"/>
      <c r="I24" s="34" t="s">
        <v>533</v>
      </c>
      <c r="J24" s="7"/>
      <c r="K24" s="40" t="s">
        <v>297</v>
      </c>
      <c r="L24" s="6"/>
      <c r="M24" s="5" t="s">
        <v>292</v>
      </c>
      <c r="N24" s="5" t="s">
        <v>293</v>
      </c>
      <c r="O24" s="5" t="s">
        <v>294</v>
      </c>
      <c r="P24" s="5" t="s">
        <v>295</v>
      </c>
      <c r="Q24" s="5" t="s">
        <v>296</v>
      </c>
      <c r="R24" s="5" t="s">
        <v>297</v>
      </c>
      <c r="S24" s="6"/>
      <c r="T24" s="20"/>
      <c r="U24" s="23"/>
      <c r="V24" s="2"/>
      <c r="W24" s="2"/>
      <c r="X24" s="2"/>
      <c r="Y24" s="2"/>
      <c r="Z24" s="2"/>
      <c r="AA24" s="2"/>
      <c r="AB24" s="2"/>
      <c r="AC24" s="2"/>
      <c r="AD24" s="2"/>
      <c r="AE24" s="2"/>
      <c r="AF24" s="2"/>
      <c r="AG24" s="2"/>
      <c r="AH24" s="2"/>
      <c r="AI24" s="2"/>
      <c r="AJ24" s="2"/>
      <c r="AK24" s="2"/>
      <c r="AL24" s="2"/>
      <c r="AM24" s="2"/>
      <c r="AN24" s="2"/>
      <c r="AO24" s="2"/>
      <c r="AP24" s="2"/>
    </row>
    <row r="25" spans="1:42" x14ac:dyDescent="0.2">
      <c r="A25" s="2"/>
      <c r="B25" s="17"/>
      <c r="C25" s="11" t="s">
        <v>24</v>
      </c>
      <c r="D25" s="30" t="s">
        <v>631</v>
      </c>
      <c r="E25" s="23" t="s">
        <v>632</v>
      </c>
      <c r="F25" s="30" t="s">
        <v>623</v>
      </c>
      <c r="G25" s="20"/>
      <c r="H25" s="2"/>
      <c r="I25" s="6"/>
      <c r="J25" s="7"/>
      <c r="K25" s="3"/>
      <c r="L25" s="2"/>
      <c r="M25" s="10" t="s">
        <v>298</v>
      </c>
      <c r="N25" s="10" t="s">
        <v>299</v>
      </c>
      <c r="O25" s="10" t="s">
        <v>300</v>
      </c>
      <c r="P25" s="29">
        <v>1</v>
      </c>
      <c r="Q25" s="29">
        <v>1</v>
      </c>
      <c r="R25" s="23">
        <v>1</v>
      </c>
      <c r="S25" s="6"/>
      <c r="T25" s="20"/>
      <c r="U25" s="23"/>
      <c r="V25" s="2"/>
      <c r="W25" s="2"/>
      <c r="X25" s="2"/>
      <c r="Y25" s="2"/>
      <c r="Z25" s="2"/>
      <c r="AA25" s="2"/>
      <c r="AB25" s="2"/>
      <c r="AC25" s="2"/>
      <c r="AD25" s="2"/>
      <c r="AE25" s="2"/>
      <c r="AF25" s="2"/>
      <c r="AG25" s="2"/>
      <c r="AH25" s="2"/>
      <c r="AI25" s="2"/>
      <c r="AJ25" s="2"/>
      <c r="AK25" s="2"/>
      <c r="AL25" s="2"/>
      <c r="AM25" s="2"/>
      <c r="AN25" s="2"/>
      <c r="AO25" s="2"/>
      <c r="AP25" s="2"/>
    </row>
    <row r="26" spans="1:42" x14ac:dyDescent="0.2">
      <c r="A26" s="2"/>
      <c r="B26" s="17"/>
      <c r="C26" s="11" t="s">
        <v>25</v>
      </c>
      <c r="D26" s="30" t="s">
        <v>633</v>
      </c>
      <c r="E26" s="23" t="s">
        <v>632</v>
      </c>
      <c r="F26" s="30" t="s">
        <v>623</v>
      </c>
      <c r="G26" s="20"/>
      <c r="H26" s="6"/>
      <c r="I26" s="2"/>
      <c r="J26" s="28"/>
      <c r="K26" s="28"/>
      <c r="L26" s="4"/>
      <c r="M26" s="11" t="s">
        <v>301</v>
      </c>
      <c r="N26" s="11" t="s">
        <v>302</v>
      </c>
      <c r="O26" s="11" t="s">
        <v>300</v>
      </c>
      <c r="P26" s="30">
        <v>21</v>
      </c>
      <c r="Q26" s="30">
        <v>25</v>
      </c>
      <c r="R26" s="23">
        <v>28</v>
      </c>
      <c r="S26" s="6"/>
      <c r="T26" s="20"/>
      <c r="U26" s="23"/>
      <c r="V26" s="2"/>
      <c r="W26" s="2"/>
      <c r="X26" s="2"/>
      <c r="Y26" s="2"/>
      <c r="Z26" s="2"/>
      <c r="AA26" s="2"/>
      <c r="AB26" s="2"/>
      <c r="AC26" s="2"/>
      <c r="AD26" s="2"/>
      <c r="AE26" s="2"/>
      <c r="AF26" s="2"/>
      <c r="AG26" s="2"/>
      <c r="AH26" s="2"/>
      <c r="AI26" s="2"/>
      <c r="AJ26" s="2"/>
      <c r="AK26" s="2"/>
      <c r="AL26" s="2"/>
      <c r="AM26" s="2"/>
      <c r="AN26" s="2"/>
      <c r="AO26" s="2"/>
      <c r="AP26" s="2"/>
    </row>
    <row r="27" spans="1:42" x14ac:dyDescent="0.2">
      <c r="A27" s="2"/>
      <c r="B27" s="17"/>
      <c r="C27" s="11" t="s">
        <v>26</v>
      </c>
      <c r="D27" s="30" t="s">
        <v>634</v>
      </c>
      <c r="E27" s="23" t="s">
        <v>632</v>
      </c>
      <c r="F27" s="30" t="s">
        <v>623</v>
      </c>
      <c r="G27" s="20"/>
      <c r="H27" s="6"/>
      <c r="I27" s="2"/>
      <c r="J27" s="3"/>
      <c r="K27" s="3"/>
      <c r="L27" s="2"/>
      <c r="M27" s="11" t="s">
        <v>303</v>
      </c>
      <c r="N27" s="11" t="s">
        <v>304</v>
      </c>
      <c r="O27" s="11" t="s">
        <v>300</v>
      </c>
      <c r="P27" s="30">
        <v>310</v>
      </c>
      <c r="Q27" s="30">
        <v>298</v>
      </c>
      <c r="R27" s="30">
        <v>265</v>
      </c>
      <c r="S27" s="6"/>
      <c r="T27" s="20"/>
      <c r="U27" s="23"/>
      <c r="V27" s="2"/>
      <c r="W27" s="2"/>
      <c r="X27" s="2"/>
      <c r="Y27" s="2"/>
      <c r="Z27" s="2"/>
      <c r="AA27" s="2"/>
      <c r="AB27" s="2"/>
      <c r="AC27" s="2"/>
      <c r="AD27" s="2"/>
      <c r="AE27" s="2"/>
      <c r="AF27" s="2"/>
      <c r="AG27" s="2"/>
      <c r="AH27" s="2"/>
      <c r="AI27" s="2"/>
      <c r="AJ27" s="2"/>
      <c r="AK27" s="2"/>
      <c r="AL27" s="2"/>
      <c r="AM27" s="2"/>
      <c r="AN27" s="2"/>
      <c r="AO27" s="2"/>
      <c r="AP27" s="2"/>
    </row>
    <row r="28" spans="1:42" x14ac:dyDescent="0.2">
      <c r="A28" s="2"/>
      <c r="B28" s="17"/>
      <c r="C28" s="11" t="s">
        <v>27</v>
      </c>
      <c r="D28" s="30" t="s">
        <v>635</v>
      </c>
      <c r="E28" s="23" t="s">
        <v>636</v>
      </c>
      <c r="F28" s="30" t="s">
        <v>637</v>
      </c>
      <c r="G28" s="20"/>
      <c r="H28" s="6"/>
      <c r="I28" s="2"/>
      <c r="J28" s="3"/>
      <c r="K28" s="3"/>
      <c r="L28" s="3"/>
      <c r="M28" s="11" t="s">
        <v>545</v>
      </c>
      <c r="N28" s="11" t="s">
        <v>546</v>
      </c>
      <c r="O28" s="11" t="s">
        <v>547</v>
      </c>
      <c r="P28" s="30">
        <v>0</v>
      </c>
      <c r="Q28" s="30">
        <v>0</v>
      </c>
      <c r="R28" s="30">
        <v>0</v>
      </c>
      <c r="S28" s="3"/>
      <c r="T28" s="20"/>
      <c r="U28" s="23"/>
      <c r="V28" s="2"/>
      <c r="W28" s="2"/>
      <c r="X28" s="2"/>
      <c r="Y28" s="2"/>
      <c r="Z28" s="2"/>
      <c r="AA28" s="2"/>
      <c r="AB28" s="2"/>
      <c r="AC28" s="2"/>
      <c r="AD28" s="2"/>
      <c r="AE28" s="2"/>
      <c r="AF28" s="2"/>
      <c r="AG28" s="2"/>
      <c r="AH28" s="2"/>
      <c r="AI28" s="2"/>
      <c r="AJ28" s="2"/>
      <c r="AK28" s="2"/>
      <c r="AL28" s="2"/>
      <c r="AM28" s="2"/>
      <c r="AN28" s="2"/>
      <c r="AO28" s="2"/>
      <c r="AP28" s="2"/>
    </row>
    <row r="29" spans="1:42" x14ac:dyDescent="0.2">
      <c r="A29" s="2"/>
      <c r="B29" s="17"/>
      <c r="C29" s="11" t="s">
        <v>28</v>
      </c>
      <c r="D29" s="30" t="s">
        <v>638</v>
      </c>
      <c r="E29" s="23" t="s">
        <v>636</v>
      </c>
      <c r="F29" s="30" t="s">
        <v>637</v>
      </c>
      <c r="G29" s="20"/>
      <c r="H29" s="6"/>
      <c r="I29" s="2"/>
      <c r="J29" s="2"/>
      <c r="K29" s="2"/>
      <c r="L29" s="3"/>
      <c r="M29" s="11" t="s">
        <v>548</v>
      </c>
      <c r="N29" s="11" t="s">
        <v>549</v>
      </c>
      <c r="O29" s="11" t="s">
        <v>550</v>
      </c>
      <c r="P29" s="30">
        <v>0</v>
      </c>
      <c r="Q29" s="30">
        <v>0</v>
      </c>
      <c r="R29" s="30">
        <v>0</v>
      </c>
      <c r="S29" s="3"/>
      <c r="T29" s="20"/>
      <c r="U29" s="23"/>
      <c r="V29" s="2"/>
      <c r="W29" s="2"/>
      <c r="X29" s="2"/>
      <c r="Y29" s="2"/>
      <c r="Z29" s="2"/>
      <c r="AA29" s="2"/>
      <c r="AB29" s="2"/>
      <c r="AC29" s="2"/>
      <c r="AD29" s="2"/>
      <c r="AE29" s="2"/>
      <c r="AF29" s="2"/>
      <c r="AG29" s="2"/>
      <c r="AH29" s="2"/>
      <c r="AI29" s="2"/>
      <c r="AJ29" s="2"/>
      <c r="AK29" s="2"/>
      <c r="AL29" s="2"/>
      <c r="AM29" s="2"/>
      <c r="AN29" s="2"/>
      <c r="AO29" s="2"/>
      <c r="AP29" s="2"/>
    </row>
    <row r="30" spans="1:42" x14ac:dyDescent="0.2">
      <c r="A30" s="2"/>
      <c r="B30" s="17"/>
      <c r="C30" s="11" t="s">
        <v>29</v>
      </c>
      <c r="D30" s="30" t="s">
        <v>639</v>
      </c>
      <c r="E30" s="23" t="s">
        <v>636</v>
      </c>
      <c r="F30" s="30" t="s">
        <v>637</v>
      </c>
      <c r="G30" s="20"/>
      <c r="H30" s="6"/>
      <c r="I30" s="2"/>
      <c r="J30" s="3"/>
      <c r="K30" s="3"/>
      <c r="L30" s="3"/>
      <c r="M30" s="11" t="s">
        <v>551</v>
      </c>
      <c r="N30" s="11" t="s">
        <v>552</v>
      </c>
      <c r="O30" s="11" t="s">
        <v>553</v>
      </c>
      <c r="P30" s="30">
        <v>0</v>
      </c>
      <c r="Q30" s="30">
        <v>0</v>
      </c>
      <c r="R30" s="30">
        <v>0</v>
      </c>
      <c r="S30" s="3"/>
      <c r="T30" s="20"/>
      <c r="U30" s="23"/>
      <c r="V30" s="2"/>
      <c r="W30" s="2"/>
      <c r="X30" s="2"/>
      <c r="Y30" s="2"/>
      <c r="Z30" s="2"/>
      <c r="AA30" s="2"/>
      <c r="AB30" s="2"/>
      <c r="AC30" s="2"/>
      <c r="AD30" s="2"/>
      <c r="AE30" s="2"/>
      <c r="AF30" s="2"/>
      <c r="AG30" s="2"/>
      <c r="AH30" s="2"/>
      <c r="AI30" s="2"/>
      <c r="AJ30" s="2"/>
      <c r="AK30" s="2"/>
      <c r="AL30" s="2"/>
      <c r="AM30" s="2"/>
      <c r="AN30" s="2"/>
      <c r="AO30" s="2"/>
      <c r="AP30" s="2"/>
    </row>
    <row r="31" spans="1:42" x14ac:dyDescent="0.2">
      <c r="A31" s="2"/>
      <c r="B31" s="17"/>
      <c r="C31" s="11" t="s">
        <v>30</v>
      </c>
      <c r="D31" s="30" t="s">
        <v>640</v>
      </c>
      <c r="E31" s="23" t="s">
        <v>636</v>
      </c>
      <c r="F31" s="30" t="s">
        <v>637</v>
      </c>
      <c r="G31" s="20"/>
      <c r="H31" s="6"/>
      <c r="I31" s="2"/>
      <c r="J31" s="3"/>
      <c r="K31" s="3"/>
      <c r="L31" s="3"/>
      <c r="M31" s="11" t="s">
        <v>554</v>
      </c>
      <c r="N31" s="11" t="s">
        <v>555</v>
      </c>
      <c r="O31" s="11" t="s">
        <v>550</v>
      </c>
      <c r="P31" s="30">
        <v>0</v>
      </c>
      <c r="Q31" s="30">
        <v>0</v>
      </c>
      <c r="R31" s="30">
        <v>0</v>
      </c>
      <c r="S31" s="3"/>
      <c r="T31" s="20"/>
      <c r="U31" s="23"/>
      <c r="V31" s="2"/>
      <c r="W31" s="2"/>
      <c r="X31" s="2"/>
      <c r="Y31" s="2"/>
      <c r="Z31" s="2"/>
      <c r="AA31" s="2"/>
      <c r="AB31" s="2"/>
      <c r="AC31" s="2"/>
      <c r="AD31" s="2"/>
      <c r="AE31" s="2"/>
      <c r="AF31" s="2"/>
      <c r="AG31" s="2"/>
      <c r="AH31" s="2"/>
      <c r="AI31" s="2"/>
      <c r="AJ31" s="2"/>
      <c r="AK31" s="2"/>
      <c r="AL31" s="2"/>
      <c r="AM31" s="2"/>
      <c r="AN31" s="2"/>
      <c r="AO31" s="2"/>
      <c r="AP31" s="2"/>
    </row>
    <row r="32" spans="1:42" x14ac:dyDescent="0.2">
      <c r="A32" s="2"/>
      <c r="B32" s="17"/>
      <c r="C32" s="11" t="s">
        <v>31</v>
      </c>
      <c r="D32" s="30" t="s">
        <v>641</v>
      </c>
      <c r="E32" s="23" t="s">
        <v>636</v>
      </c>
      <c r="F32" s="30" t="s">
        <v>637</v>
      </c>
      <c r="G32" s="20"/>
      <c r="H32" s="6"/>
      <c r="I32" s="2"/>
      <c r="J32" s="3"/>
      <c r="K32" s="3"/>
      <c r="L32" s="3"/>
      <c r="M32" s="11" t="s">
        <v>556</v>
      </c>
      <c r="N32" s="11" t="s">
        <v>557</v>
      </c>
      <c r="O32" s="11" t="s">
        <v>558</v>
      </c>
      <c r="P32" s="30">
        <v>0</v>
      </c>
      <c r="Q32" s="30">
        <v>0</v>
      </c>
      <c r="R32" s="30">
        <v>0</v>
      </c>
      <c r="S32" s="3"/>
      <c r="T32" s="20"/>
      <c r="U32" s="23"/>
      <c r="V32" s="2"/>
      <c r="W32" s="2"/>
      <c r="X32" s="2"/>
      <c r="Y32" s="2"/>
      <c r="Z32" s="2"/>
      <c r="AA32" s="2"/>
      <c r="AB32" s="2"/>
      <c r="AC32" s="2"/>
      <c r="AD32" s="2"/>
      <c r="AE32" s="2"/>
      <c r="AF32" s="2"/>
      <c r="AG32" s="2"/>
      <c r="AH32" s="2"/>
      <c r="AI32" s="2"/>
      <c r="AJ32" s="2"/>
      <c r="AK32" s="2"/>
      <c r="AL32" s="2"/>
      <c r="AM32" s="2"/>
      <c r="AN32" s="2"/>
      <c r="AO32" s="2"/>
      <c r="AP32" s="2"/>
    </row>
    <row r="33" spans="1:42" x14ac:dyDescent="0.2">
      <c r="A33" s="2"/>
      <c r="B33" s="17"/>
      <c r="C33" s="11" t="s">
        <v>32</v>
      </c>
      <c r="D33" s="30" t="s">
        <v>642</v>
      </c>
      <c r="E33" s="23" t="s">
        <v>636</v>
      </c>
      <c r="F33" s="30" t="s">
        <v>637</v>
      </c>
      <c r="G33" s="20"/>
      <c r="H33" s="6"/>
      <c r="I33" s="2"/>
      <c r="J33" s="3"/>
      <c r="K33" s="3"/>
      <c r="L33" s="3"/>
      <c r="M33" s="11" t="s">
        <v>559</v>
      </c>
      <c r="N33" s="11" t="s">
        <v>560</v>
      </c>
      <c r="O33" s="11" t="s">
        <v>547</v>
      </c>
      <c r="P33" s="30">
        <v>0</v>
      </c>
      <c r="Q33" s="30">
        <v>0</v>
      </c>
      <c r="R33" s="30">
        <v>0</v>
      </c>
      <c r="S33" s="3"/>
      <c r="T33" s="20"/>
      <c r="U33" s="23"/>
      <c r="V33" s="2"/>
      <c r="W33" s="2"/>
      <c r="X33" s="2"/>
      <c r="Y33" s="2"/>
      <c r="Z33" s="2"/>
      <c r="AA33" s="2"/>
      <c r="AB33" s="2"/>
      <c r="AC33" s="2"/>
      <c r="AD33" s="2"/>
      <c r="AE33" s="2"/>
      <c r="AF33" s="2"/>
      <c r="AG33" s="2"/>
      <c r="AH33" s="2"/>
      <c r="AI33" s="2"/>
      <c r="AJ33" s="2"/>
      <c r="AK33" s="2"/>
      <c r="AL33" s="2"/>
      <c r="AM33" s="2"/>
      <c r="AN33" s="2"/>
      <c r="AO33" s="2"/>
      <c r="AP33" s="2"/>
    </row>
    <row r="34" spans="1:42" ht="16" thickBot="1" x14ac:dyDescent="0.25">
      <c r="A34" s="2"/>
      <c r="B34" s="17"/>
      <c r="C34" s="11" t="s">
        <v>33</v>
      </c>
      <c r="D34" s="30" t="s">
        <v>643</v>
      </c>
      <c r="E34" s="23" t="s">
        <v>636</v>
      </c>
      <c r="F34" s="30" t="s">
        <v>637</v>
      </c>
      <c r="G34" s="20"/>
      <c r="H34" s="2"/>
      <c r="I34" s="2"/>
      <c r="J34" s="3"/>
      <c r="K34" s="3"/>
      <c r="L34" s="3"/>
      <c r="M34" s="12" t="s">
        <v>561</v>
      </c>
      <c r="N34" s="12" t="s">
        <v>562</v>
      </c>
      <c r="O34" s="12" t="s">
        <v>553</v>
      </c>
      <c r="P34" s="30">
        <v>0</v>
      </c>
      <c r="Q34" s="30">
        <v>0</v>
      </c>
      <c r="R34" s="30">
        <v>0</v>
      </c>
      <c r="S34" s="3"/>
      <c r="T34" s="20"/>
      <c r="U34" s="23"/>
      <c r="V34" s="2"/>
      <c r="W34" s="2"/>
      <c r="X34" s="2"/>
      <c r="Y34" s="2"/>
      <c r="Z34" s="2"/>
      <c r="AA34" s="2"/>
      <c r="AB34" s="2"/>
      <c r="AC34" s="2"/>
      <c r="AD34" s="2"/>
      <c r="AE34" s="2"/>
      <c r="AF34" s="2"/>
      <c r="AG34" s="2"/>
      <c r="AH34" s="2"/>
      <c r="AI34" s="2"/>
      <c r="AJ34" s="2"/>
      <c r="AK34" s="2"/>
      <c r="AL34" s="2"/>
      <c r="AM34" s="2"/>
      <c r="AN34" s="2"/>
      <c r="AO34" s="2"/>
      <c r="AP34" s="2"/>
    </row>
    <row r="35" spans="1:42" x14ac:dyDescent="0.2">
      <c r="A35" s="2"/>
      <c r="B35" s="17"/>
      <c r="C35" s="11" t="s">
        <v>34</v>
      </c>
      <c r="D35" s="30" t="s">
        <v>644</v>
      </c>
      <c r="E35" s="23" t="s">
        <v>636</v>
      </c>
      <c r="F35" s="30" t="s">
        <v>637</v>
      </c>
      <c r="G35" s="20"/>
      <c r="H35" s="2"/>
      <c r="I35" s="2"/>
      <c r="J35" s="3"/>
      <c r="K35" s="3"/>
      <c r="L35" s="3"/>
      <c r="M35" s="3"/>
      <c r="N35" s="3"/>
      <c r="O35" s="3"/>
      <c r="P35" s="3"/>
      <c r="Q35" s="3"/>
      <c r="R35" s="3"/>
      <c r="S35" s="3"/>
      <c r="T35" s="20"/>
      <c r="U35" s="23"/>
      <c r="V35" s="2"/>
      <c r="W35" s="2"/>
      <c r="X35" s="2"/>
      <c r="Y35" s="2"/>
      <c r="Z35" s="2"/>
      <c r="AA35" s="2"/>
      <c r="AB35" s="2"/>
      <c r="AC35" s="2"/>
      <c r="AD35" s="2"/>
      <c r="AE35" s="2"/>
      <c r="AF35" s="2"/>
      <c r="AG35" s="2"/>
      <c r="AH35" s="2"/>
      <c r="AI35" s="2"/>
      <c r="AJ35" s="2"/>
      <c r="AK35" s="2"/>
      <c r="AL35" s="2"/>
      <c r="AM35" s="2"/>
      <c r="AN35" s="2"/>
      <c r="AO35" s="2"/>
      <c r="AP35" s="2"/>
    </row>
    <row r="36" spans="1:42" x14ac:dyDescent="0.2">
      <c r="A36" s="2"/>
      <c r="B36" s="17"/>
      <c r="C36" s="11" t="s">
        <v>35</v>
      </c>
      <c r="D36" s="30" t="s">
        <v>645</v>
      </c>
      <c r="E36" s="23" t="s">
        <v>636</v>
      </c>
      <c r="F36" s="30" t="s">
        <v>637</v>
      </c>
      <c r="G36" s="20"/>
      <c r="H36" s="6"/>
      <c r="I36" s="6"/>
      <c r="J36" s="7"/>
      <c r="K36" s="7"/>
      <c r="L36" s="2"/>
      <c r="M36" s="2"/>
      <c r="N36" s="2"/>
      <c r="O36" s="2"/>
      <c r="P36" s="2"/>
      <c r="Q36" s="2"/>
      <c r="R36" s="6"/>
      <c r="S36" s="6"/>
      <c r="T36" s="20"/>
      <c r="U36" s="23"/>
      <c r="V36" s="2"/>
      <c r="W36" s="2"/>
      <c r="X36" s="2"/>
      <c r="Y36" s="2"/>
      <c r="Z36" s="2"/>
      <c r="AA36" s="2"/>
      <c r="AB36" s="2"/>
      <c r="AC36" s="2"/>
      <c r="AD36" s="2"/>
      <c r="AE36" s="2"/>
      <c r="AF36" s="2"/>
      <c r="AG36" s="2"/>
      <c r="AH36" s="2"/>
      <c r="AI36" s="2"/>
      <c r="AJ36" s="2"/>
      <c r="AK36" s="2"/>
      <c r="AL36" s="2"/>
      <c r="AM36" s="2"/>
      <c r="AN36" s="2"/>
      <c r="AO36" s="2"/>
      <c r="AP36" s="2"/>
    </row>
    <row r="37" spans="1:42" x14ac:dyDescent="0.2">
      <c r="A37" s="2"/>
      <c r="B37" s="17"/>
      <c r="C37" s="11" t="s">
        <v>36</v>
      </c>
      <c r="D37" s="30" t="s">
        <v>646</v>
      </c>
      <c r="E37" s="23" t="s">
        <v>636</v>
      </c>
      <c r="F37" s="30" t="s">
        <v>637</v>
      </c>
      <c r="G37" s="20"/>
      <c r="H37" s="20"/>
      <c r="I37" s="20"/>
      <c r="J37" s="22"/>
      <c r="K37" s="22"/>
      <c r="L37" s="19"/>
      <c r="M37" s="19"/>
      <c r="N37" s="19"/>
      <c r="O37" s="19"/>
      <c r="P37" s="19"/>
      <c r="Q37" s="19"/>
      <c r="R37" s="20"/>
      <c r="S37" s="20"/>
      <c r="T37" s="20"/>
      <c r="U37" s="23"/>
      <c r="V37" s="2"/>
      <c r="W37" s="2"/>
      <c r="X37" s="2"/>
      <c r="Y37" s="2"/>
      <c r="Z37" s="2"/>
      <c r="AA37" s="2"/>
      <c r="AB37" s="2"/>
      <c r="AC37" s="2"/>
      <c r="AD37" s="2"/>
      <c r="AE37" s="2"/>
      <c r="AF37" s="2"/>
      <c r="AG37" s="2"/>
      <c r="AH37" s="2"/>
      <c r="AI37" s="2"/>
      <c r="AJ37" s="2"/>
      <c r="AK37" s="2"/>
      <c r="AL37" s="2"/>
      <c r="AM37" s="2"/>
      <c r="AN37" s="2"/>
      <c r="AO37" s="2"/>
      <c r="AP37" s="2"/>
    </row>
    <row r="38" spans="1:42" ht="16" thickBot="1" x14ac:dyDescent="0.25">
      <c r="A38" s="2"/>
      <c r="B38" s="17"/>
      <c r="C38" s="11" t="s">
        <v>37</v>
      </c>
      <c r="D38" s="30" t="s">
        <v>647</v>
      </c>
      <c r="E38" s="23" t="s">
        <v>636</v>
      </c>
      <c r="F38" s="30" t="s">
        <v>637</v>
      </c>
      <c r="G38" s="20"/>
      <c r="H38" s="2"/>
      <c r="I38" s="2"/>
      <c r="J38" s="2"/>
      <c r="K38" s="2"/>
      <c r="L38" s="2"/>
      <c r="M38" s="2"/>
      <c r="N38" s="2"/>
      <c r="O38" s="2"/>
      <c r="P38" s="2"/>
      <c r="Q38" s="2"/>
      <c r="R38" s="2"/>
      <c r="S38" s="2"/>
      <c r="T38" s="20"/>
      <c r="U38" s="23"/>
      <c r="V38" s="2"/>
      <c r="W38" s="2"/>
      <c r="X38" s="2"/>
      <c r="Y38" s="2"/>
      <c r="Z38" s="2"/>
      <c r="AA38" s="2"/>
      <c r="AB38" s="2"/>
      <c r="AC38" s="2"/>
      <c r="AD38" s="2"/>
      <c r="AE38" s="2"/>
      <c r="AF38" s="2"/>
      <c r="AG38" s="2"/>
      <c r="AH38" s="2"/>
      <c r="AI38" s="2"/>
      <c r="AJ38" s="2"/>
      <c r="AK38" s="2"/>
      <c r="AL38" s="2"/>
      <c r="AM38" s="2"/>
      <c r="AN38" s="2"/>
      <c r="AO38" s="2"/>
      <c r="AP38" s="2"/>
    </row>
    <row r="39" spans="1:42" ht="16" thickBot="1" x14ac:dyDescent="0.25">
      <c r="A39" s="2"/>
      <c r="B39" s="17"/>
      <c r="C39" s="11" t="s">
        <v>38</v>
      </c>
      <c r="D39" s="30" t="s">
        <v>648</v>
      </c>
      <c r="E39" s="23" t="s">
        <v>636</v>
      </c>
      <c r="F39" s="30" t="s">
        <v>637</v>
      </c>
      <c r="G39" s="20"/>
      <c r="H39" s="2"/>
      <c r="I39" s="35" t="s">
        <v>536</v>
      </c>
      <c r="J39" s="3"/>
      <c r="K39" s="38" t="s">
        <v>540</v>
      </c>
      <c r="L39" s="2"/>
      <c r="M39" s="2"/>
      <c r="N39" s="2"/>
      <c r="O39" s="2"/>
      <c r="P39" s="2"/>
      <c r="Q39" s="2"/>
      <c r="R39" s="2"/>
      <c r="S39" s="2"/>
      <c r="T39" s="20"/>
      <c r="U39" s="23"/>
      <c r="V39" s="2"/>
      <c r="W39" s="2"/>
      <c r="X39" s="2"/>
      <c r="Y39" s="2"/>
      <c r="Z39" s="2"/>
      <c r="AA39" s="2"/>
      <c r="AB39" s="2"/>
      <c r="AC39" s="2"/>
      <c r="AD39" s="2"/>
      <c r="AE39" s="2"/>
      <c r="AF39" s="2"/>
      <c r="AG39" s="2"/>
      <c r="AH39" s="2"/>
      <c r="AI39" s="2"/>
      <c r="AJ39" s="2"/>
      <c r="AK39" s="2"/>
      <c r="AL39" s="2"/>
      <c r="AM39" s="2"/>
      <c r="AN39" s="2"/>
      <c r="AO39" s="2"/>
      <c r="AP39" s="2"/>
    </row>
    <row r="40" spans="1:42" x14ac:dyDescent="0.2">
      <c r="A40" s="2"/>
      <c r="B40" s="17"/>
      <c r="C40" s="11" t="s">
        <v>39</v>
      </c>
      <c r="D40" s="30" t="s">
        <v>649</v>
      </c>
      <c r="E40" s="23" t="s">
        <v>636</v>
      </c>
      <c r="F40" s="30" t="s">
        <v>637</v>
      </c>
      <c r="G40" s="20"/>
      <c r="H40" s="6"/>
      <c r="I40" s="6"/>
      <c r="J40" s="6"/>
      <c r="K40" s="6"/>
      <c r="L40" s="6"/>
      <c r="M40" s="6"/>
      <c r="N40" s="6"/>
      <c r="O40" s="6"/>
      <c r="P40" s="6"/>
      <c r="Q40" s="6"/>
      <c r="R40" s="6"/>
      <c r="S40" s="6"/>
      <c r="T40" s="20"/>
      <c r="U40" s="23"/>
      <c r="V40" s="2"/>
      <c r="W40" s="2"/>
      <c r="X40" s="2"/>
      <c r="Y40" s="2"/>
      <c r="Z40" s="2"/>
      <c r="AA40" s="2"/>
      <c r="AB40" s="2"/>
      <c r="AC40" s="2"/>
      <c r="AD40" s="2"/>
      <c r="AE40" s="2"/>
      <c r="AF40" s="2"/>
      <c r="AG40" s="2"/>
      <c r="AH40" s="2"/>
      <c r="AI40" s="2"/>
      <c r="AJ40" s="2"/>
      <c r="AK40" s="2"/>
      <c r="AL40" s="2"/>
      <c r="AM40" s="2"/>
      <c r="AN40" s="2"/>
      <c r="AO40" s="2"/>
      <c r="AP40" s="2"/>
    </row>
    <row r="41" spans="1:42" x14ac:dyDescent="0.2">
      <c r="A41" s="2"/>
      <c r="B41" s="17"/>
      <c r="C41" s="11" t="s">
        <v>40</v>
      </c>
      <c r="D41" s="30" t="s">
        <v>650</v>
      </c>
      <c r="E41" s="23" t="s">
        <v>651</v>
      </c>
      <c r="F41" s="30" t="s">
        <v>637</v>
      </c>
      <c r="G41" s="20"/>
      <c r="H41" s="20"/>
      <c r="I41" s="20"/>
      <c r="J41" s="22"/>
      <c r="K41" s="22"/>
      <c r="L41" s="19"/>
      <c r="M41" s="19"/>
      <c r="N41" s="19"/>
      <c r="O41" s="19"/>
      <c r="P41" s="19"/>
      <c r="Q41" s="19"/>
      <c r="R41" s="20"/>
      <c r="S41" s="20"/>
      <c r="T41" s="20"/>
      <c r="U41" s="23"/>
      <c r="V41" s="2"/>
      <c r="W41" s="2"/>
      <c r="X41" s="2"/>
      <c r="Y41" s="2"/>
      <c r="Z41" s="2"/>
      <c r="AA41" s="2"/>
      <c r="AB41" s="2"/>
      <c r="AC41" s="2"/>
      <c r="AD41" s="2"/>
      <c r="AE41" s="2"/>
      <c r="AF41" s="2"/>
      <c r="AG41" s="2"/>
      <c r="AH41" s="2"/>
      <c r="AI41" s="2"/>
      <c r="AJ41" s="2"/>
      <c r="AK41" s="2"/>
      <c r="AL41" s="2"/>
      <c r="AM41" s="2"/>
      <c r="AN41" s="2"/>
      <c r="AO41" s="2"/>
      <c r="AP41" s="2"/>
    </row>
    <row r="42" spans="1:42" x14ac:dyDescent="0.2">
      <c r="A42" s="2"/>
      <c r="B42" s="17"/>
      <c r="C42" s="11" t="s">
        <v>41</v>
      </c>
      <c r="D42" s="30" t="s">
        <v>652</v>
      </c>
      <c r="E42" s="23" t="s">
        <v>651</v>
      </c>
      <c r="F42" s="30" t="s">
        <v>637</v>
      </c>
      <c r="G42" s="20"/>
      <c r="H42" s="20"/>
      <c r="I42" s="20"/>
      <c r="J42" s="22"/>
      <c r="K42" s="22"/>
      <c r="L42" s="19"/>
      <c r="M42" s="19"/>
      <c r="N42" s="19"/>
      <c r="O42" s="19"/>
      <c r="P42" s="19"/>
      <c r="Q42" s="19"/>
      <c r="R42" s="20"/>
      <c r="S42" s="20"/>
      <c r="T42" s="20"/>
      <c r="U42" s="23"/>
      <c r="V42" s="2"/>
      <c r="W42" s="2"/>
      <c r="X42" s="2"/>
      <c r="Y42" s="2"/>
      <c r="Z42" s="2"/>
      <c r="AA42" s="2"/>
      <c r="AB42" s="2"/>
      <c r="AC42" s="2"/>
      <c r="AD42" s="2"/>
      <c r="AE42" s="2"/>
      <c r="AF42" s="2"/>
      <c r="AG42" s="2"/>
      <c r="AH42" s="2"/>
      <c r="AI42" s="2"/>
      <c r="AJ42" s="2"/>
      <c r="AK42" s="2"/>
      <c r="AL42" s="2"/>
      <c r="AM42" s="2"/>
      <c r="AN42" s="2"/>
      <c r="AO42" s="2"/>
      <c r="AP42" s="2"/>
    </row>
    <row r="43" spans="1:42" x14ac:dyDescent="0.2">
      <c r="A43" s="2"/>
      <c r="B43" s="17"/>
      <c r="C43" s="11" t="s">
        <v>42</v>
      </c>
      <c r="D43" s="30" t="s">
        <v>653</v>
      </c>
      <c r="E43" s="23" t="s">
        <v>651</v>
      </c>
      <c r="F43" s="30" t="s">
        <v>637</v>
      </c>
      <c r="G43" s="20"/>
      <c r="H43" s="20"/>
      <c r="I43" s="20"/>
      <c r="J43" s="22"/>
      <c r="K43" s="22"/>
      <c r="L43" s="20"/>
      <c r="M43" s="20"/>
      <c r="N43" s="20"/>
      <c r="O43" s="20"/>
      <c r="P43" s="20"/>
      <c r="Q43" s="20"/>
      <c r="R43" s="20"/>
      <c r="S43" s="20"/>
      <c r="T43" s="20"/>
      <c r="U43" s="23"/>
      <c r="V43" s="2"/>
      <c r="W43" s="2"/>
      <c r="X43" s="2"/>
      <c r="Y43" s="2"/>
      <c r="Z43" s="2"/>
      <c r="AA43" s="2"/>
      <c r="AB43" s="2"/>
      <c r="AC43" s="2"/>
      <c r="AD43" s="2"/>
      <c r="AE43" s="2"/>
      <c r="AF43" s="2"/>
      <c r="AG43" s="2"/>
      <c r="AH43" s="2"/>
      <c r="AI43" s="2"/>
      <c r="AJ43" s="2"/>
      <c r="AK43" s="2"/>
      <c r="AL43" s="2"/>
      <c r="AM43" s="2"/>
      <c r="AN43" s="2"/>
      <c r="AO43" s="2"/>
      <c r="AP43" s="2"/>
    </row>
    <row r="44" spans="1:42" x14ac:dyDescent="0.2">
      <c r="A44" s="2"/>
      <c r="B44" s="17"/>
      <c r="C44" s="11" t="s">
        <v>43</v>
      </c>
      <c r="D44" s="30" t="s">
        <v>654</v>
      </c>
      <c r="E44" s="23" t="s">
        <v>655</v>
      </c>
      <c r="F44" s="30" t="s">
        <v>637</v>
      </c>
      <c r="G44" s="20"/>
      <c r="H44" s="20"/>
      <c r="I44" s="20"/>
      <c r="J44" s="22"/>
      <c r="K44" s="22"/>
      <c r="L44" s="20"/>
      <c r="M44" s="20"/>
      <c r="N44" s="20"/>
      <c r="O44" s="20"/>
      <c r="P44" s="20"/>
      <c r="Q44" s="20"/>
      <c r="R44" s="20"/>
      <c r="S44" s="20"/>
      <c r="T44" s="20"/>
      <c r="U44" s="23"/>
      <c r="V44" s="2"/>
      <c r="W44" s="2"/>
      <c r="X44" s="2"/>
      <c r="Y44" s="2"/>
      <c r="Z44" s="2"/>
      <c r="AA44" s="2"/>
      <c r="AB44" s="2"/>
      <c r="AC44" s="2"/>
      <c r="AD44" s="2"/>
      <c r="AE44" s="2"/>
      <c r="AF44" s="2"/>
      <c r="AG44" s="2"/>
      <c r="AH44" s="2"/>
      <c r="AI44" s="2"/>
      <c r="AJ44" s="2"/>
      <c r="AK44" s="2"/>
      <c r="AL44" s="2"/>
      <c r="AM44" s="2"/>
      <c r="AN44" s="2"/>
      <c r="AO44" s="2"/>
      <c r="AP44" s="2"/>
    </row>
    <row r="45" spans="1:42" x14ac:dyDescent="0.2">
      <c r="A45" s="2"/>
      <c r="B45" s="17"/>
      <c r="C45" s="11" t="s">
        <v>44</v>
      </c>
      <c r="D45" s="30" t="s">
        <v>656</v>
      </c>
      <c r="E45" s="23" t="s">
        <v>655</v>
      </c>
      <c r="F45" s="30" t="s">
        <v>637</v>
      </c>
      <c r="G45" s="20"/>
      <c r="H45" s="20"/>
      <c r="I45" s="20"/>
      <c r="J45" s="22"/>
      <c r="K45" s="22"/>
      <c r="L45" s="20"/>
      <c r="M45" s="20"/>
      <c r="N45" s="20"/>
      <c r="O45" s="20"/>
      <c r="P45" s="20"/>
      <c r="Q45" s="20"/>
      <c r="R45" s="20"/>
      <c r="S45" s="20"/>
      <c r="T45" s="20"/>
      <c r="U45" s="23"/>
      <c r="V45" s="2"/>
      <c r="W45" s="2"/>
      <c r="X45" s="2"/>
      <c r="Y45" s="2"/>
      <c r="Z45" s="2"/>
      <c r="AA45" s="2"/>
      <c r="AB45" s="2"/>
      <c r="AC45" s="2"/>
      <c r="AD45" s="2"/>
      <c r="AE45" s="2"/>
      <c r="AF45" s="2"/>
      <c r="AG45" s="2"/>
      <c r="AH45" s="2"/>
      <c r="AI45" s="2"/>
      <c r="AJ45" s="2"/>
      <c r="AK45" s="2"/>
      <c r="AL45" s="2"/>
      <c r="AM45" s="2"/>
      <c r="AN45" s="2"/>
      <c r="AO45" s="2"/>
      <c r="AP45" s="2"/>
    </row>
    <row r="46" spans="1:42" x14ac:dyDescent="0.2">
      <c r="A46" s="2"/>
      <c r="B46" s="17"/>
      <c r="C46" s="11" t="s">
        <v>45</v>
      </c>
      <c r="D46" s="30" t="s">
        <v>657</v>
      </c>
      <c r="E46" s="23" t="s">
        <v>655</v>
      </c>
      <c r="F46" s="30" t="s">
        <v>637</v>
      </c>
      <c r="G46" s="20"/>
      <c r="H46" s="20"/>
      <c r="I46" s="20"/>
      <c r="J46" s="22"/>
      <c r="K46" s="22"/>
      <c r="L46" s="20"/>
      <c r="M46" s="20"/>
      <c r="N46" s="20"/>
      <c r="O46" s="20"/>
      <c r="P46" s="20"/>
      <c r="Q46" s="20"/>
      <c r="R46" s="20"/>
      <c r="S46" s="20"/>
      <c r="T46" s="20"/>
      <c r="U46" s="23"/>
      <c r="V46" s="2"/>
      <c r="W46" s="2"/>
      <c r="X46" s="2"/>
      <c r="Y46" s="2"/>
      <c r="Z46" s="2"/>
      <c r="AA46" s="2"/>
      <c r="AB46" s="2"/>
      <c r="AC46" s="2"/>
      <c r="AD46" s="2"/>
      <c r="AE46" s="2"/>
      <c r="AF46" s="2"/>
      <c r="AG46" s="2"/>
      <c r="AH46" s="2"/>
      <c r="AI46" s="2"/>
      <c r="AJ46" s="2"/>
      <c r="AK46" s="2"/>
      <c r="AL46" s="2"/>
      <c r="AM46" s="2"/>
      <c r="AN46" s="2"/>
      <c r="AO46" s="2"/>
      <c r="AP46" s="2"/>
    </row>
    <row r="47" spans="1:42" x14ac:dyDescent="0.2">
      <c r="A47" s="2"/>
      <c r="B47" s="17"/>
      <c r="C47" s="11" t="s">
        <v>46</v>
      </c>
      <c r="D47" s="30" t="s">
        <v>658</v>
      </c>
      <c r="E47" s="23" t="s">
        <v>659</v>
      </c>
      <c r="F47" s="30" t="s">
        <v>637</v>
      </c>
      <c r="G47" s="20"/>
      <c r="H47" s="20"/>
      <c r="I47" s="20"/>
      <c r="J47" s="22"/>
      <c r="K47" s="22"/>
      <c r="L47" s="20"/>
      <c r="M47" s="20"/>
      <c r="N47" s="20"/>
      <c r="O47" s="20"/>
      <c r="P47" s="20"/>
      <c r="Q47" s="20"/>
      <c r="R47" s="20"/>
      <c r="S47" s="20"/>
      <c r="T47" s="20"/>
      <c r="U47" s="23"/>
      <c r="V47" s="2"/>
      <c r="W47" s="2"/>
      <c r="X47" s="2"/>
      <c r="Y47" s="2"/>
      <c r="Z47" s="2"/>
      <c r="AA47" s="2"/>
      <c r="AB47" s="2"/>
      <c r="AC47" s="2"/>
      <c r="AD47" s="2"/>
      <c r="AE47" s="2"/>
      <c r="AF47" s="2"/>
      <c r="AG47" s="2"/>
      <c r="AH47" s="2"/>
      <c r="AI47" s="2"/>
      <c r="AJ47" s="2"/>
      <c r="AK47" s="2"/>
      <c r="AL47" s="2"/>
      <c r="AM47" s="2"/>
      <c r="AN47" s="2"/>
      <c r="AO47" s="2"/>
      <c r="AP47" s="2"/>
    </row>
    <row r="48" spans="1:42" x14ac:dyDescent="0.2">
      <c r="A48" s="2"/>
      <c r="B48" s="17"/>
      <c r="C48" s="11" t="s">
        <v>47</v>
      </c>
      <c r="D48" s="30" t="s">
        <v>660</v>
      </c>
      <c r="E48" s="23" t="s">
        <v>661</v>
      </c>
      <c r="F48" s="30" t="s">
        <v>637</v>
      </c>
      <c r="G48" s="20"/>
      <c r="H48" s="20"/>
      <c r="I48" s="20"/>
      <c r="J48" s="22"/>
      <c r="K48" s="22"/>
      <c r="L48" s="20"/>
      <c r="M48" s="20"/>
      <c r="N48" s="20"/>
      <c r="O48" s="20"/>
      <c r="P48" s="20"/>
      <c r="Q48" s="20"/>
      <c r="R48" s="20"/>
      <c r="S48" s="20"/>
      <c r="T48" s="20"/>
      <c r="U48" s="23"/>
      <c r="V48" s="2"/>
      <c r="W48" s="2"/>
      <c r="X48" s="2"/>
      <c r="Y48" s="2"/>
      <c r="Z48" s="2"/>
      <c r="AA48" s="2"/>
      <c r="AB48" s="2"/>
      <c r="AC48" s="2"/>
      <c r="AD48" s="2"/>
      <c r="AE48" s="2"/>
      <c r="AF48" s="2"/>
      <c r="AG48" s="2"/>
      <c r="AH48" s="2"/>
      <c r="AI48" s="2"/>
      <c r="AJ48" s="2"/>
      <c r="AK48" s="2"/>
      <c r="AL48" s="2"/>
      <c r="AM48" s="2"/>
      <c r="AN48" s="2"/>
      <c r="AO48" s="2"/>
      <c r="AP48" s="2"/>
    </row>
    <row r="49" spans="1:42" x14ac:dyDescent="0.2">
      <c r="A49" s="2"/>
      <c r="B49" s="17"/>
      <c r="C49" s="11" t="s">
        <v>48</v>
      </c>
      <c r="D49" s="30" t="s">
        <v>662</v>
      </c>
      <c r="E49" s="23" t="s">
        <v>661</v>
      </c>
      <c r="F49" s="30" t="s">
        <v>637</v>
      </c>
      <c r="G49" s="20"/>
      <c r="H49" s="20"/>
      <c r="I49" s="20"/>
      <c r="J49" s="22"/>
      <c r="K49" s="22"/>
      <c r="L49" s="20"/>
      <c r="M49" s="20"/>
      <c r="N49" s="20"/>
      <c r="O49" s="20"/>
      <c r="P49" s="20"/>
      <c r="Q49" s="20"/>
      <c r="R49" s="20"/>
      <c r="S49" s="20"/>
      <c r="T49" s="20"/>
      <c r="U49" s="23"/>
      <c r="V49" s="2"/>
      <c r="W49" s="2"/>
      <c r="X49" s="2"/>
      <c r="Y49" s="2"/>
      <c r="Z49" s="2"/>
      <c r="AA49" s="2"/>
      <c r="AB49" s="2"/>
      <c r="AC49" s="2"/>
      <c r="AD49" s="2"/>
      <c r="AE49" s="2"/>
      <c r="AF49" s="2"/>
      <c r="AG49" s="2"/>
      <c r="AH49" s="2"/>
      <c r="AI49" s="2"/>
      <c r="AJ49" s="2"/>
      <c r="AK49" s="2"/>
      <c r="AL49" s="2"/>
      <c r="AM49" s="2"/>
      <c r="AN49" s="2"/>
      <c r="AO49" s="2"/>
      <c r="AP49" s="2"/>
    </row>
    <row r="50" spans="1:42" x14ac:dyDescent="0.2">
      <c r="A50" s="2"/>
      <c r="B50" s="17"/>
      <c r="C50" s="11" t="s">
        <v>49</v>
      </c>
      <c r="D50" s="30" t="s">
        <v>663</v>
      </c>
      <c r="E50" s="23" t="s">
        <v>661</v>
      </c>
      <c r="F50" s="30" t="s">
        <v>637</v>
      </c>
      <c r="G50" s="20"/>
      <c r="H50" s="20"/>
      <c r="I50" s="20"/>
      <c r="J50" s="22"/>
      <c r="K50" s="22"/>
      <c r="L50" s="20"/>
      <c r="M50" s="20"/>
      <c r="N50" s="20"/>
      <c r="O50" s="20"/>
      <c r="P50" s="20"/>
      <c r="Q50" s="20"/>
      <c r="R50" s="20"/>
      <c r="S50" s="20"/>
      <c r="T50" s="20"/>
      <c r="U50" s="23"/>
      <c r="V50" s="2"/>
      <c r="W50" s="2"/>
      <c r="X50" s="2"/>
      <c r="Y50" s="2"/>
      <c r="Z50" s="2"/>
      <c r="AA50" s="2"/>
      <c r="AB50" s="2"/>
      <c r="AC50" s="2"/>
      <c r="AD50" s="2"/>
      <c r="AE50" s="2"/>
      <c r="AF50" s="2"/>
      <c r="AG50" s="2"/>
      <c r="AH50" s="2"/>
      <c r="AI50" s="2"/>
      <c r="AJ50" s="2"/>
      <c r="AK50" s="2"/>
      <c r="AL50" s="2"/>
      <c r="AM50" s="2"/>
      <c r="AN50" s="2"/>
      <c r="AO50" s="2"/>
      <c r="AP50" s="2"/>
    </row>
    <row r="51" spans="1:42" x14ac:dyDescent="0.2">
      <c r="A51" s="2"/>
      <c r="B51" s="17"/>
      <c r="C51" s="11" t="s">
        <v>50</v>
      </c>
      <c r="D51" s="30" t="s">
        <v>664</v>
      </c>
      <c r="E51" s="23" t="s">
        <v>661</v>
      </c>
      <c r="F51" s="30" t="s">
        <v>637</v>
      </c>
      <c r="G51" s="20"/>
      <c r="H51" s="20"/>
      <c r="I51" s="20"/>
      <c r="J51" s="22"/>
      <c r="K51" s="22"/>
      <c r="L51" s="20"/>
      <c r="M51" s="20"/>
      <c r="N51" s="20"/>
      <c r="O51" s="20"/>
      <c r="P51" s="20"/>
      <c r="Q51" s="20"/>
      <c r="R51" s="20"/>
      <c r="S51" s="20"/>
      <c r="T51" s="20"/>
      <c r="U51" s="23"/>
      <c r="V51" s="2"/>
      <c r="W51" s="2"/>
      <c r="X51" s="2"/>
      <c r="Y51" s="2"/>
      <c r="Z51" s="2"/>
      <c r="AA51" s="2"/>
      <c r="AB51" s="2"/>
      <c r="AC51" s="2"/>
      <c r="AD51" s="2"/>
      <c r="AE51" s="2"/>
      <c r="AF51" s="2"/>
      <c r="AG51" s="2"/>
      <c r="AH51" s="2"/>
      <c r="AI51" s="2"/>
      <c r="AJ51" s="2"/>
      <c r="AK51" s="2"/>
      <c r="AL51" s="2"/>
      <c r="AM51" s="2"/>
      <c r="AN51" s="2"/>
      <c r="AO51" s="2"/>
      <c r="AP51" s="2"/>
    </row>
    <row r="52" spans="1:42" x14ac:dyDescent="0.2">
      <c r="A52" s="2"/>
      <c r="B52" s="17"/>
      <c r="C52" s="11" t="s">
        <v>51</v>
      </c>
      <c r="D52" s="30" t="s">
        <v>665</v>
      </c>
      <c r="E52" s="23" t="s">
        <v>666</v>
      </c>
      <c r="F52" s="30" t="s">
        <v>637</v>
      </c>
      <c r="G52" s="20"/>
      <c r="H52" s="20"/>
      <c r="I52" s="20"/>
      <c r="J52" s="22"/>
      <c r="K52" s="22"/>
      <c r="L52" s="20"/>
      <c r="M52" s="20"/>
      <c r="N52" s="20"/>
      <c r="O52" s="20"/>
      <c r="P52" s="20"/>
      <c r="Q52" s="20"/>
      <c r="R52" s="20"/>
      <c r="S52" s="20"/>
      <c r="T52" s="20"/>
      <c r="U52" s="23"/>
      <c r="V52" s="2"/>
      <c r="W52" s="2"/>
      <c r="X52" s="2"/>
      <c r="Y52" s="2"/>
      <c r="Z52" s="2"/>
      <c r="AA52" s="2"/>
      <c r="AB52" s="2"/>
      <c r="AC52" s="2"/>
      <c r="AD52" s="2"/>
      <c r="AE52" s="2"/>
      <c r="AF52" s="2"/>
      <c r="AG52" s="2"/>
      <c r="AH52" s="2"/>
      <c r="AI52" s="2"/>
      <c r="AJ52" s="2"/>
      <c r="AK52" s="2"/>
      <c r="AL52" s="2"/>
      <c r="AM52" s="2"/>
      <c r="AN52" s="2"/>
      <c r="AO52" s="2"/>
      <c r="AP52" s="2"/>
    </row>
    <row r="53" spans="1:42" x14ac:dyDescent="0.2">
      <c r="A53" s="2"/>
      <c r="B53" s="17"/>
      <c r="C53" s="11" t="s">
        <v>52</v>
      </c>
      <c r="D53" s="30" t="s">
        <v>667</v>
      </c>
      <c r="E53" s="23" t="s">
        <v>668</v>
      </c>
      <c r="F53" s="30" t="s">
        <v>637</v>
      </c>
      <c r="G53" s="20"/>
      <c r="H53" s="20"/>
      <c r="I53" s="20"/>
      <c r="J53" s="22"/>
      <c r="K53" s="22"/>
      <c r="L53" s="20"/>
      <c r="M53" s="20"/>
      <c r="N53" s="20"/>
      <c r="O53" s="20"/>
      <c r="P53" s="20"/>
      <c r="Q53" s="20"/>
      <c r="R53" s="20"/>
      <c r="S53" s="20"/>
      <c r="T53" s="20"/>
      <c r="U53" s="23"/>
      <c r="V53" s="2"/>
      <c r="W53" s="2"/>
      <c r="X53" s="2"/>
      <c r="Y53" s="2"/>
      <c r="Z53" s="2"/>
      <c r="AA53" s="2"/>
      <c r="AB53" s="2"/>
      <c r="AC53" s="2"/>
      <c r="AD53" s="2"/>
      <c r="AE53" s="2"/>
      <c r="AF53" s="2"/>
      <c r="AG53" s="2"/>
      <c r="AH53" s="2"/>
      <c r="AI53" s="2"/>
      <c r="AJ53" s="2"/>
      <c r="AK53" s="2"/>
      <c r="AL53" s="2"/>
      <c r="AM53" s="2"/>
      <c r="AN53" s="2"/>
      <c r="AO53" s="2"/>
      <c r="AP53" s="2"/>
    </row>
    <row r="54" spans="1:42" x14ac:dyDescent="0.2">
      <c r="A54" s="2"/>
      <c r="B54" s="17"/>
      <c r="C54" s="11" t="s">
        <v>53</v>
      </c>
      <c r="D54" s="30" t="s">
        <v>669</v>
      </c>
      <c r="E54" s="23" t="s">
        <v>670</v>
      </c>
      <c r="F54" s="30" t="s">
        <v>671</v>
      </c>
      <c r="G54" s="20"/>
      <c r="H54" s="20"/>
      <c r="I54" s="20"/>
      <c r="J54" s="22"/>
      <c r="K54" s="22"/>
      <c r="L54" s="20"/>
      <c r="M54" s="20"/>
      <c r="N54" s="20"/>
      <c r="O54" s="20"/>
      <c r="P54" s="20"/>
      <c r="Q54" s="20"/>
      <c r="R54" s="20"/>
      <c r="S54" s="20"/>
      <c r="T54" s="20"/>
      <c r="U54" s="23"/>
      <c r="V54" s="2"/>
      <c r="W54" s="2"/>
      <c r="X54" s="2"/>
      <c r="Y54" s="2"/>
      <c r="Z54" s="2"/>
      <c r="AA54" s="2"/>
      <c r="AB54" s="2"/>
      <c r="AC54" s="2"/>
      <c r="AD54" s="2"/>
      <c r="AE54" s="2"/>
      <c r="AF54" s="2"/>
      <c r="AG54" s="2"/>
      <c r="AH54" s="2"/>
      <c r="AI54" s="2"/>
      <c r="AJ54" s="2"/>
      <c r="AK54" s="2"/>
      <c r="AL54" s="2"/>
      <c r="AM54" s="2"/>
      <c r="AN54" s="2"/>
      <c r="AO54" s="2"/>
      <c r="AP54" s="2"/>
    </row>
    <row r="55" spans="1:42" x14ac:dyDescent="0.2">
      <c r="A55" s="2"/>
      <c r="B55" s="17"/>
      <c r="C55" s="11" t="s">
        <v>54</v>
      </c>
      <c r="D55" s="30" t="s">
        <v>672</v>
      </c>
      <c r="E55" s="23" t="s">
        <v>670</v>
      </c>
      <c r="F55" s="30" t="s">
        <v>671</v>
      </c>
      <c r="G55" s="20"/>
      <c r="H55" s="20"/>
      <c r="I55" s="20"/>
      <c r="J55" s="22"/>
      <c r="K55" s="22"/>
      <c r="L55" s="20"/>
      <c r="M55" s="20"/>
      <c r="N55" s="20"/>
      <c r="O55" s="20"/>
      <c r="P55" s="20"/>
      <c r="Q55" s="20"/>
      <c r="R55" s="20"/>
      <c r="S55" s="20"/>
      <c r="T55" s="20"/>
      <c r="U55" s="23"/>
      <c r="V55" s="2"/>
      <c r="W55" s="2"/>
      <c r="X55" s="2"/>
      <c r="Y55" s="2"/>
      <c r="Z55" s="2"/>
      <c r="AA55" s="2"/>
      <c r="AB55" s="2"/>
      <c r="AC55" s="2"/>
      <c r="AD55" s="2"/>
      <c r="AE55" s="2"/>
      <c r="AF55" s="2"/>
      <c r="AG55" s="2"/>
      <c r="AH55" s="2"/>
      <c r="AI55" s="2"/>
      <c r="AJ55" s="2"/>
      <c r="AK55" s="2"/>
      <c r="AL55" s="2"/>
      <c r="AM55" s="2"/>
      <c r="AN55" s="2"/>
      <c r="AO55" s="2"/>
      <c r="AP55" s="2"/>
    </row>
    <row r="56" spans="1:42" x14ac:dyDescent="0.2">
      <c r="A56" s="2"/>
      <c r="B56" s="17"/>
      <c r="C56" s="11" t="s">
        <v>55</v>
      </c>
      <c r="D56" s="30" t="s">
        <v>673</v>
      </c>
      <c r="E56" s="23" t="s">
        <v>670</v>
      </c>
      <c r="F56" s="30" t="s">
        <v>671</v>
      </c>
      <c r="G56" s="20"/>
      <c r="H56" s="20"/>
      <c r="I56" s="20"/>
      <c r="J56" s="22"/>
      <c r="K56" s="22"/>
      <c r="L56" s="20"/>
      <c r="M56" s="20"/>
      <c r="N56" s="20"/>
      <c r="O56" s="20"/>
      <c r="P56" s="20"/>
      <c r="Q56" s="20"/>
      <c r="R56" s="20"/>
      <c r="S56" s="20"/>
      <c r="T56" s="20"/>
      <c r="U56" s="23"/>
      <c r="V56" s="2"/>
      <c r="W56" s="2"/>
      <c r="X56" s="2"/>
      <c r="Y56" s="2"/>
      <c r="Z56" s="2"/>
      <c r="AA56" s="2"/>
      <c r="AB56" s="2"/>
      <c r="AC56" s="2"/>
      <c r="AD56" s="2"/>
      <c r="AE56" s="2"/>
      <c r="AF56" s="2"/>
      <c r="AG56" s="2"/>
      <c r="AH56" s="2"/>
      <c r="AI56" s="2"/>
      <c r="AJ56" s="2"/>
      <c r="AK56" s="2"/>
      <c r="AL56" s="2"/>
      <c r="AM56" s="2"/>
      <c r="AN56" s="2"/>
      <c r="AO56" s="2"/>
      <c r="AP56" s="2"/>
    </row>
    <row r="57" spans="1:42" x14ac:dyDescent="0.2">
      <c r="A57" s="2"/>
      <c r="B57" s="17"/>
      <c r="C57" s="11" t="s">
        <v>56</v>
      </c>
      <c r="D57" s="30" t="s">
        <v>674</v>
      </c>
      <c r="E57" s="23" t="s">
        <v>670</v>
      </c>
      <c r="F57" s="30" t="s">
        <v>671</v>
      </c>
      <c r="G57" s="20"/>
      <c r="H57" s="20"/>
      <c r="I57" s="20"/>
      <c r="J57" s="22"/>
      <c r="K57" s="22"/>
      <c r="L57" s="20"/>
      <c r="M57" s="20"/>
      <c r="N57" s="20"/>
      <c r="O57" s="20"/>
      <c r="P57" s="20"/>
      <c r="Q57" s="20"/>
      <c r="R57" s="20"/>
      <c r="S57" s="20"/>
      <c r="T57" s="20"/>
      <c r="U57" s="23"/>
      <c r="V57" s="2"/>
      <c r="W57" s="2"/>
      <c r="X57" s="2"/>
      <c r="Y57" s="2"/>
      <c r="Z57" s="2"/>
      <c r="AA57" s="2"/>
      <c r="AB57" s="2"/>
      <c r="AC57" s="2"/>
      <c r="AD57" s="2"/>
      <c r="AE57" s="2"/>
      <c r="AF57" s="2"/>
      <c r="AG57" s="2"/>
      <c r="AH57" s="2"/>
      <c r="AI57" s="2"/>
      <c r="AJ57" s="2"/>
      <c r="AK57" s="2"/>
      <c r="AL57" s="2"/>
      <c r="AM57" s="2"/>
      <c r="AN57" s="2"/>
      <c r="AO57" s="2"/>
      <c r="AP57" s="2"/>
    </row>
    <row r="58" spans="1:42" x14ac:dyDescent="0.2">
      <c r="A58" s="2"/>
      <c r="B58" s="17"/>
      <c r="C58" s="11" t="s">
        <v>57</v>
      </c>
      <c r="D58" s="30" t="s">
        <v>675</v>
      </c>
      <c r="E58" s="23" t="s">
        <v>670</v>
      </c>
      <c r="F58" s="30" t="s">
        <v>671</v>
      </c>
      <c r="G58" s="20"/>
      <c r="H58" s="20"/>
      <c r="I58" s="20"/>
      <c r="J58" s="22"/>
      <c r="K58" s="22"/>
      <c r="L58" s="20"/>
      <c r="M58" s="20"/>
      <c r="N58" s="20"/>
      <c r="O58" s="20"/>
      <c r="P58" s="20"/>
      <c r="Q58" s="20"/>
      <c r="R58" s="20"/>
      <c r="S58" s="20"/>
      <c r="T58" s="20"/>
      <c r="U58" s="23"/>
      <c r="V58" s="2"/>
      <c r="W58" s="2"/>
      <c r="X58" s="2"/>
      <c r="Y58" s="2"/>
      <c r="Z58" s="2"/>
      <c r="AA58" s="2"/>
      <c r="AB58" s="2"/>
      <c r="AC58" s="2"/>
      <c r="AD58" s="2"/>
      <c r="AE58" s="2"/>
      <c r="AF58" s="2"/>
      <c r="AG58" s="2"/>
      <c r="AH58" s="2"/>
      <c r="AI58" s="2"/>
      <c r="AJ58" s="2"/>
      <c r="AK58" s="2"/>
      <c r="AL58" s="2"/>
      <c r="AM58" s="2"/>
      <c r="AN58" s="2"/>
      <c r="AO58" s="2"/>
      <c r="AP58" s="2"/>
    </row>
    <row r="59" spans="1:42" x14ac:dyDescent="0.2">
      <c r="A59" s="2"/>
      <c r="B59" s="17"/>
      <c r="C59" s="11" t="s">
        <v>58</v>
      </c>
      <c r="D59" s="30" t="s">
        <v>676</v>
      </c>
      <c r="E59" s="23" t="s">
        <v>670</v>
      </c>
      <c r="F59" s="30" t="s">
        <v>671</v>
      </c>
      <c r="G59" s="20"/>
      <c r="H59" s="20"/>
      <c r="I59" s="20"/>
      <c r="J59" s="22"/>
      <c r="K59" s="22"/>
      <c r="L59" s="20"/>
      <c r="M59" s="20"/>
      <c r="N59" s="20"/>
      <c r="O59" s="20"/>
      <c r="P59" s="20"/>
      <c r="Q59" s="20"/>
      <c r="R59" s="20"/>
      <c r="S59" s="20"/>
      <c r="T59" s="20"/>
      <c r="U59" s="23"/>
      <c r="V59" s="2"/>
      <c r="W59" s="2"/>
      <c r="X59" s="2"/>
      <c r="Y59" s="2"/>
      <c r="Z59" s="2"/>
      <c r="AA59" s="2"/>
      <c r="AB59" s="2"/>
      <c r="AC59" s="2"/>
      <c r="AD59" s="2"/>
      <c r="AE59" s="2"/>
      <c r="AF59" s="2"/>
      <c r="AG59" s="2"/>
      <c r="AH59" s="2"/>
      <c r="AI59" s="2"/>
      <c r="AJ59" s="2"/>
      <c r="AK59" s="2"/>
      <c r="AL59" s="2"/>
      <c r="AM59" s="2"/>
      <c r="AN59" s="2"/>
      <c r="AO59" s="2"/>
      <c r="AP59" s="2"/>
    </row>
    <row r="60" spans="1:42" x14ac:dyDescent="0.2">
      <c r="A60" s="2"/>
      <c r="B60" s="17"/>
      <c r="C60" s="11" t="s">
        <v>59</v>
      </c>
      <c r="D60" s="30" t="s">
        <v>677</v>
      </c>
      <c r="E60" s="23" t="s">
        <v>678</v>
      </c>
      <c r="F60" s="30" t="s">
        <v>679</v>
      </c>
      <c r="G60" s="20"/>
      <c r="H60" s="20"/>
      <c r="I60" s="20"/>
      <c r="J60" s="22"/>
      <c r="K60" s="22"/>
      <c r="L60" s="20"/>
      <c r="M60" s="20"/>
      <c r="N60" s="20"/>
      <c r="O60" s="20"/>
      <c r="P60" s="20"/>
      <c r="Q60" s="20"/>
      <c r="R60" s="20"/>
      <c r="S60" s="20"/>
      <c r="T60" s="20"/>
      <c r="U60" s="23"/>
      <c r="V60" s="2"/>
      <c r="W60" s="2"/>
      <c r="X60" s="2"/>
      <c r="Y60" s="2"/>
      <c r="Z60" s="2"/>
      <c r="AA60" s="2"/>
      <c r="AB60" s="2"/>
      <c r="AC60" s="2"/>
      <c r="AD60" s="2"/>
      <c r="AE60" s="2"/>
      <c r="AF60" s="2"/>
      <c r="AG60" s="2"/>
      <c r="AH60" s="2"/>
      <c r="AI60" s="2"/>
      <c r="AJ60" s="2"/>
      <c r="AK60" s="2"/>
      <c r="AL60" s="2"/>
      <c r="AM60" s="2"/>
      <c r="AN60" s="2"/>
      <c r="AO60" s="2"/>
      <c r="AP60" s="2"/>
    </row>
    <row r="61" spans="1:42" x14ac:dyDescent="0.2">
      <c r="A61" s="2"/>
      <c r="B61" s="17"/>
      <c r="C61" s="11" t="s">
        <v>60</v>
      </c>
      <c r="D61" s="30" t="s">
        <v>680</v>
      </c>
      <c r="E61" s="23" t="s">
        <v>678</v>
      </c>
      <c r="F61" s="30" t="s">
        <v>679</v>
      </c>
      <c r="G61" s="20"/>
      <c r="H61" s="20"/>
      <c r="I61" s="20"/>
      <c r="J61" s="22"/>
      <c r="K61" s="22"/>
      <c r="L61" s="20"/>
      <c r="M61" s="20"/>
      <c r="N61" s="20"/>
      <c r="O61" s="20"/>
      <c r="P61" s="20"/>
      <c r="Q61" s="20"/>
      <c r="R61" s="20"/>
      <c r="S61" s="20"/>
      <c r="T61" s="20"/>
      <c r="U61" s="23"/>
      <c r="V61" s="2"/>
      <c r="W61" s="2"/>
      <c r="X61" s="2"/>
      <c r="Y61" s="2"/>
      <c r="Z61" s="2"/>
      <c r="AA61" s="2"/>
      <c r="AB61" s="2"/>
      <c r="AC61" s="2"/>
      <c r="AD61" s="2"/>
      <c r="AE61" s="2"/>
      <c r="AF61" s="2"/>
      <c r="AG61" s="2"/>
      <c r="AH61" s="2"/>
      <c r="AI61" s="2"/>
      <c r="AJ61" s="2"/>
      <c r="AK61" s="2"/>
      <c r="AL61" s="2"/>
      <c r="AM61" s="2"/>
      <c r="AN61" s="2"/>
      <c r="AO61" s="2"/>
      <c r="AP61" s="2"/>
    </row>
    <row r="62" spans="1:42" x14ac:dyDescent="0.2">
      <c r="A62" s="2"/>
      <c r="B62" s="17"/>
      <c r="C62" s="11" t="s">
        <v>61</v>
      </c>
      <c r="D62" s="30" t="s">
        <v>681</v>
      </c>
      <c r="E62" s="23" t="s">
        <v>678</v>
      </c>
      <c r="F62" s="30" t="s">
        <v>679</v>
      </c>
      <c r="G62" s="20"/>
      <c r="H62" s="20"/>
      <c r="I62" s="20"/>
      <c r="J62" s="22"/>
      <c r="K62" s="22"/>
      <c r="L62" s="20"/>
      <c r="M62" s="20"/>
      <c r="N62" s="20"/>
      <c r="O62" s="20"/>
      <c r="P62" s="20"/>
      <c r="Q62" s="20"/>
      <c r="R62" s="20"/>
      <c r="S62" s="20"/>
      <c r="T62" s="20"/>
      <c r="U62" s="23"/>
      <c r="V62" s="2"/>
      <c r="W62" s="2"/>
      <c r="X62" s="2"/>
      <c r="Y62" s="2"/>
      <c r="Z62" s="2"/>
      <c r="AA62" s="2"/>
      <c r="AB62" s="2"/>
      <c r="AC62" s="2"/>
      <c r="AD62" s="2"/>
      <c r="AE62" s="2"/>
      <c r="AF62" s="2"/>
      <c r="AG62" s="2"/>
      <c r="AH62" s="2"/>
      <c r="AI62" s="2"/>
      <c r="AJ62" s="2"/>
      <c r="AK62" s="2"/>
      <c r="AL62" s="2"/>
      <c r="AM62" s="2"/>
      <c r="AN62" s="2"/>
      <c r="AO62" s="2"/>
      <c r="AP62" s="2"/>
    </row>
    <row r="63" spans="1:42" x14ac:dyDescent="0.2">
      <c r="A63" s="2"/>
      <c r="B63" s="17"/>
      <c r="C63" s="11" t="s">
        <v>62</v>
      </c>
      <c r="D63" s="30" t="s">
        <v>682</v>
      </c>
      <c r="E63" s="23" t="s">
        <v>678</v>
      </c>
      <c r="F63" s="30" t="s">
        <v>679</v>
      </c>
      <c r="G63" s="20"/>
      <c r="H63" s="20"/>
      <c r="I63" s="20"/>
      <c r="J63" s="22"/>
      <c r="K63" s="22"/>
      <c r="L63" s="20"/>
      <c r="M63" s="20"/>
      <c r="N63" s="20"/>
      <c r="O63" s="20"/>
      <c r="P63" s="20"/>
      <c r="Q63" s="20"/>
      <c r="R63" s="20"/>
      <c r="S63" s="20"/>
      <c r="T63" s="20"/>
      <c r="U63" s="23"/>
      <c r="V63" s="2"/>
      <c r="W63" s="2"/>
      <c r="X63" s="2"/>
      <c r="Y63" s="2"/>
      <c r="Z63" s="2"/>
      <c r="AA63" s="2"/>
      <c r="AB63" s="2"/>
      <c r="AC63" s="2"/>
      <c r="AD63" s="2"/>
      <c r="AE63" s="2"/>
      <c r="AF63" s="2"/>
      <c r="AG63" s="2"/>
      <c r="AH63" s="2"/>
      <c r="AI63" s="2"/>
      <c r="AJ63" s="2"/>
      <c r="AK63" s="2"/>
      <c r="AL63" s="2"/>
      <c r="AM63" s="2"/>
      <c r="AN63" s="2"/>
      <c r="AO63" s="2"/>
      <c r="AP63" s="2"/>
    </row>
    <row r="64" spans="1:42" x14ac:dyDescent="0.2">
      <c r="A64" s="2"/>
      <c r="B64" s="17"/>
      <c r="C64" s="11" t="s">
        <v>63</v>
      </c>
      <c r="D64" s="30" t="s">
        <v>683</v>
      </c>
      <c r="E64" s="23" t="s">
        <v>678</v>
      </c>
      <c r="F64" s="30" t="s">
        <v>679</v>
      </c>
      <c r="G64" s="20"/>
      <c r="H64" s="20"/>
      <c r="I64" s="20"/>
      <c r="J64" s="22"/>
      <c r="K64" s="22"/>
      <c r="L64" s="20"/>
      <c r="M64" s="20"/>
      <c r="N64" s="20"/>
      <c r="O64" s="20"/>
      <c r="P64" s="20"/>
      <c r="Q64" s="20"/>
      <c r="R64" s="20"/>
      <c r="S64" s="20"/>
      <c r="T64" s="20"/>
      <c r="U64" s="23"/>
      <c r="V64" s="2"/>
      <c r="W64" s="2"/>
      <c r="X64" s="2"/>
      <c r="Y64" s="2"/>
      <c r="Z64" s="2"/>
      <c r="AA64" s="2"/>
      <c r="AB64" s="2"/>
      <c r="AC64" s="2"/>
      <c r="AD64" s="2"/>
      <c r="AE64" s="2"/>
      <c r="AF64" s="2"/>
      <c r="AG64" s="2"/>
      <c r="AH64" s="2"/>
      <c r="AI64" s="2"/>
      <c r="AJ64" s="2"/>
      <c r="AK64" s="2"/>
      <c r="AL64" s="2"/>
      <c r="AM64" s="2"/>
      <c r="AN64" s="2"/>
      <c r="AO64" s="2"/>
      <c r="AP64" s="2"/>
    </row>
    <row r="65" spans="1:42" ht="16" thickBot="1" x14ac:dyDescent="0.25">
      <c r="A65" s="2"/>
      <c r="B65" s="17"/>
      <c r="C65" s="12" t="s">
        <v>64</v>
      </c>
      <c r="D65" s="31" t="s">
        <v>684</v>
      </c>
      <c r="E65" s="27" t="s">
        <v>678</v>
      </c>
      <c r="F65" s="31" t="s">
        <v>679</v>
      </c>
      <c r="G65" s="20"/>
      <c r="H65" s="20"/>
      <c r="I65" s="20"/>
      <c r="J65" s="22"/>
      <c r="K65" s="22"/>
      <c r="L65" s="20"/>
      <c r="M65" s="20"/>
      <c r="N65" s="20"/>
      <c r="O65" s="20"/>
      <c r="P65" s="20"/>
      <c r="Q65" s="20"/>
      <c r="R65" s="20"/>
      <c r="S65" s="20"/>
      <c r="T65" s="20"/>
      <c r="U65" s="23"/>
      <c r="V65" s="2"/>
      <c r="W65" s="2"/>
      <c r="X65" s="2"/>
      <c r="Y65" s="2"/>
      <c r="Z65" s="2"/>
      <c r="AA65" s="2"/>
      <c r="AB65" s="2"/>
      <c r="AC65" s="2"/>
      <c r="AD65" s="2"/>
      <c r="AE65" s="2"/>
      <c r="AF65" s="2"/>
      <c r="AG65" s="2"/>
      <c r="AH65" s="2"/>
      <c r="AI65" s="2"/>
      <c r="AJ65" s="2"/>
      <c r="AK65" s="2"/>
      <c r="AL65" s="2"/>
      <c r="AM65" s="2"/>
      <c r="AN65" s="2"/>
      <c r="AO65" s="2"/>
      <c r="AP65" s="2"/>
    </row>
    <row r="66" spans="1:42" x14ac:dyDescent="0.2">
      <c r="A66" s="2"/>
      <c r="B66" s="17"/>
      <c r="C66" s="20"/>
      <c r="D66" s="20"/>
      <c r="E66" s="20"/>
      <c r="F66" s="20"/>
      <c r="G66" s="20"/>
      <c r="H66" s="20"/>
      <c r="I66" s="20"/>
      <c r="J66" s="22"/>
      <c r="K66" s="22"/>
      <c r="L66" s="20"/>
      <c r="M66" s="20"/>
      <c r="N66" s="20"/>
      <c r="O66" s="20"/>
      <c r="P66" s="20"/>
      <c r="Q66" s="20"/>
      <c r="R66" s="20"/>
      <c r="S66" s="20"/>
      <c r="T66" s="20"/>
      <c r="U66" s="23"/>
      <c r="V66" s="2"/>
      <c r="W66" s="2"/>
      <c r="X66" s="2"/>
      <c r="Y66" s="2"/>
      <c r="Z66" s="2"/>
      <c r="AA66" s="2"/>
      <c r="AB66" s="2"/>
      <c r="AC66" s="2"/>
      <c r="AD66" s="2"/>
      <c r="AE66" s="2"/>
      <c r="AF66" s="2"/>
      <c r="AG66" s="2"/>
      <c r="AH66" s="2"/>
      <c r="AI66" s="2"/>
      <c r="AJ66" s="2"/>
      <c r="AK66" s="2"/>
      <c r="AL66" s="2"/>
      <c r="AM66" s="2"/>
      <c r="AN66" s="2"/>
      <c r="AO66" s="2"/>
      <c r="AP66" s="2"/>
    </row>
    <row r="67" spans="1:42" x14ac:dyDescent="0.2">
      <c r="A67" s="2"/>
      <c r="B67" s="17"/>
      <c r="C67" s="20"/>
      <c r="D67" s="20"/>
      <c r="E67" s="20"/>
      <c r="F67" s="20"/>
      <c r="G67" s="20"/>
      <c r="H67" s="20"/>
      <c r="I67" s="20"/>
      <c r="J67" s="22"/>
      <c r="K67" s="22"/>
      <c r="L67" s="20"/>
      <c r="M67" s="20"/>
      <c r="N67" s="20"/>
      <c r="O67" s="20"/>
      <c r="P67" s="20"/>
      <c r="Q67" s="20"/>
      <c r="R67" s="20"/>
      <c r="S67" s="20"/>
      <c r="T67" s="20"/>
      <c r="U67" s="23"/>
      <c r="V67" s="2"/>
      <c r="W67" s="2"/>
      <c r="X67" s="2"/>
      <c r="Y67" s="2"/>
      <c r="Z67" s="2"/>
      <c r="AA67" s="2"/>
      <c r="AB67" s="2"/>
      <c r="AC67" s="2"/>
      <c r="AD67" s="2"/>
      <c r="AE67" s="2"/>
      <c r="AF67" s="2"/>
      <c r="AG67" s="2"/>
      <c r="AH67" s="2"/>
      <c r="AI67" s="2"/>
      <c r="AJ67" s="2"/>
      <c r="AK67" s="2"/>
      <c r="AL67" s="2"/>
      <c r="AM67" s="2"/>
      <c r="AN67" s="2"/>
      <c r="AO67" s="2"/>
      <c r="AP67" s="2"/>
    </row>
    <row r="68" spans="1:42" ht="16" thickBot="1" x14ac:dyDescent="0.25">
      <c r="A68" s="2"/>
      <c r="B68" s="18"/>
      <c r="C68" s="21"/>
      <c r="D68" s="21"/>
      <c r="E68" s="21"/>
      <c r="F68" s="21"/>
      <c r="G68" s="21"/>
      <c r="H68" s="21"/>
      <c r="I68" s="21"/>
      <c r="J68" s="26"/>
      <c r="K68" s="26"/>
      <c r="L68" s="21"/>
      <c r="M68" s="21"/>
      <c r="N68" s="21"/>
      <c r="O68" s="21"/>
      <c r="P68" s="21"/>
      <c r="Q68" s="21"/>
      <c r="R68" s="21"/>
      <c r="S68" s="21"/>
      <c r="T68" s="21"/>
      <c r="U68" s="27"/>
      <c r="V68" s="2"/>
      <c r="W68" s="2"/>
      <c r="X68" s="2"/>
      <c r="Y68" s="2"/>
      <c r="Z68" s="2"/>
      <c r="AA68" s="2"/>
      <c r="AB68" s="2"/>
      <c r="AC68" s="2"/>
      <c r="AD68" s="2"/>
      <c r="AE68" s="2"/>
      <c r="AF68" s="2"/>
      <c r="AG68" s="2"/>
      <c r="AH68" s="2"/>
      <c r="AI68" s="2"/>
      <c r="AJ68" s="2"/>
      <c r="AK68" s="2"/>
      <c r="AL68" s="2"/>
      <c r="AM68" s="2"/>
      <c r="AN68" s="2"/>
      <c r="AO68" s="2"/>
      <c r="AP68" s="2"/>
    </row>
    <row r="69" spans="1:42" x14ac:dyDescent="0.2">
      <c r="A69" s="2"/>
      <c r="B69" s="2"/>
      <c r="C69" s="2"/>
      <c r="D69" s="2"/>
      <c r="E69" s="2"/>
      <c r="F69" s="2"/>
      <c r="G69" s="2"/>
      <c r="H69" s="2"/>
      <c r="I69" s="2"/>
      <c r="J69" s="3"/>
      <c r="K69" s="3"/>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row>
    <row r="70" spans="1:42" x14ac:dyDescent="0.2">
      <c r="A70" s="2"/>
      <c r="B70" s="2"/>
      <c r="C70" s="2"/>
      <c r="D70" s="2"/>
      <c r="E70" s="2"/>
      <c r="F70" s="2"/>
      <c r="G70" s="2"/>
      <c r="H70" s="2"/>
      <c r="I70" s="2"/>
      <c r="J70" s="3"/>
      <c r="K70" s="3"/>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spans="1:42" x14ac:dyDescent="0.2">
      <c r="A71" s="2"/>
      <c r="B71" s="2"/>
      <c r="C71" s="2"/>
      <c r="D71" s="2"/>
      <c r="E71" s="2"/>
      <c r="F71" s="2"/>
      <c r="G71" s="2"/>
      <c r="H71" s="2"/>
      <c r="I71" s="2"/>
      <c r="J71" s="3"/>
      <c r="K71" s="3"/>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row>
    <row r="72" spans="1:42" x14ac:dyDescent="0.2">
      <c r="A72" s="2"/>
      <c r="B72" s="2"/>
      <c r="C72" s="2"/>
      <c r="D72" s="2"/>
      <c r="E72" s="2"/>
      <c r="F72" s="2"/>
      <c r="G72" s="2"/>
      <c r="H72" s="2"/>
      <c r="I72" s="2"/>
      <c r="J72" s="3"/>
      <c r="K72" s="3"/>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row>
    <row r="73" spans="1:42" x14ac:dyDescent="0.2">
      <c r="A73" s="2"/>
      <c r="B73" s="2"/>
      <c r="C73" s="2"/>
      <c r="D73" s="2"/>
      <c r="E73" s="2"/>
      <c r="F73" s="2"/>
      <c r="G73" s="2"/>
      <c r="H73" s="2"/>
      <c r="I73" s="2"/>
      <c r="J73" s="3"/>
      <c r="K73" s="3"/>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row>
    <row r="74" spans="1:42" x14ac:dyDescent="0.2">
      <c r="A74" s="2"/>
      <c r="B74" s="2"/>
      <c r="C74" s="2"/>
      <c r="D74" s="2"/>
      <c r="E74" s="2"/>
      <c r="F74" s="2"/>
      <c r="G74" s="2"/>
      <c r="H74" s="2"/>
      <c r="I74" s="2"/>
      <c r="J74" s="3"/>
      <c r="K74" s="3"/>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row>
    <row r="75" spans="1:42" x14ac:dyDescent="0.2">
      <c r="A75" s="2"/>
      <c r="B75" s="2"/>
      <c r="C75" s="2"/>
      <c r="D75" s="2"/>
      <c r="E75" s="2"/>
      <c r="F75" s="2"/>
      <c r="G75" s="2"/>
      <c r="H75" s="2"/>
      <c r="I75" s="2"/>
      <c r="J75" s="3"/>
      <c r="K75" s="3"/>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row>
    <row r="76" spans="1:42" x14ac:dyDescent="0.2">
      <c r="A76" s="2"/>
      <c r="B76" s="2"/>
      <c r="C76" s="2"/>
      <c r="D76" s="2"/>
      <c r="E76" s="2"/>
      <c r="F76" s="2"/>
      <c r="G76" s="2"/>
      <c r="H76" s="2"/>
      <c r="I76" s="2"/>
      <c r="J76" s="3"/>
      <c r="K76" s="3"/>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row>
    <row r="77" spans="1:42" x14ac:dyDescent="0.2">
      <c r="A77" s="2"/>
      <c r="B77" s="2"/>
      <c r="C77" s="2"/>
      <c r="D77" s="2"/>
      <c r="E77" s="2"/>
      <c r="F77" s="2"/>
      <c r="G77" s="2"/>
      <c r="H77" s="2"/>
      <c r="I77" s="2"/>
      <c r="J77" s="3"/>
      <c r="K77" s="3"/>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row>
    <row r="78" spans="1:42" x14ac:dyDescent="0.2">
      <c r="A78" s="2"/>
      <c r="B78" s="2"/>
      <c r="C78" s="2"/>
      <c r="D78" s="2"/>
      <c r="E78" s="2"/>
      <c r="F78" s="2"/>
      <c r="G78" s="2"/>
      <c r="H78" s="2"/>
      <c r="I78" s="2"/>
      <c r="J78" s="3"/>
      <c r="K78" s="3"/>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row>
    <row r="79" spans="1:42" x14ac:dyDescent="0.2">
      <c r="A79" s="2"/>
      <c r="B79" s="2"/>
      <c r="C79" s="2"/>
      <c r="D79" s="2"/>
      <c r="E79" s="2"/>
      <c r="F79" s="2"/>
      <c r="G79" s="2"/>
      <c r="H79" s="2"/>
      <c r="I79" s="2"/>
      <c r="J79" s="3"/>
      <c r="K79" s="3"/>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row>
    <row r="80" spans="1:42" x14ac:dyDescent="0.2">
      <c r="A80" s="2"/>
      <c r="B80" s="2"/>
      <c r="C80" s="2"/>
      <c r="D80" s="2"/>
      <c r="E80" s="2"/>
      <c r="F80" s="2"/>
      <c r="G80" s="2"/>
      <c r="H80" s="2"/>
      <c r="I80" s="2"/>
      <c r="J80" s="3"/>
      <c r="K80" s="3"/>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row>
    <row r="81" spans="1:42" x14ac:dyDescent="0.2">
      <c r="A81" s="2"/>
      <c r="B81" s="2"/>
      <c r="C81" s="2"/>
      <c r="D81" s="2"/>
      <c r="E81" s="2"/>
      <c r="F81" s="2"/>
      <c r="G81" s="2"/>
      <c r="H81" s="2"/>
      <c r="I81" s="2"/>
      <c r="J81" s="3"/>
      <c r="K81" s="3"/>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row>
    <row r="82" spans="1:42" x14ac:dyDescent="0.2">
      <c r="A82" s="2"/>
      <c r="B82" s="2"/>
      <c r="C82" s="2"/>
      <c r="D82" s="2"/>
      <c r="E82" s="2"/>
      <c r="F82" s="2"/>
      <c r="G82" s="2"/>
      <c r="H82" s="2"/>
      <c r="I82" s="2"/>
      <c r="J82" s="3"/>
      <c r="K82" s="3"/>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row>
    <row r="83" spans="1:42" x14ac:dyDescent="0.2">
      <c r="A83" s="2"/>
      <c r="B83" s="2"/>
      <c r="C83" s="2"/>
      <c r="D83" s="2"/>
      <c r="E83" s="2"/>
      <c r="F83" s="2"/>
      <c r="G83" s="2"/>
      <c r="H83" s="2"/>
      <c r="I83" s="2"/>
      <c r="J83" s="3"/>
      <c r="K83" s="3"/>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spans="1:42" x14ac:dyDescent="0.2">
      <c r="A84" s="2"/>
      <c r="B84" s="2"/>
      <c r="C84" s="2"/>
      <c r="D84" s="2"/>
      <c r="E84" s="2"/>
      <c r="F84" s="2"/>
      <c r="G84" s="2"/>
      <c r="H84" s="2"/>
      <c r="I84" s="2"/>
      <c r="J84" s="3"/>
      <c r="K84" s="3"/>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spans="1:42" x14ac:dyDescent="0.2">
      <c r="A85" s="2"/>
      <c r="B85" s="2"/>
      <c r="C85" s="2"/>
      <c r="D85" s="2"/>
      <c r="E85" s="2"/>
      <c r="F85" s="2"/>
      <c r="G85" s="2"/>
      <c r="H85" s="2"/>
      <c r="I85" s="2"/>
      <c r="J85" s="3"/>
      <c r="K85" s="3"/>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spans="1:42" x14ac:dyDescent="0.2">
      <c r="A86" s="2"/>
      <c r="B86" s="2"/>
      <c r="C86" s="2"/>
      <c r="D86" s="2"/>
      <c r="E86" s="2"/>
      <c r="F86" s="2"/>
      <c r="G86" s="2"/>
      <c r="H86" s="2"/>
      <c r="I86" s="2"/>
      <c r="J86" s="3"/>
      <c r="K86" s="3"/>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spans="1:42" x14ac:dyDescent="0.2">
      <c r="A87" s="2"/>
      <c r="B87" s="2"/>
      <c r="C87" s="2"/>
      <c r="D87" s="2"/>
      <c r="E87" s="2"/>
      <c r="F87" s="2"/>
      <c r="G87" s="2"/>
      <c r="H87" s="2"/>
      <c r="I87" s="2"/>
      <c r="J87" s="3"/>
      <c r="K87" s="3"/>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spans="1:42" x14ac:dyDescent="0.2">
      <c r="A88" s="2"/>
      <c r="B88" s="2"/>
      <c r="C88" s="2"/>
      <c r="D88" s="2"/>
      <c r="E88" s="2"/>
      <c r="F88" s="2"/>
      <c r="G88" s="2"/>
      <c r="H88" s="2"/>
      <c r="I88" s="2"/>
      <c r="J88" s="3"/>
      <c r="K88" s="3"/>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spans="1:42" x14ac:dyDescent="0.2">
      <c r="A89" s="2"/>
      <c r="B89" s="2"/>
      <c r="C89" s="2"/>
      <c r="D89" s="2"/>
      <c r="E89" s="2"/>
      <c r="F89" s="2"/>
      <c r="G89" s="2"/>
      <c r="H89" s="2"/>
      <c r="I89" s="2"/>
      <c r="J89" s="3"/>
      <c r="K89" s="3"/>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spans="1:42" x14ac:dyDescent="0.2">
      <c r="A90" s="2"/>
      <c r="B90" s="2"/>
      <c r="C90" s="2"/>
      <c r="D90" s="2"/>
      <c r="E90" s="2"/>
      <c r="F90" s="2"/>
      <c r="G90" s="2"/>
      <c r="H90" s="2"/>
      <c r="I90" s="2"/>
      <c r="J90" s="3"/>
      <c r="K90" s="3"/>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spans="1:42" x14ac:dyDescent="0.2">
      <c r="A91" s="2"/>
      <c r="B91" s="2"/>
      <c r="C91" s="2"/>
      <c r="D91" s="2"/>
      <c r="E91" s="2"/>
      <c r="F91" s="2"/>
      <c r="G91" s="2"/>
      <c r="H91" s="2"/>
      <c r="I91" s="2"/>
      <c r="J91" s="3"/>
      <c r="K91" s="3"/>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spans="1:42" x14ac:dyDescent="0.2">
      <c r="A92" s="2"/>
      <c r="B92" s="2"/>
      <c r="C92" s="2"/>
      <c r="D92" s="2"/>
      <c r="E92" s="2"/>
      <c r="F92" s="2"/>
      <c r="G92" s="2"/>
      <c r="H92" s="2"/>
      <c r="I92" s="2"/>
      <c r="J92" s="3"/>
      <c r="K92" s="3"/>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spans="1:42" x14ac:dyDescent="0.2">
      <c r="A93" s="2"/>
      <c r="B93" s="2"/>
      <c r="C93" s="2"/>
      <c r="D93" s="2"/>
      <c r="E93" s="2"/>
      <c r="F93" s="2"/>
      <c r="G93" s="2"/>
      <c r="H93" s="2"/>
      <c r="I93" s="2"/>
      <c r="J93" s="3"/>
      <c r="K93" s="3"/>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spans="1:42" x14ac:dyDescent="0.2">
      <c r="A94" s="2"/>
      <c r="B94" s="2"/>
      <c r="C94" s="2"/>
      <c r="D94" s="2"/>
      <c r="E94" s="2"/>
      <c r="F94" s="2"/>
      <c r="G94" s="2"/>
      <c r="H94" s="2"/>
      <c r="I94" s="2"/>
      <c r="J94" s="3"/>
      <c r="K94" s="3"/>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spans="1:42" x14ac:dyDescent="0.2">
      <c r="A95" s="2"/>
      <c r="B95" s="2"/>
      <c r="C95" s="2"/>
      <c r="D95" s="2"/>
      <c r="E95" s="2"/>
      <c r="F95" s="2"/>
      <c r="G95" s="2"/>
      <c r="H95" s="2"/>
      <c r="I95" s="2"/>
      <c r="J95" s="3"/>
      <c r="K95" s="3"/>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spans="1:42" x14ac:dyDescent="0.2">
      <c r="A96" s="2"/>
      <c r="B96" s="2"/>
      <c r="C96" s="2"/>
      <c r="D96" s="2"/>
      <c r="E96" s="2"/>
      <c r="F96" s="2"/>
      <c r="G96" s="2"/>
      <c r="H96" s="2"/>
      <c r="I96" s="2"/>
      <c r="J96" s="3"/>
      <c r="K96" s="3"/>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spans="1:42" x14ac:dyDescent="0.2">
      <c r="A97" s="2"/>
      <c r="B97" s="2"/>
      <c r="C97" s="2"/>
      <c r="D97" s="2"/>
      <c r="E97" s="2"/>
      <c r="F97" s="2"/>
      <c r="G97" s="2"/>
      <c r="H97" s="2"/>
      <c r="I97" s="2"/>
      <c r="J97" s="3"/>
      <c r="K97" s="3"/>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spans="1:42" x14ac:dyDescent="0.2">
      <c r="A98" s="2"/>
      <c r="B98" s="2"/>
      <c r="C98" s="2"/>
      <c r="D98" s="2"/>
      <c r="E98" s="2"/>
      <c r="F98" s="2"/>
      <c r="G98" s="2"/>
      <c r="H98" s="2"/>
      <c r="I98" s="2"/>
      <c r="J98" s="3"/>
      <c r="K98" s="3"/>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spans="1:42" x14ac:dyDescent="0.2">
      <c r="A99" s="2"/>
      <c r="B99" s="2"/>
      <c r="C99" s="2"/>
      <c r="D99" s="2"/>
      <c r="E99" s="2"/>
      <c r="F99" s="2"/>
      <c r="G99" s="2"/>
      <c r="H99" s="2"/>
      <c r="I99" s="2"/>
      <c r="J99" s="3"/>
      <c r="K99" s="3"/>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spans="1:42" x14ac:dyDescent="0.2">
      <c r="A100" s="2"/>
      <c r="B100" s="2"/>
      <c r="C100" s="2"/>
      <c r="D100" s="2"/>
      <c r="E100" s="2"/>
      <c r="F100" s="2"/>
      <c r="G100" s="2"/>
      <c r="H100" s="2"/>
      <c r="I100" s="2"/>
      <c r="J100" s="3"/>
      <c r="K100" s="3"/>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spans="1:42" x14ac:dyDescent="0.2">
      <c r="A101" s="2"/>
      <c r="B101" s="2"/>
      <c r="C101" s="2"/>
      <c r="D101" s="2"/>
      <c r="E101" s="2"/>
      <c r="F101" s="2"/>
      <c r="G101" s="2"/>
      <c r="H101" s="2"/>
      <c r="I101" s="2"/>
      <c r="J101" s="3"/>
      <c r="K101" s="3"/>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spans="1:42" x14ac:dyDescent="0.2">
      <c r="A102" s="2"/>
      <c r="B102" s="2"/>
      <c r="C102" s="2"/>
      <c r="D102" s="2"/>
      <c r="E102" s="2"/>
      <c r="F102" s="2"/>
      <c r="G102" s="2"/>
      <c r="H102" s="2"/>
      <c r="I102" s="2"/>
      <c r="J102" s="3"/>
      <c r="K102" s="3"/>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spans="1:42" x14ac:dyDescent="0.2">
      <c r="A103" s="2"/>
      <c r="B103" s="2"/>
      <c r="C103" s="2"/>
      <c r="D103" s="2"/>
      <c r="E103" s="2"/>
      <c r="F103" s="2"/>
      <c r="G103" s="2"/>
      <c r="H103" s="2"/>
      <c r="I103" s="2"/>
      <c r="J103" s="3"/>
      <c r="K103" s="3"/>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spans="1:42" x14ac:dyDescent="0.2">
      <c r="A104" s="2"/>
      <c r="B104" s="2"/>
      <c r="C104" s="2"/>
      <c r="D104" s="2"/>
      <c r="E104" s="2"/>
      <c r="F104" s="2"/>
      <c r="G104" s="2"/>
      <c r="H104" s="2"/>
      <c r="I104" s="2"/>
      <c r="J104" s="3"/>
      <c r="K104" s="3"/>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spans="1:42" x14ac:dyDescent="0.2">
      <c r="A105" s="2"/>
      <c r="B105" s="2"/>
      <c r="C105" s="2"/>
      <c r="D105" s="2"/>
      <c r="E105" s="2"/>
      <c r="F105" s="2"/>
      <c r="G105" s="2"/>
      <c r="H105" s="2"/>
      <c r="I105" s="2"/>
      <c r="J105" s="3"/>
      <c r="K105" s="3"/>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spans="1:42" x14ac:dyDescent="0.2">
      <c r="A106" s="2"/>
      <c r="B106" s="2"/>
      <c r="C106" s="2"/>
      <c r="D106" s="2"/>
      <c r="E106" s="2"/>
      <c r="F106" s="2"/>
      <c r="G106" s="2"/>
      <c r="H106" s="2"/>
      <c r="I106" s="2"/>
      <c r="J106" s="3"/>
      <c r="K106" s="3"/>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spans="1:42" x14ac:dyDescent="0.2">
      <c r="A107" s="2"/>
      <c r="B107" s="2"/>
      <c r="C107" s="2"/>
      <c r="D107" s="2"/>
      <c r="E107" s="2"/>
      <c r="F107" s="2"/>
      <c r="G107" s="2"/>
      <c r="H107" s="2"/>
      <c r="I107" s="2"/>
      <c r="J107" s="3"/>
      <c r="K107" s="3"/>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spans="1:42" x14ac:dyDescent="0.2">
      <c r="A108" s="2"/>
      <c r="B108" s="2"/>
      <c r="C108" s="2"/>
      <c r="D108" s="2"/>
      <c r="E108" s="2"/>
      <c r="F108" s="2"/>
      <c r="G108" s="2"/>
      <c r="H108" s="2"/>
      <c r="I108" s="2"/>
      <c r="J108" s="3"/>
      <c r="K108" s="3"/>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spans="1:42" x14ac:dyDescent="0.2">
      <c r="A109" s="2"/>
      <c r="B109" s="2"/>
      <c r="C109" s="2"/>
      <c r="D109" s="2"/>
      <c r="E109" s="2"/>
      <c r="F109" s="2"/>
      <c r="G109" s="2"/>
      <c r="H109" s="2"/>
      <c r="I109" s="2"/>
      <c r="J109" s="3"/>
      <c r="K109" s="3"/>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spans="1:42" x14ac:dyDescent="0.2">
      <c r="A110" s="2"/>
      <c r="B110" s="2"/>
      <c r="C110" s="2"/>
      <c r="D110" s="2"/>
      <c r="E110" s="2"/>
      <c r="F110" s="2"/>
      <c r="G110" s="2"/>
      <c r="H110" s="2"/>
      <c r="I110" s="2"/>
      <c r="J110" s="3"/>
      <c r="K110" s="3"/>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spans="1:42" x14ac:dyDescent="0.2">
      <c r="A111" s="2"/>
      <c r="B111" s="2"/>
      <c r="C111" s="2"/>
      <c r="D111" s="2"/>
      <c r="E111" s="2"/>
      <c r="F111" s="2"/>
      <c r="G111" s="2"/>
      <c r="H111" s="2"/>
      <c r="I111" s="2"/>
      <c r="J111" s="3"/>
      <c r="K111" s="3"/>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spans="1:42" x14ac:dyDescent="0.2">
      <c r="A112" s="2"/>
      <c r="B112" s="2"/>
      <c r="C112" s="2"/>
      <c r="D112" s="2"/>
      <c r="E112" s="2"/>
      <c r="F112" s="2"/>
      <c r="G112" s="2"/>
      <c r="H112" s="2"/>
      <c r="I112" s="2"/>
      <c r="J112" s="3"/>
      <c r="K112" s="3"/>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spans="1:42" x14ac:dyDescent="0.2">
      <c r="A113" s="2"/>
      <c r="B113" s="2"/>
      <c r="C113" s="2"/>
      <c r="D113" s="2"/>
      <c r="E113" s="2"/>
      <c r="F113" s="2"/>
      <c r="G113" s="2"/>
      <c r="H113" s="2"/>
      <c r="I113" s="2"/>
      <c r="J113" s="3"/>
      <c r="K113" s="3"/>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spans="1:42" x14ac:dyDescent="0.2">
      <c r="A114" s="2"/>
      <c r="B114" s="2"/>
      <c r="C114" s="2"/>
      <c r="D114" s="2"/>
      <c r="E114" s="2"/>
      <c r="F114" s="2"/>
      <c r="G114" s="2"/>
      <c r="H114" s="2"/>
      <c r="I114" s="2"/>
      <c r="J114" s="3"/>
      <c r="K114" s="3"/>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spans="1:42" x14ac:dyDescent="0.2">
      <c r="A115" s="2"/>
      <c r="B115" s="2"/>
      <c r="C115" s="2"/>
      <c r="D115" s="2"/>
      <c r="E115" s="2"/>
      <c r="F115" s="2"/>
      <c r="G115" s="2"/>
      <c r="H115" s="2"/>
      <c r="I115" s="2"/>
      <c r="J115" s="3"/>
      <c r="K115" s="3"/>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spans="1:42" x14ac:dyDescent="0.2">
      <c r="A116" s="2"/>
      <c r="B116" s="2"/>
      <c r="C116" s="2"/>
      <c r="D116" s="2"/>
      <c r="E116" s="2"/>
      <c r="F116" s="2"/>
      <c r="G116" s="2"/>
      <c r="H116" s="2"/>
      <c r="I116" s="2"/>
      <c r="J116" s="3"/>
      <c r="K116" s="3"/>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spans="1:42" x14ac:dyDescent="0.2">
      <c r="A117" s="2"/>
      <c r="B117" s="2"/>
      <c r="C117" s="2"/>
      <c r="D117" s="2"/>
      <c r="E117" s="2"/>
      <c r="F117" s="2"/>
      <c r="G117" s="2"/>
      <c r="H117" s="2"/>
      <c r="I117" s="2"/>
      <c r="J117" s="3"/>
      <c r="K117" s="3"/>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spans="1:42" x14ac:dyDescent="0.2">
      <c r="A118" s="2"/>
      <c r="B118" s="2"/>
      <c r="C118" s="2"/>
      <c r="D118" s="2"/>
      <c r="E118" s="2"/>
      <c r="F118" s="2"/>
      <c r="G118" s="2"/>
      <c r="H118" s="2"/>
      <c r="I118" s="2"/>
      <c r="J118" s="3"/>
      <c r="K118" s="3"/>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spans="1:42" x14ac:dyDescent="0.2">
      <c r="A119" s="2"/>
      <c r="B119" s="2"/>
      <c r="C119" s="2"/>
      <c r="D119" s="2"/>
      <c r="E119" s="2"/>
      <c r="F119" s="2"/>
      <c r="G119" s="2"/>
      <c r="H119" s="2"/>
      <c r="I119" s="2"/>
      <c r="J119" s="3"/>
      <c r="K119" s="3"/>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spans="1:42" x14ac:dyDescent="0.2">
      <c r="A120" s="2"/>
      <c r="B120" s="2"/>
      <c r="C120" s="2"/>
      <c r="D120" s="2"/>
      <c r="E120" s="2"/>
      <c r="F120" s="2"/>
      <c r="G120" s="2"/>
      <c r="H120" s="2"/>
      <c r="I120" s="2"/>
      <c r="J120" s="3"/>
      <c r="K120" s="3"/>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spans="1:42" x14ac:dyDescent="0.2">
      <c r="A121" s="2"/>
      <c r="B121" s="2"/>
      <c r="C121" s="2"/>
      <c r="D121" s="2"/>
      <c r="E121" s="2"/>
      <c r="F121" s="2"/>
      <c r="G121" s="2"/>
      <c r="H121" s="2"/>
      <c r="I121" s="2"/>
      <c r="J121" s="3"/>
      <c r="K121" s="3"/>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spans="1:42" x14ac:dyDescent="0.2">
      <c r="A122" s="2"/>
      <c r="B122" s="2"/>
      <c r="C122" s="2"/>
      <c r="D122" s="2"/>
      <c r="E122" s="2"/>
      <c r="F122" s="2"/>
      <c r="G122" s="2"/>
      <c r="H122" s="2"/>
      <c r="I122" s="2"/>
      <c r="J122" s="3"/>
      <c r="K122" s="3"/>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spans="1:42" x14ac:dyDescent="0.2">
      <c r="A123" s="2"/>
      <c r="B123" s="2"/>
      <c r="C123" s="2"/>
      <c r="D123" s="2"/>
      <c r="E123" s="2"/>
      <c r="F123" s="2"/>
      <c r="G123" s="2"/>
      <c r="H123" s="2"/>
      <c r="I123" s="2"/>
      <c r="J123" s="3"/>
      <c r="K123" s="3"/>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spans="1:42" x14ac:dyDescent="0.2">
      <c r="A124" s="2"/>
      <c r="B124" s="2"/>
      <c r="C124" s="2"/>
      <c r="D124" s="2"/>
      <c r="E124" s="2"/>
      <c r="F124" s="2"/>
      <c r="G124" s="2"/>
      <c r="H124" s="2"/>
      <c r="I124" s="2"/>
      <c r="J124" s="3"/>
      <c r="K124" s="3"/>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spans="1:42" x14ac:dyDescent="0.2">
      <c r="A125" s="2"/>
      <c r="B125" s="2"/>
      <c r="C125" s="2"/>
      <c r="D125" s="2"/>
      <c r="E125" s="2"/>
      <c r="F125" s="2"/>
      <c r="G125" s="2"/>
      <c r="H125" s="2"/>
      <c r="I125" s="2"/>
      <c r="J125" s="3"/>
      <c r="K125" s="3"/>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spans="1:42" x14ac:dyDescent="0.2">
      <c r="A126" s="2"/>
      <c r="B126" s="2"/>
      <c r="C126" s="2"/>
      <c r="D126" s="2"/>
      <c r="E126" s="2"/>
      <c r="F126" s="2"/>
      <c r="G126" s="2"/>
      <c r="H126" s="2"/>
      <c r="I126" s="2"/>
      <c r="J126" s="3"/>
      <c r="K126" s="3"/>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spans="1:42" x14ac:dyDescent="0.2">
      <c r="A127" s="2"/>
      <c r="B127" s="2"/>
      <c r="C127" s="2"/>
      <c r="D127" s="2"/>
      <c r="E127" s="2"/>
      <c r="F127" s="2"/>
      <c r="G127" s="2"/>
      <c r="H127" s="2"/>
      <c r="I127" s="2"/>
      <c r="J127" s="3"/>
      <c r="K127" s="3"/>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spans="1:42" x14ac:dyDescent="0.2">
      <c r="A128" s="2"/>
      <c r="B128" s="2"/>
      <c r="C128" s="2"/>
      <c r="D128" s="2"/>
      <c r="E128" s="2"/>
      <c r="F128" s="2"/>
      <c r="G128" s="2"/>
      <c r="H128" s="2"/>
      <c r="I128" s="2"/>
      <c r="J128" s="3"/>
      <c r="K128" s="3"/>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spans="1:42" x14ac:dyDescent="0.2">
      <c r="A129" s="2"/>
      <c r="B129" s="2"/>
      <c r="C129" s="2"/>
      <c r="D129" s="2"/>
      <c r="E129" s="2"/>
      <c r="F129" s="2"/>
      <c r="G129" s="2"/>
      <c r="H129" s="2"/>
      <c r="I129" s="2"/>
      <c r="J129" s="3"/>
      <c r="K129" s="3"/>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spans="1:42" x14ac:dyDescent="0.2">
      <c r="A130" s="2"/>
      <c r="B130" s="2"/>
      <c r="C130" s="2"/>
      <c r="D130" s="2"/>
      <c r="E130" s="2"/>
      <c r="F130" s="2"/>
      <c r="G130" s="2"/>
      <c r="H130" s="2"/>
      <c r="I130" s="2"/>
      <c r="J130" s="3"/>
      <c r="K130" s="3"/>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spans="1:42" x14ac:dyDescent="0.2">
      <c r="A131" s="2"/>
      <c r="B131" s="2"/>
      <c r="C131" s="2"/>
      <c r="D131" s="2"/>
      <c r="E131" s="2"/>
      <c r="F131" s="2"/>
      <c r="G131" s="2"/>
      <c r="H131" s="2"/>
      <c r="I131" s="2"/>
      <c r="J131" s="3"/>
      <c r="K131" s="3"/>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spans="1:42" x14ac:dyDescent="0.2">
      <c r="A132" s="2"/>
      <c r="B132" s="2"/>
      <c r="C132" s="2"/>
      <c r="D132" s="2"/>
      <c r="E132" s="2"/>
      <c r="F132" s="2"/>
      <c r="G132" s="2"/>
      <c r="H132" s="2"/>
      <c r="I132" s="2"/>
      <c r="J132" s="3"/>
      <c r="K132" s="3"/>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spans="1:42" x14ac:dyDescent="0.2">
      <c r="A133" s="2"/>
      <c r="B133" s="2"/>
      <c r="C133" s="2"/>
      <c r="D133" s="2"/>
      <c r="E133" s="2"/>
      <c r="F133" s="2"/>
      <c r="G133" s="2"/>
      <c r="H133" s="2"/>
      <c r="I133" s="2"/>
      <c r="J133" s="3"/>
      <c r="K133" s="3"/>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spans="1:42" x14ac:dyDescent="0.2">
      <c r="A134" s="2"/>
      <c r="B134" s="2"/>
      <c r="C134" s="2"/>
      <c r="D134" s="2"/>
      <c r="E134" s="2"/>
      <c r="F134" s="2"/>
      <c r="G134" s="2"/>
      <c r="H134" s="2"/>
      <c r="I134" s="2"/>
      <c r="J134" s="3"/>
      <c r="K134" s="3"/>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spans="1:42" x14ac:dyDescent="0.2">
      <c r="A135" s="2"/>
      <c r="B135" s="2"/>
      <c r="C135" s="2"/>
      <c r="D135" s="2"/>
      <c r="E135" s="2"/>
      <c r="F135" s="2"/>
      <c r="G135" s="2"/>
      <c r="H135" s="2"/>
      <c r="I135" s="2"/>
      <c r="J135" s="3"/>
      <c r="K135" s="3"/>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spans="1:42" x14ac:dyDescent="0.2">
      <c r="A136" s="2"/>
      <c r="B136" s="2"/>
      <c r="C136" s="2"/>
      <c r="D136" s="2"/>
      <c r="E136" s="2"/>
      <c r="F136" s="2"/>
      <c r="G136" s="2"/>
      <c r="H136" s="2"/>
      <c r="I136" s="2"/>
      <c r="J136" s="3"/>
      <c r="K136" s="3"/>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spans="1:42" x14ac:dyDescent="0.2">
      <c r="A137" s="2"/>
      <c r="B137" s="2"/>
      <c r="C137" s="2"/>
      <c r="D137" s="2"/>
      <c r="E137" s="2"/>
      <c r="F137" s="2"/>
      <c r="G137" s="2"/>
      <c r="H137" s="2"/>
      <c r="I137" s="2"/>
      <c r="J137" s="3"/>
      <c r="K137" s="3"/>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spans="1:42" x14ac:dyDescent="0.2">
      <c r="A138" s="2"/>
      <c r="B138" s="2"/>
      <c r="C138" s="2"/>
      <c r="D138" s="2"/>
      <c r="E138" s="2"/>
      <c r="F138" s="2"/>
      <c r="G138" s="2"/>
      <c r="H138" s="2"/>
      <c r="I138" s="2"/>
      <c r="J138" s="3"/>
      <c r="K138" s="3"/>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spans="1:42" x14ac:dyDescent="0.2">
      <c r="A139" s="2"/>
      <c r="B139" s="2"/>
      <c r="C139" s="2"/>
      <c r="D139" s="2"/>
      <c r="E139" s="2"/>
      <c r="F139" s="2"/>
      <c r="G139" s="2"/>
      <c r="H139" s="2"/>
      <c r="I139" s="2"/>
      <c r="J139" s="3"/>
      <c r="K139" s="3"/>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spans="1:42" x14ac:dyDescent="0.2">
      <c r="A140" s="2"/>
      <c r="B140" s="2"/>
      <c r="C140" s="2"/>
      <c r="D140" s="2"/>
      <c r="E140" s="2"/>
      <c r="F140" s="2"/>
      <c r="G140" s="2"/>
      <c r="H140" s="2"/>
      <c r="I140" s="2"/>
      <c r="J140" s="3"/>
      <c r="K140" s="3"/>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spans="1:42" x14ac:dyDescent="0.2">
      <c r="A141" s="2"/>
      <c r="B141" s="2"/>
      <c r="C141" s="2"/>
      <c r="D141" s="2"/>
      <c r="E141" s="2"/>
      <c r="F141" s="2"/>
      <c r="G141" s="2"/>
      <c r="H141" s="2"/>
      <c r="I141" s="2"/>
      <c r="J141" s="3"/>
      <c r="K141" s="3"/>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spans="1:42" x14ac:dyDescent="0.2">
      <c r="A142" s="2"/>
      <c r="B142" s="2"/>
      <c r="C142" s="2"/>
      <c r="D142" s="2"/>
      <c r="E142" s="2"/>
      <c r="F142" s="2"/>
      <c r="G142" s="2"/>
      <c r="H142" s="2"/>
      <c r="I142" s="2"/>
      <c r="J142" s="3"/>
      <c r="K142" s="3"/>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spans="1:42" x14ac:dyDescent="0.2">
      <c r="A143" s="2"/>
      <c r="B143" s="2"/>
      <c r="C143" s="2"/>
      <c r="D143" s="2"/>
      <c r="E143" s="2"/>
      <c r="F143" s="2"/>
      <c r="G143" s="2"/>
      <c r="H143" s="2"/>
      <c r="I143" s="2"/>
      <c r="J143" s="3"/>
      <c r="K143" s="3"/>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spans="1:42" x14ac:dyDescent="0.2">
      <c r="A144" s="2"/>
      <c r="B144" s="2"/>
      <c r="C144" s="2"/>
      <c r="D144" s="2"/>
      <c r="E144" s="2"/>
      <c r="F144" s="2"/>
      <c r="G144" s="2"/>
      <c r="H144" s="2"/>
      <c r="I144" s="2"/>
      <c r="J144" s="3"/>
      <c r="K144" s="3"/>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spans="1:42" x14ac:dyDescent="0.2">
      <c r="A145" s="2"/>
      <c r="B145" s="2"/>
      <c r="C145" s="2"/>
      <c r="D145" s="2"/>
      <c r="E145" s="2"/>
      <c r="F145" s="2"/>
      <c r="G145" s="2"/>
      <c r="H145" s="2"/>
      <c r="I145" s="2"/>
      <c r="J145" s="3"/>
      <c r="K145" s="3"/>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spans="1:42" x14ac:dyDescent="0.2">
      <c r="A146" s="2"/>
      <c r="B146" s="2"/>
      <c r="C146" s="2"/>
      <c r="D146" s="2"/>
      <c r="E146" s="2"/>
      <c r="F146" s="2"/>
      <c r="G146" s="2"/>
      <c r="H146" s="2"/>
      <c r="I146" s="2"/>
      <c r="J146" s="3"/>
      <c r="K146" s="3"/>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spans="1:42" x14ac:dyDescent="0.2">
      <c r="A147" s="2"/>
      <c r="B147" s="2"/>
      <c r="C147" s="2"/>
      <c r="D147" s="2"/>
      <c r="E147" s="2"/>
      <c r="F147" s="2"/>
      <c r="G147" s="2"/>
      <c r="H147" s="2"/>
      <c r="I147" s="2"/>
      <c r="J147" s="3"/>
      <c r="K147" s="3"/>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spans="1:42" x14ac:dyDescent="0.2">
      <c r="A148" s="2"/>
      <c r="B148" s="2"/>
      <c r="C148" s="2"/>
      <c r="D148" s="2"/>
      <c r="E148" s="2"/>
      <c r="F148" s="2"/>
      <c r="G148" s="2"/>
      <c r="H148" s="2"/>
      <c r="I148" s="2"/>
      <c r="J148" s="3"/>
      <c r="K148" s="3"/>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spans="1:42" x14ac:dyDescent="0.2">
      <c r="A149" s="2"/>
      <c r="B149" s="2"/>
      <c r="C149" s="2"/>
      <c r="D149" s="2"/>
      <c r="E149" s="2"/>
      <c r="F149" s="2"/>
      <c r="G149" s="2"/>
      <c r="H149" s="2"/>
      <c r="I149" s="2"/>
      <c r="J149" s="3"/>
      <c r="K149" s="3"/>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spans="1:42" x14ac:dyDescent="0.2">
      <c r="A150" s="2"/>
      <c r="B150" s="2"/>
      <c r="C150" s="2"/>
      <c r="D150" s="2"/>
      <c r="E150" s="2"/>
      <c r="F150" s="2"/>
      <c r="G150" s="2"/>
      <c r="H150" s="2"/>
      <c r="I150" s="2"/>
      <c r="J150" s="3"/>
      <c r="K150" s="3"/>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spans="1:42" x14ac:dyDescent="0.2">
      <c r="A151" s="2"/>
      <c r="B151" s="2"/>
      <c r="C151" s="2"/>
      <c r="D151" s="2"/>
      <c r="E151" s="2"/>
      <c r="F151" s="2"/>
      <c r="G151" s="2"/>
      <c r="H151" s="2"/>
      <c r="I151" s="2"/>
      <c r="J151" s="3"/>
      <c r="K151" s="3"/>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spans="1:42" x14ac:dyDescent="0.2">
      <c r="A152" s="2"/>
      <c r="B152" s="2"/>
      <c r="C152" s="2"/>
      <c r="D152" s="2"/>
      <c r="E152" s="2"/>
      <c r="F152" s="2"/>
      <c r="G152" s="2"/>
      <c r="H152" s="2"/>
      <c r="I152" s="2"/>
      <c r="J152" s="3"/>
      <c r="K152" s="3"/>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spans="1:42" x14ac:dyDescent="0.2">
      <c r="A153" s="2"/>
      <c r="B153" s="2"/>
      <c r="C153" s="2"/>
      <c r="D153" s="2"/>
      <c r="E153" s="2"/>
      <c r="F153" s="2"/>
      <c r="G153" s="2"/>
      <c r="H153" s="2"/>
      <c r="I153" s="2"/>
      <c r="J153" s="3"/>
      <c r="K153" s="3"/>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spans="1:42" x14ac:dyDescent="0.2">
      <c r="A154" s="2"/>
      <c r="B154" s="2"/>
      <c r="C154" s="2"/>
      <c r="D154" s="2"/>
      <c r="E154" s="2"/>
      <c r="F154" s="2"/>
      <c r="G154" s="2"/>
      <c r="H154" s="2"/>
      <c r="I154" s="2"/>
      <c r="J154" s="3"/>
      <c r="K154" s="3"/>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spans="1:42" x14ac:dyDescent="0.2">
      <c r="A155" s="2"/>
      <c r="B155" s="2"/>
      <c r="C155" s="2"/>
      <c r="D155" s="2"/>
      <c r="E155" s="2"/>
      <c r="F155" s="2"/>
      <c r="G155" s="2"/>
      <c r="H155" s="2"/>
      <c r="I155" s="2"/>
      <c r="J155" s="3"/>
      <c r="K155" s="3"/>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spans="1:42" x14ac:dyDescent="0.2">
      <c r="A156" s="2"/>
      <c r="B156" s="2"/>
      <c r="C156" s="2"/>
      <c r="D156" s="2"/>
      <c r="E156" s="2"/>
      <c r="F156" s="2"/>
      <c r="G156" s="2"/>
      <c r="H156" s="2"/>
      <c r="I156" s="2"/>
      <c r="J156" s="3"/>
      <c r="K156" s="3"/>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spans="1:42" x14ac:dyDescent="0.2">
      <c r="A157" s="2"/>
      <c r="B157" s="2"/>
      <c r="C157" s="2"/>
      <c r="D157" s="2"/>
      <c r="E157" s="2"/>
      <c r="F157" s="2"/>
      <c r="G157" s="2"/>
      <c r="H157" s="2"/>
      <c r="I157" s="2"/>
      <c r="J157" s="3"/>
      <c r="K157" s="3"/>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spans="1:42" x14ac:dyDescent="0.2">
      <c r="A158" s="2"/>
      <c r="B158" s="2"/>
      <c r="C158" s="2"/>
      <c r="D158" s="2"/>
      <c r="E158" s="2"/>
      <c r="F158" s="2"/>
      <c r="G158" s="2"/>
      <c r="H158" s="2"/>
      <c r="I158" s="2"/>
      <c r="J158" s="3"/>
      <c r="K158" s="3"/>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spans="1:42" x14ac:dyDescent="0.2">
      <c r="A159" s="2"/>
      <c r="B159" s="2"/>
      <c r="C159" s="2"/>
      <c r="D159" s="2"/>
      <c r="E159" s="2"/>
      <c r="F159" s="2"/>
      <c r="G159" s="2"/>
      <c r="H159" s="2"/>
      <c r="I159" s="2"/>
      <c r="J159" s="3"/>
      <c r="K159" s="3"/>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spans="1:42" x14ac:dyDescent="0.2">
      <c r="A160" s="2"/>
      <c r="B160" s="2"/>
      <c r="C160" s="2"/>
      <c r="D160" s="2"/>
      <c r="E160" s="2"/>
      <c r="F160" s="2"/>
      <c r="G160" s="2"/>
      <c r="H160" s="2"/>
      <c r="I160" s="2"/>
      <c r="J160" s="3"/>
      <c r="K160" s="3"/>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spans="1:42" x14ac:dyDescent="0.2">
      <c r="A161" s="2"/>
      <c r="B161" s="2"/>
      <c r="C161" s="2"/>
      <c r="D161" s="2"/>
      <c r="E161" s="2"/>
      <c r="F161" s="2"/>
      <c r="G161" s="2"/>
      <c r="H161" s="2"/>
      <c r="I161" s="2"/>
      <c r="J161" s="3"/>
      <c r="K161" s="3"/>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spans="1:42" x14ac:dyDescent="0.2">
      <c r="A162" s="2"/>
      <c r="B162" s="2"/>
      <c r="C162" s="2"/>
      <c r="D162" s="2"/>
      <c r="E162" s="2"/>
      <c r="F162" s="2"/>
      <c r="G162" s="2"/>
      <c r="H162" s="2"/>
      <c r="I162" s="2"/>
      <c r="J162" s="3"/>
      <c r="K162" s="3"/>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spans="1:42" x14ac:dyDescent="0.2">
      <c r="A163" s="2"/>
      <c r="B163" s="2"/>
      <c r="C163" s="2"/>
      <c r="D163" s="2"/>
      <c r="E163" s="2"/>
      <c r="F163" s="2"/>
      <c r="G163" s="2"/>
      <c r="H163" s="2"/>
      <c r="I163" s="2"/>
      <c r="J163" s="3"/>
      <c r="K163" s="3"/>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spans="1:42" x14ac:dyDescent="0.2">
      <c r="A164" s="2"/>
      <c r="B164" s="2"/>
      <c r="C164" s="2"/>
      <c r="D164" s="2"/>
      <c r="E164" s="2"/>
      <c r="F164" s="2"/>
      <c r="G164" s="2"/>
      <c r="H164" s="2"/>
      <c r="I164" s="2"/>
      <c r="J164" s="3"/>
      <c r="K164" s="3"/>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spans="1:42" x14ac:dyDescent="0.2">
      <c r="A165" s="2"/>
      <c r="B165" s="2"/>
      <c r="C165" s="2"/>
      <c r="D165" s="2"/>
      <c r="E165" s="2"/>
      <c r="F165" s="2"/>
      <c r="G165" s="2"/>
      <c r="H165" s="2"/>
      <c r="I165" s="2"/>
      <c r="J165" s="3"/>
      <c r="K165" s="3"/>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spans="1:42" x14ac:dyDescent="0.2">
      <c r="A166" s="2"/>
      <c r="B166" s="2"/>
      <c r="C166" s="2"/>
      <c r="D166" s="2"/>
      <c r="E166" s="2"/>
      <c r="F166" s="2"/>
      <c r="G166" s="2"/>
      <c r="H166" s="2"/>
      <c r="I166" s="2"/>
      <c r="J166" s="3"/>
      <c r="K166" s="3"/>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spans="1:42" x14ac:dyDescent="0.2">
      <c r="A167" s="2"/>
      <c r="B167" s="2"/>
      <c r="C167" s="2"/>
      <c r="D167" s="2"/>
      <c r="E167" s="2"/>
      <c r="F167" s="2"/>
      <c r="G167" s="2"/>
      <c r="H167" s="2"/>
      <c r="I167" s="2"/>
      <c r="J167" s="3"/>
      <c r="K167" s="3"/>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spans="1:42" x14ac:dyDescent="0.2">
      <c r="A168" s="2"/>
      <c r="B168" s="2"/>
      <c r="C168" s="2"/>
      <c r="D168" s="2"/>
      <c r="E168" s="2"/>
      <c r="F168" s="2"/>
      <c r="G168" s="2"/>
      <c r="H168" s="2"/>
      <c r="I168" s="2"/>
      <c r="J168" s="3"/>
      <c r="K168" s="3"/>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spans="1:42" x14ac:dyDescent="0.2">
      <c r="A169" s="2"/>
      <c r="B169" s="2"/>
      <c r="C169" s="2"/>
      <c r="D169" s="2"/>
      <c r="E169" s="2"/>
      <c r="F169" s="2"/>
      <c r="G169" s="2"/>
      <c r="H169" s="2"/>
      <c r="I169" s="2"/>
      <c r="J169" s="3"/>
      <c r="K169" s="3"/>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spans="1:42" x14ac:dyDescent="0.2">
      <c r="A170" s="2"/>
      <c r="B170" s="2"/>
      <c r="C170" s="2"/>
      <c r="D170" s="2"/>
      <c r="E170" s="2"/>
      <c r="F170" s="2"/>
      <c r="G170" s="2"/>
      <c r="H170" s="2"/>
      <c r="I170" s="2"/>
      <c r="J170" s="3"/>
      <c r="K170" s="3"/>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spans="1:42" x14ac:dyDescent="0.2">
      <c r="A171" s="2"/>
      <c r="B171" s="2"/>
      <c r="C171" s="2"/>
      <c r="D171" s="2"/>
      <c r="E171" s="2"/>
      <c r="F171" s="2"/>
      <c r="G171" s="2"/>
      <c r="H171" s="2"/>
      <c r="I171" s="2"/>
      <c r="J171" s="3"/>
      <c r="K171" s="3"/>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spans="1:42" x14ac:dyDescent="0.2">
      <c r="A172" s="2"/>
      <c r="B172" s="2"/>
      <c r="C172" s="2"/>
      <c r="D172" s="2"/>
      <c r="E172" s="2"/>
      <c r="F172" s="2"/>
      <c r="G172" s="2"/>
      <c r="H172" s="2"/>
      <c r="I172" s="2"/>
      <c r="J172" s="3"/>
      <c r="K172" s="3"/>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spans="1:42" x14ac:dyDescent="0.2">
      <c r="A173" s="2"/>
      <c r="B173" s="2"/>
      <c r="C173" s="2"/>
      <c r="D173" s="2"/>
      <c r="E173" s="2"/>
      <c r="F173" s="2"/>
      <c r="G173" s="2"/>
      <c r="H173" s="2"/>
      <c r="I173" s="2"/>
      <c r="J173" s="3"/>
      <c r="K173" s="3"/>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spans="1:42" x14ac:dyDescent="0.2">
      <c r="A174" s="2"/>
      <c r="B174" s="2"/>
      <c r="C174" s="2"/>
      <c r="D174" s="2"/>
      <c r="E174" s="2"/>
      <c r="F174" s="2"/>
      <c r="G174" s="2"/>
      <c r="H174" s="2"/>
      <c r="I174" s="2"/>
      <c r="J174" s="3"/>
      <c r="K174" s="3"/>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spans="1:42" x14ac:dyDescent="0.2">
      <c r="A175" s="2"/>
      <c r="B175" s="2"/>
      <c r="C175" s="2"/>
      <c r="D175" s="2"/>
      <c r="E175" s="2"/>
      <c r="F175" s="2"/>
      <c r="G175" s="2"/>
      <c r="H175" s="2"/>
      <c r="I175" s="2"/>
      <c r="J175" s="3"/>
      <c r="K175" s="3"/>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spans="1:42" x14ac:dyDescent="0.2">
      <c r="A176" s="2"/>
      <c r="B176" s="2"/>
      <c r="C176" s="2"/>
      <c r="D176" s="2"/>
      <c r="E176" s="2"/>
      <c r="F176" s="2"/>
      <c r="G176" s="2"/>
      <c r="H176" s="2"/>
      <c r="I176" s="2"/>
      <c r="J176" s="3"/>
      <c r="K176" s="3"/>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spans="1:42" x14ac:dyDescent="0.2">
      <c r="A177" s="2"/>
      <c r="B177" s="2"/>
      <c r="C177" s="2"/>
      <c r="D177" s="2"/>
      <c r="E177" s="2"/>
      <c r="F177" s="2"/>
      <c r="G177" s="2"/>
      <c r="H177" s="2"/>
      <c r="I177" s="2"/>
      <c r="J177" s="3"/>
      <c r="K177" s="3"/>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spans="1:42" x14ac:dyDescent="0.2">
      <c r="A178" s="2"/>
      <c r="B178" s="2"/>
      <c r="C178" s="2"/>
      <c r="D178" s="2"/>
      <c r="E178" s="2"/>
      <c r="F178" s="2"/>
      <c r="G178" s="2"/>
      <c r="H178" s="2"/>
      <c r="I178" s="2"/>
      <c r="J178" s="3"/>
      <c r="K178" s="3"/>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spans="1:42" x14ac:dyDescent="0.2">
      <c r="A179" s="2"/>
      <c r="B179" s="2"/>
      <c r="C179" s="2"/>
      <c r="D179" s="2"/>
      <c r="E179" s="2"/>
      <c r="F179" s="2"/>
      <c r="G179" s="2"/>
      <c r="H179" s="2"/>
      <c r="I179" s="2"/>
      <c r="J179" s="3"/>
      <c r="K179" s="3"/>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spans="1:42" x14ac:dyDescent="0.2">
      <c r="A180" s="2"/>
      <c r="B180" s="2"/>
      <c r="C180" s="2"/>
      <c r="D180" s="2"/>
      <c r="E180" s="2"/>
      <c r="F180" s="2"/>
      <c r="G180" s="2"/>
      <c r="H180" s="2"/>
      <c r="I180" s="2"/>
      <c r="J180" s="3"/>
      <c r="K180" s="3"/>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spans="1:42" x14ac:dyDescent="0.2">
      <c r="A181" s="2"/>
      <c r="B181" s="2"/>
      <c r="C181" s="2"/>
      <c r="D181" s="2"/>
      <c r="E181" s="2"/>
      <c r="F181" s="2"/>
      <c r="G181" s="2"/>
      <c r="H181" s="2"/>
      <c r="I181" s="2"/>
      <c r="J181" s="3"/>
      <c r="K181" s="3"/>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spans="1:42" x14ac:dyDescent="0.2">
      <c r="A182" s="2"/>
      <c r="B182" s="2"/>
      <c r="C182" s="2"/>
      <c r="D182" s="2"/>
      <c r="E182" s="2"/>
      <c r="F182" s="2"/>
      <c r="G182" s="2"/>
      <c r="H182" s="2"/>
      <c r="I182" s="2"/>
      <c r="J182" s="3"/>
      <c r="K182" s="3"/>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spans="1:42" x14ac:dyDescent="0.2">
      <c r="A183" s="2"/>
      <c r="B183" s="2"/>
      <c r="C183" s="2"/>
      <c r="D183" s="2"/>
      <c r="E183" s="2"/>
      <c r="F183" s="2"/>
      <c r="G183" s="2"/>
      <c r="H183" s="2"/>
      <c r="I183" s="2"/>
      <c r="J183" s="3"/>
      <c r="K183" s="3"/>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spans="1:42" x14ac:dyDescent="0.2">
      <c r="A184" s="2"/>
      <c r="B184" s="2"/>
      <c r="C184" s="2"/>
      <c r="D184" s="2"/>
      <c r="E184" s="2"/>
      <c r="F184" s="2"/>
      <c r="G184" s="2"/>
      <c r="H184" s="2"/>
      <c r="I184" s="2"/>
      <c r="J184" s="3"/>
      <c r="K184" s="3"/>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spans="1:42" x14ac:dyDescent="0.2">
      <c r="A185" s="2"/>
      <c r="B185" s="2"/>
      <c r="C185" s="2"/>
      <c r="D185" s="2"/>
      <c r="E185" s="2"/>
      <c r="F185" s="2"/>
      <c r="G185" s="2"/>
      <c r="H185" s="2"/>
      <c r="I185" s="2"/>
      <c r="J185" s="3"/>
      <c r="K185" s="3"/>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spans="1:42" x14ac:dyDescent="0.2">
      <c r="A186" s="2"/>
      <c r="B186" s="2"/>
      <c r="C186" s="2"/>
      <c r="D186" s="2"/>
      <c r="E186" s="2"/>
      <c r="F186" s="2"/>
      <c r="G186" s="2"/>
      <c r="H186" s="2"/>
      <c r="I186" s="2"/>
      <c r="J186" s="3"/>
      <c r="K186" s="3"/>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spans="1:42" x14ac:dyDescent="0.2">
      <c r="A187" s="2"/>
      <c r="B187" s="2"/>
      <c r="C187" s="2"/>
      <c r="D187" s="2"/>
      <c r="E187" s="2"/>
      <c r="F187" s="2"/>
      <c r="G187" s="2"/>
      <c r="H187" s="2"/>
      <c r="I187" s="2"/>
      <c r="J187" s="3"/>
      <c r="K187" s="3"/>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spans="1:42" x14ac:dyDescent="0.2">
      <c r="A188" s="2"/>
      <c r="B188" s="2"/>
      <c r="C188" s="2"/>
      <c r="D188" s="2"/>
      <c r="E188" s="2"/>
      <c r="F188" s="2"/>
      <c r="G188" s="2"/>
      <c r="H188" s="2"/>
      <c r="I188" s="2"/>
      <c r="J188" s="3"/>
      <c r="K188" s="3"/>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spans="1:42" x14ac:dyDescent="0.2">
      <c r="A189" s="2"/>
      <c r="B189" s="2"/>
      <c r="C189" s="2"/>
      <c r="D189" s="2"/>
      <c r="E189" s="2"/>
      <c r="F189" s="2"/>
      <c r="G189" s="2"/>
      <c r="H189" s="2"/>
      <c r="I189" s="2"/>
      <c r="J189" s="3"/>
      <c r="K189" s="3"/>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spans="1:42" x14ac:dyDescent="0.2">
      <c r="A190" s="2"/>
      <c r="B190" s="2"/>
      <c r="C190" s="2"/>
      <c r="D190" s="2"/>
      <c r="E190" s="2"/>
      <c r="F190" s="2"/>
      <c r="G190" s="2"/>
      <c r="H190" s="2"/>
      <c r="I190" s="2"/>
      <c r="J190" s="3"/>
      <c r="K190" s="3"/>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spans="1:42" x14ac:dyDescent="0.2">
      <c r="A191" s="2"/>
      <c r="B191" s="2"/>
      <c r="C191" s="2"/>
      <c r="D191" s="2"/>
      <c r="E191" s="2"/>
      <c r="F191" s="2"/>
      <c r="G191" s="2"/>
      <c r="H191" s="2"/>
      <c r="I191" s="2"/>
      <c r="J191" s="3"/>
      <c r="K191" s="3"/>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spans="1:42" x14ac:dyDescent="0.2">
      <c r="A192" s="2"/>
      <c r="B192" s="2"/>
      <c r="C192" s="2"/>
      <c r="D192" s="2"/>
      <c r="E192" s="2"/>
      <c r="F192" s="2"/>
      <c r="G192" s="2"/>
      <c r="H192" s="2"/>
      <c r="I192" s="2"/>
      <c r="J192" s="3"/>
      <c r="K192" s="3"/>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spans="1:42" x14ac:dyDescent="0.2">
      <c r="A193" s="2"/>
      <c r="B193" s="2"/>
      <c r="C193" s="2"/>
      <c r="D193" s="2"/>
      <c r="E193" s="2"/>
      <c r="F193" s="2"/>
      <c r="G193" s="2"/>
      <c r="H193" s="2"/>
      <c r="I193" s="2"/>
      <c r="J193" s="3"/>
      <c r="K193" s="3"/>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spans="1:42" x14ac:dyDescent="0.2">
      <c r="A194" s="2"/>
      <c r="B194" s="2"/>
      <c r="C194" s="2"/>
      <c r="D194" s="2"/>
      <c r="E194" s="2"/>
      <c r="F194" s="2"/>
      <c r="G194" s="2"/>
      <c r="H194" s="2"/>
      <c r="I194" s="2"/>
      <c r="J194" s="3"/>
      <c r="K194" s="3"/>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spans="1:42" x14ac:dyDescent="0.2">
      <c r="A195" s="2"/>
      <c r="B195" s="2"/>
      <c r="C195" s="2"/>
      <c r="D195" s="2"/>
      <c r="E195" s="2"/>
      <c r="F195" s="2"/>
      <c r="G195" s="2"/>
      <c r="H195" s="2"/>
      <c r="I195" s="2"/>
      <c r="J195" s="3"/>
      <c r="K195" s="3"/>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spans="1:42" x14ac:dyDescent="0.2">
      <c r="A196" s="2"/>
      <c r="B196" s="2"/>
      <c r="C196" s="2"/>
      <c r="D196" s="2"/>
      <c r="E196" s="2"/>
      <c r="F196" s="2"/>
      <c r="G196" s="2"/>
      <c r="H196" s="2"/>
      <c r="I196" s="2"/>
      <c r="J196" s="3"/>
      <c r="K196" s="3"/>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spans="1:42" x14ac:dyDescent="0.2">
      <c r="A197" s="2"/>
      <c r="B197" s="2"/>
      <c r="C197" s="2"/>
      <c r="D197" s="2"/>
      <c r="E197" s="2"/>
      <c r="F197" s="2"/>
      <c r="G197" s="2"/>
      <c r="H197" s="2"/>
      <c r="I197" s="2"/>
      <c r="J197" s="3"/>
      <c r="K197" s="3"/>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spans="1:42" x14ac:dyDescent="0.2">
      <c r="A198" s="2"/>
      <c r="B198" s="2"/>
      <c r="C198" s="2"/>
      <c r="D198" s="2"/>
      <c r="E198" s="2"/>
      <c r="F198" s="2"/>
      <c r="G198" s="2"/>
      <c r="H198" s="2"/>
      <c r="I198" s="2"/>
      <c r="J198" s="3"/>
      <c r="K198" s="3"/>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spans="1:42" x14ac:dyDescent="0.2">
      <c r="A199" s="2"/>
      <c r="B199" s="2"/>
      <c r="C199" s="2"/>
      <c r="D199" s="2"/>
      <c r="E199" s="2"/>
      <c r="F199" s="2"/>
      <c r="G199" s="2"/>
      <c r="H199" s="2"/>
      <c r="I199" s="2"/>
      <c r="J199" s="3"/>
      <c r="K199" s="3"/>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spans="1:42" x14ac:dyDescent="0.2">
      <c r="A200" s="2"/>
      <c r="B200" s="2"/>
      <c r="C200" s="2"/>
      <c r="D200" s="2"/>
      <c r="E200" s="2"/>
      <c r="F200" s="2"/>
      <c r="G200" s="2"/>
      <c r="H200" s="2"/>
      <c r="I200" s="2"/>
      <c r="J200" s="3"/>
      <c r="K200" s="3"/>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spans="1:42" x14ac:dyDescent="0.2">
      <c r="A201" s="2"/>
      <c r="B201" s="2"/>
      <c r="C201" s="2"/>
      <c r="D201" s="2"/>
      <c r="E201" s="2"/>
      <c r="F201" s="2"/>
      <c r="G201" s="2"/>
      <c r="H201" s="2"/>
      <c r="I201" s="2"/>
      <c r="J201" s="3"/>
      <c r="K201" s="3"/>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spans="1:42" x14ac:dyDescent="0.2">
      <c r="A202" s="2"/>
      <c r="B202" s="2"/>
      <c r="C202" s="2"/>
      <c r="D202" s="2"/>
      <c r="E202" s="2"/>
      <c r="F202" s="2"/>
      <c r="G202" s="2"/>
      <c r="H202" s="2"/>
      <c r="I202" s="2"/>
      <c r="J202" s="3"/>
      <c r="K202" s="3"/>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spans="1:42" x14ac:dyDescent="0.2">
      <c r="A203" s="2"/>
      <c r="B203" s="2"/>
      <c r="C203" s="2"/>
      <c r="D203" s="2"/>
      <c r="E203" s="2"/>
      <c r="F203" s="2"/>
      <c r="G203" s="2"/>
      <c r="H203" s="2"/>
      <c r="I203" s="2"/>
      <c r="J203" s="3"/>
      <c r="K203" s="3"/>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spans="1:42" x14ac:dyDescent="0.2">
      <c r="A204" s="2"/>
      <c r="B204" s="2"/>
      <c r="C204" s="2"/>
      <c r="D204" s="2"/>
      <c r="E204" s="2"/>
      <c r="F204" s="2"/>
      <c r="G204" s="2"/>
      <c r="H204" s="2"/>
      <c r="I204" s="2"/>
      <c r="J204" s="3"/>
      <c r="K204" s="3"/>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spans="1:42" x14ac:dyDescent="0.2">
      <c r="A205" s="2"/>
      <c r="B205" s="2"/>
      <c r="C205" s="2"/>
      <c r="D205" s="2"/>
      <c r="E205" s="2"/>
      <c r="F205" s="2"/>
      <c r="G205" s="2"/>
      <c r="H205" s="2"/>
      <c r="I205" s="2"/>
      <c r="J205" s="3"/>
      <c r="K205" s="3"/>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spans="1:42" x14ac:dyDescent="0.2">
      <c r="A206" s="2"/>
      <c r="B206" s="2"/>
      <c r="C206" s="2"/>
      <c r="D206" s="2"/>
      <c r="E206" s="2"/>
      <c r="F206" s="2"/>
      <c r="G206" s="2"/>
      <c r="H206" s="2"/>
      <c r="I206" s="2"/>
      <c r="J206" s="3"/>
      <c r="K206" s="3"/>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spans="1:42" x14ac:dyDescent="0.2">
      <c r="A207" s="2"/>
      <c r="B207" s="2"/>
      <c r="C207" s="2"/>
      <c r="D207" s="2"/>
      <c r="E207" s="2"/>
      <c r="F207" s="2"/>
      <c r="G207" s="2"/>
      <c r="H207" s="2"/>
      <c r="I207" s="2"/>
      <c r="J207" s="3"/>
      <c r="K207" s="3"/>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spans="1:42" x14ac:dyDescent="0.2">
      <c r="A208" s="2"/>
      <c r="B208" s="2"/>
      <c r="C208" s="2"/>
      <c r="D208" s="2"/>
      <c r="E208" s="2"/>
      <c r="F208" s="2"/>
      <c r="G208" s="2"/>
      <c r="H208" s="2"/>
      <c r="I208" s="2"/>
      <c r="J208" s="3"/>
      <c r="K208" s="3"/>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spans="1:42" x14ac:dyDescent="0.2">
      <c r="A209" s="2"/>
      <c r="B209" s="2"/>
      <c r="C209" s="2"/>
      <c r="D209" s="2"/>
      <c r="E209" s="2"/>
      <c r="F209" s="2"/>
      <c r="G209" s="2"/>
      <c r="H209" s="2"/>
      <c r="I209" s="2"/>
      <c r="J209" s="3"/>
      <c r="K209" s="3"/>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spans="1:42" x14ac:dyDescent="0.2">
      <c r="A210" s="2"/>
      <c r="B210" s="2"/>
      <c r="C210" s="2"/>
      <c r="D210" s="2"/>
      <c r="E210" s="2"/>
      <c r="F210" s="2"/>
      <c r="G210" s="2"/>
      <c r="H210" s="2"/>
      <c r="I210" s="2"/>
      <c r="J210" s="3"/>
      <c r="K210" s="3"/>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spans="1:42" x14ac:dyDescent="0.2">
      <c r="A211" s="2"/>
      <c r="B211" s="2"/>
      <c r="C211" s="2"/>
      <c r="D211" s="2"/>
      <c r="E211" s="2"/>
      <c r="F211" s="2"/>
      <c r="G211" s="2"/>
      <c r="H211" s="2"/>
      <c r="I211" s="2"/>
      <c r="J211" s="3"/>
      <c r="K211" s="3"/>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spans="1:42" x14ac:dyDescent="0.2">
      <c r="A212" s="2"/>
      <c r="B212" s="2"/>
      <c r="C212" s="2"/>
      <c r="D212" s="2"/>
      <c r="E212" s="2"/>
      <c r="F212" s="2"/>
      <c r="G212" s="2"/>
      <c r="H212" s="2"/>
      <c r="I212" s="2"/>
      <c r="J212" s="3"/>
      <c r="K212" s="3"/>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spans="1:42" x14ac:dyDescent="0.2">
      <c r="A213" s="2"/>
      <c r="B213" s="2"/>
      <c r="C213" s="2"/>
      <c r="D213" s="2"/>
      <c r="E213" s="2"/>
      <c r="F213" s="2"/>
      <c r="G213" s="2"/>
      <c r="H213" s="2"/>
      <c r="I213" s="2"/>
      <c r="J213" s="3"/>
      <c r="K213" s="3"/>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sheetData>
  <mergeCells count="3">
    <mergeCell ref="C3:F3"/>
    <mergeCell ref="M21:P21"/>
    <mergeCell ref="I5:S5"/>
  </mergeCells>
  <dataValidations count="6">
    <dataValidation type="list" allowBlank="1" showInputMessage="1" showErrorMessage="1" sqref="K39" xr:uid="{6070DFE9-ADEE-4D34-80D8-1445EB635D09}">
      <formula1>"Yes,No"</formula1>
    </dataValidation>
    <dataValidation type="list" allowBlank="1" showInputMessage="1" showErrorMessage="1" sqref="K24" xr:uid="{0FA71C46-8F0A-4C48-AA9D-82CCAA03D7D5}">
      <formula1>$P$24:$R$24</formula1>
    </dataValidation>
    <dataValidation type="list" allowBlank="1" showInputMessage="1" showErrorMessage="1" sqref="N12" xr:uid="{F9A662AE-4034-4277-9568-D5DE70341717}">
      <formula1>"Region,Asia, Africa, North America, South America, Antarctica, Europe, Australia, MENA, G20, GCC, OECD, Non OECD"</formula1>
    </dataValidation>
    <dataValidation type="list" allowBlank="1" showInputMessage="1" showErrorMessage="1" sqref="K8" xr:uid="{CEB8222A-A26A-452D-8AE0-CFA5BD1C0A23}">
      <formula1>"GHGs, CO2, CH4, N2O, BC, CO, NH3, NMVOC, Nox, OC, SO2"</formula1>
    </dataValidation>
    <dataValidation type="list" allowBlank="1" showInputMessage="1" showErrorMessage="1" sqref="K18 M18" xr:uid="{72BD5865-86F5-4B43-A754-70BE6185F437}">
      <formula1>"2019,2018,2017,2016,2015,2014,2013,2012,2011,2010,2009,2008,2007,2006,2005,2004,2003,2002,2001,2000,1999,1998,1997,1996,1995,1994,1993,1992,1991,1990,1989,1988,1987,1986,1985,1984,1983,1982,1981,1980,1979,1978,1977,1976,1975,1974,1973,1972,1971,1970"</formula1>
    </dataValidation>
    <dataValidation type="list" allowBlank="1" showInputMessage="1" showErrorMessage="1" sqref="N8" xr:uid="{8162D2DB-D1FC-4078-8BD0-BF18A862B219}">
      <formula1>"Sum, Average"</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1000000}">
          <x14:formula1>
            <xm:f>Country!$A:$A</xm:f>
          </x14:formula1>
          <xm:sqref>H24 K12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B9BE-A5A2-C944-97F8-8873FAB3E8AE}">
  <dimension ref="A1:U70"/>
  <sheetViews>
    <sheetView tabSelected="1" zoomScale="61" workbookViewId="0">
      <selection activeCell="C5" sqref="C5:C12"/>
    </sheetView>
  </sheetViews>
  <sheetFormatPr baseColWidth="10" defaultColWidth="8.83203125" defaultRowHeight="16" x14ac:dyDescent="0.2"/>
  <cols>
    <col min="1" max="1" width="39.6640625" style="56" customWidth="1"/>
    <col min="2" max="2" width="45" style="56" customWidth="1"/>
    <col min="3" max="3" width="13.1640625" style="57" bestFit="1" customWidth="1"/>
    <col min="4" max="4" width="13.1640625" style="66" customWidth="1"/>
    <col min="5" max="6" width="16.1640625" style="66" customWidth="1"/>
    <col min="7" max="7" width="77.6640625" style="66" customWidth="1"/>
    <col min="8" max="8" width="19.1640625" style="66" bestFit="1" customWidth="1"/>
    <col min="9" max="9" width="14.5" style="66" bestFit="1" customWidth="1"/>
    <col min="10" max="10" width="12.5" style="66" bestFit="1" customWidth="1"/>
    <col min="11" max="11" width="10.1640625" style="57" bestFit="1" customWidth="1"/>
    <col min="12" max="12" width="66.83203125" style="57" customWidth="1"/>
    <col min="13" max="13" width="12.1640625" style="68" customWidth="1"/>
    <col min="14" max="14" width="22.33203125" style="69" bestFit="1" customWidth="1"/>
    <col min="15" max="15" width="14" style="66" customWidth="1"/>
    <col min="16" max="16" width="41.1640625" style="68" customWidth="1"/>
    <col min="17" max="17" width="15.6640625" style="56" customWidth="1"/>
    <col min="18" max="18" width="14.6640625" style="57" customWidth="1"/>
    <col min="19" max="16384" width="8.83203125" style="56"/>
  </cols>
  <sheetData>
    <row r="1" spans="1:19" ht="21" x14ac:dyDescent="0.25">
      <c r="A1" s="65" t="s">
        <v>710</v>
      </c>
      <c r="B1" s="56" t="s">
        <v>774</v>
      </c>
      <c r="H1" s="59"/>
      <c r="I1" s="67" t="s">
        <v>711</v>
      </c>
      <c r="N1" s="68"/>
    </row>
    <row r="2" spans="1:19" ht="21" x14ac:dyDescent="0.25">
      <c r="A2" s="65"/>
      <c r="M2" s="69"/>
      <c r="N2" s="68"/>
    </row>
    <row r="3" spans="1:19" ht="21" x14ac:dyDescent="0.25">
      <c r="A3" s="51" t="s">
        <v>685</v>
      </c>
      <c r="B3" s="52"/>
      <c r="C3" s="52"/>
      <c r="D3" s="52"/>
      <c r="E3" s="52"/>
      <c r="F3" s="52"/>
      <c r="G3" s="52"/>
      <c r="H3" s="52"/>
      <c r="I3" s="52"/>
      <c r="J3" s="52"/>
      <c r="K3" s="52"/>
      <c r="L3" s="52"/>
      <c r="M3" s="52"/>
      <c r="N3" s="52"/>
      <c r="O3" s="52"/>
      <c r="P3" s="52"/>
      <c r="Q3" s="52"/>
      <c r="R3" s="52"/>
      <c r="S3" s="52"/>
    </row>
    <row r="4" spans="1:19" x14ac:dyDescent="0.2">
      <c r="A4" s="53" t="s">
        <v>686</v>
      </c>
      <c r="B4" s="54" t="s">
        <v>687</v>
      </c>
      <c r="C4" s="54" t="s">
        <v>689</v>
      </c>
      <c r="D4" s="54" t="s">
        <v>690</v>
      </c>
      <c r="E4" s="54" t="s">
        <v>691</v>
      </c>
      <c r="F4" s="54" t="s">
        <v>779</v>
      </c>
      <c r="G4" s="54" t="s">
        <v>693</v>
      </c>
      <c r="H4" s="54" t="s">
        <v>694</v>
      </c>
      <c r="I4" s="55" t="s">
        <v>695</v>
      </c>
      <c r="J4" s="55" t="s">
        <v>696</v>
      </c>
      <c r="L4" s="56"/>
      <c r="M4" s="57"/>
      <c r="N4" s="68"/>
      <c r="O4" s="68"/>
      <c r="P4" s="56"/>
      <c r="R4" s="56"/>
    </row>
    <row r="5" spans="1:19" x14ac:dyDescent="0.2">
      <c r="A5" s="58" t="s">
        <v>697</v>
      </c>
      <c r="B5" s="58" t="s">
        <v>544</v>
      </c>
      <c r="C5" s="58">
        <v>0</v>
      </c>
      <c r="D5" s="58" t="s">
        <v>698</v>
      </c>
      <c r="E5" t="s">
        <v>772</v>
      </c>
      <c r="F5" s="59" t="s">
        <v>298</v>
      </c>
      <c r="G5" s="115" t="s">
        <v>779</v>
      </c>
      <c r="H5" s="58"/>
      <c r="I5" s="60"/>
      <c r="J5" s="56"/>
      <c r="L5" s="56"/>
      <c r="M5" s="57"/>
      <c r="N5" s="68"/>
      <c r="O5" s="68"/>
      <c r="P5" s="56"/>
      <c r="R5" s="56"/>
    </row>
    <row r="6" spans="1:19" x14ac:dyDescent="0.2">
      <c r="A6" s="58" t="s">
        <v>697</v>
      </c>
      <c r="B6" s="58" t="s">
        <v>2</v>
      </c>
      <c r="C6" s="58">
        <v>1</v>
      </c>
      <c r="D6" s="58" t="s">
        <v>698</v>
      </c>
      <c r="E6" s="115" t="s">
        <v>773</v>
      </c>
      <c r="F6" s="59" t="s">
        <v>68</v>
      </c>
      <c r="G6" s="115" t="s">
        <v>5</v>
      </c>
      <c r="H6" s="58"/>
      <c r="I6" s="60"/>
      <c r="J6" s="56"/>
      <c r="L6" s="56"/>
      <c r="M6" s="57"/>
      <c r="N6" s="68"/>
      <c r="O6" s="68"/>
      <c r="P6" s="56"/>
      <c r="R6" s="56"/>
    </row>
    <row r="7" spans="1:19" x14ac:dyDescent="0.2">
      <c r="A7" s="58" t="s">
        <v>697</v>
      </c>
      <c r="B7" s="58" t="s">
        <v>543</v>
      </c>
      <c r="C7" s="58">
        <v>2</v>
      </c>
      <c r="D7" s="58" t="s">
        <v>698</v>
      </c>
      <c r="E7" t="s">
        <v>780</v>
      </c>
      <c r="F7" s="59" t="s">
        <v>572</v>
      </c>
      <c r="G7" s="115" t="s">
        <v>572</v>
      </c>
      <c r="H7" s="58"/>
      <c r="I7" s="60"/>
      <c r="J7" s="62"/>
      <c r="L7" s="56"/>
      <c r="M7" s="57"/>
      <c r="N7" s="68"/>
      <c r="O7" s="68"/>
      <c r="P7" s="56"/>
      <c r="R7" s="56"/>
    </row>
    <row r="8" spans="1:19" x14ac:dyDescent="0.2">
      <c r="A8" s="58" t="s">
        <v>697</v>
      </c>
      <c r="B8" s="58" t="s">
        <v>757</v>
      </c>
      <c r="C8" s="58">
        <v>3</v>
      </c>
      <c r="D8" s="58" t="s">
        <v>698</v>
      </c>
      <c r="E8" t="s">
        <v>775</v>
      </c>
      <c r="F8" s="59">
        <v>1970</v>
      </c>
      <c r="G8" s="115">
        <v>1970</v>
      </c>
      <c r="H8" s="58"/>
      <c r="I8" s="60"/>
      <c r="J8" s="63"/>
      <c r="L8" s="56"/>
      <c r="M8" s="57"/>
      <c r="N8" s="68"/>
      <c r="O8" s="68"/>
      <c r="P8" s="56"/>
      <c r="R8" s="56"/>
    </row>
    <row r="9" spans="1:19" x14ac:dyDescent="0.2">
      <c r="A9" s="58" t="s">
        <v>697</v>
      </c>
      <c r="B9" s="58" t="s">
        <v>758</v>
      </c>
      <c r="C9" s="58">
        <v>4</v>
      </c>
      <c r="D9" s="58" t="s">
        <v>698</v>
      </c>
      <c r="E9" t="s">
        <v>775</v>
      </c>
      <c r="F9" s="59">
        <v>2019</v>
      </c>
      <c r="G9" s="115">
        <v>2019</v>
      </c>
      <c r="H9" s="56"/>
      <c r="I9" s="57"/>
      <c r="J9" s="57"/>
      <c r="L9" s="69"/>
      <c r="M9" s="69"/>
      <c r="O9" s="68"/>
      <c r="P9" s="69"/>
      <c r="Q9" s="69"/>
      <c r="R9" s="69"/>
    </row>
    <row r="10" spans="1:19" x14ac:dyDescent="0.2">
      <c r="A10" s="58" t="s">
        <v>697</v>
      </c>
      <c r="B10" s="56" t="s">
        <v>533</v>
      </c>
      <c r="C10" s="58">
        <v>5</v>
      </c>
      <c r="D10" s="58" t="s">
        <v>698</v>
      </c>
      <c r="E10" t="s">
        <v>776</v>
      </c>
      <c r="F10" s="59" t="s">
        <v>295</v>
      </c>
      <c r="G10" s="115" t="s">
        <v>295</v>
      </c>
      <c r="H10" s="56"/>
      <c r="I10" s="56"/>
      <c r="J10" s="57"/>
      <c r="M10" s="69"/>
      <c r="O10" s="69"/>
      <c r="P10" s="69"/>
      <c r="Q10" s="69"/>
      <c r="R10" s="69"/>
    </row>
    <row r="11" spans="1:19" x14ac:dyDescent="0.2">
      <c r="A11" s="58" t="s">
        <v>697</v>
      </c>
      <c r="B11" s="58" t="s">
        <v>759</v>
      </c>
      <c r="C11" s="58">
        <v>6</v>
      </c>
      <c r="D11" s="58" t="s">
        <v>698</v>
      </c>
      <c r="E11" t="s">
        <v>777</v>
      </c>
      <c r="F11" s="59" t="s">
        <v>596</v>
      </c>
      <c r="G11" s="115" t="s">
        <v>596</v>
      </c>
      <c r="H11" s="58"/>
      <c r="I11" s="57"/>
      <c r="J11" s="57"/>
      <c r="M11" s="69"/>
      <c r="O11" s="69"/>
      <c r="P11" s="69"/>
      <c r="Q11" s="69"/>
      <c r="R11" s="69"/>
    </row>
    <row r="12" spans="1:19" x14ac:dyDescent="0.2">
      <c r="A12" s="58" t="s">
        <v>697</v>
      </c>
      <c r="B12" s="58" t="s">
        <v>760</v>
      </c>
      <c r="C12" s="58">
        <v>7</v>
      </c>
      <c r="D12" s="58" t="s">
        <v>698</v>
      </c>
      <c r="E12" s="58" t="s">
        <v>778</v>
      </c>
      <c r="F12" s="59" t="s">
        <v>781</v>
      </c>
      <c r="G12" s="115" t="s">
        <v>540</v>
      </c>
      <c r="H12" s="58"/>
      <c r="I12" s="57"/>
      <c r="J12" s="57"/>
      <c r="M12" s="69"/>
      <c r="O12" s="69"/>
      <c r="P12" s="69"/>
      <c r="Q12" s="69"/>
      <c r="R12" s="69"/>
    </row>
    <row r="13" spans="1:19" x14ac:dyDescent="0.2">
      <c r="A13" s="58"/>
      <c r="O13" s="69"/>
      <c r="P13" s="69"/>
      <c r="Q13" s="69"/>
      <c r="R13" s="69"/>
      <c r="S13" s="69"/>
    </row>
    <row r="14" spans="1:19" x14ac:dyDescent="0.2">
      <c r="O14" s="69"/>
      <c r="P14" s="69"/>
      <c r="Q14" s="69"/>
      <c r="R14" s="69"/>
      <c r="S14" s="69"/>
    </row>
    <row r="15" spans="1:19" x14ac:dyDescent="0.2">
      <c r="C15" s="56"/>
      <c r="D15" s="56"/>
      <c r="E15" s="56"/>
      <c r="F15" s="56"/>
      <c r="G15" s="56"/>
      <c r="H15" s="56"/>
      <c r="I15" s="56"/>
      <c r="J15" s="56"/>
      <c r="L15" s="56"/>
      <c r="M15" s="56"/>
      <c r="N15" s="56"/>
      <c r="O15" s="56"/>
      <c r="P15" s="56"/>
      <c r="R15" s="56"/>
    </row>
    <row r="16" spans="1:19" ht="21" x14ac:dyDescent="0.25">
      <c r="A16" s="51" t="s">
        <v>712</v>
      </c>
      <c r="B16" s="52"/>
      <c r="C16" s="52"/>
      <c r="D16" s="52"/>
      <c r="E16" s="52"/>
      <c r="F16" s="52"/>
      <c r="G16" s="52"/>
      <c r="H16" s="52"/>
      <c r="I16" s="52"/>
      <c r="J16" s="52"/>
      <c r="K16" s="52"/>
      <c r="L16" s="52"/>
      <c r="M16" s="52"/>
      <c r="N16" s="52"/>
      <c r="O16" s="52"/>
      <c r="P16" s="52"/>
      <c r="Q16" s="52"/>
      <c r="R16" s="52"/>
      <c r="S16" s="52"/>
    </row>
    <row r="17" spans="1:18" x14ac:dyDescent="0.2">
      <c r="A17" s="71" t="s">
        <v>713</v>
      </c>
      <c r="Q17" s="72"/>
      <c r="R17" s="56"/>
    </row>
    <row r="18" spans="1:18" x14ac:dyDescent="0.2">
      <c r="A18" s="54" t="s">
        <v>714</v>
      </c>
      <c r="B18" s="54" t="s">
        <v>715</v>
      </c>
      <c r="C18" s="54" t="s">
        <v>688</v>
      </c>
      <c r="D18" s="54" t="s">
        <v>690</v>
      </c>
      <c r="E18" s="54" t="s">
        <v>692</v>
      </c>
      <c r="F18" s="54"/>
      <c r="G18" s="55" t="s">
        <v>695</v>
      </c>
      <c r="H18" s="55" t="s">
        <v>716</v>
      </c>
      <c r="I18" s="55" t="s">
        <v>696</v>
      </c>
      <c r="Q18" s="73"/>
      <c r="R18" s="56"/>
    </row>
    <row r="19" spans="1:18" x14ac:dyDescent="0.2">
      <c r="A19" s="56" t="s">
        <v>717</v>
      </c>
      <c r="B19" s="58" t="s">
        <v>718</v>
      </c>
      <c r="C19" s="74" t="s">
        <v>719</v>
      </c>
      <c r="D19" s="58" t="s">
        <v>701</v>
      </c>
      <c r="E19" s="75">
        <f>[1]Cashflow!F18</f>
        <v>62749.632000000005</v>
      </c>
      <c r="F19" s="75"/>
      <c r="G19" s="76" t="s">
        <v>720</v>
      </c>
      <c r="H19" s="77"/>
      <c r="I19" s="78" t="s">
        <v>721</v>
      </c>
      <c r="R19" s="56"/>
    </row>
    <row r="20" spans="1:18" x14ac:dyDescent="0.2">
      <c r="A20" s="56" t="s">
        <v>717</v>
      </c>
      <c r="B20" s="58" t="s">
        <v>722</v>
      </c>
      <c r="C20" s="74" t="s">
        <v>719</v>
      </c>
      <c r="D20" s="58" t="s">
        <v>701</v>
      </c>
      <c r="E20" s="75" t="e">
        <f>SUM([1]Cashflow!F105:AI105)/F7</f>
        <v>#VALUE!</v>
      </c>
      <c r="F20" s="75"/>
      <c r="G20" s="76" t="s">
        <v>720</v>
      </c>
      <c r="H20" s="79"/>
      <c r="I20" s="78" t="s">
        <v>721</v>
      </c>
      <c r="R20" s="56"/>
    </row>
    <row r="21" spans="1:18" x14ac:dyDescent="0.2">
      <c r="A21" s="56" t="s">
        <v>717</v>
      </c>
      <c r="B21" s="58" t="s">
        <v>723</v>
      </c>
      <c r="C21" s="80" t="s">
        <v>700</v>
      </c>
      <c r="D21" s="58" t="s">
        <v>701</v>
      </c>
      <c r="E21" s="81" t="e">
        <f>#REF!</f>
        <v>#REF!</v>
      </c>
      <c r="F21" s="81"/>
      <c r="G21" s="76" t="s">
        <v>720</v>
      </c>
      <c r="H21" s="82" t="s">
        <v>724</v>
      </c>
      <c r="I21" s="60" t="s">
        <v>725</v>
      </c>
      <c r="R21" s="56"/>
    </row>
    <row r="22" spans="1:18" x14ac:dyDescent="0.2">
      <c r="A22" s="56" t="s">
        <v>726</v>
      </c>
      <c r="B22" s="58" t="s">
        <v>727</v>
      </c>
      <c r="C22" s="58" t="s">
        <v>709</v>
      </c>
      <c r="D22" s="58" t="s">
        <v>699</v>
      </c>
      <c r="E22" s="83">
        <f>-[1]Cashflow!D26/([1]Cashflow!D18*1000)</f>
        <v>0.45649760570010744</v>
      </c>
      <c r="F22" s="83"/>
      <c r="G22" s="76" t="s">
        <v>720</v>
      </c>
      <c r="H22" s="84"/>
      <c r="I22" s="78" t="s">
        <v>721</v>
      </c>
      <c r="R22" s="56"/>
    </row>
    <row r="23" spans="1:18" x14ac:dyDescent="0.2">
      <c r="A23" s="56" t="s">
        <v>726</v>
      </c>
      <c r="B23" s="58" t="s">
        <v>728</v>
      </c>
      <c r="C23" s="58" t="s">
        <v>709</v>
      </c>
      <c r="D23" s="58" t="s">
        <v>699</v>
      </c>
      <c r="E23" s="83">
        <f>-[1]Cashflow!D30/([1]Cashflow!D18*1000)</f>
        <v>0.27192634955076816</v>
      </c>
      <c r="F23" s="83"/>
      <c r="G23" s="76" t="s">
        <v>720</v>
      </c>
      <c r="H23" s="84"/>
      <c r="I23" s="78" t="s">
        <v>721</v>
      </c>
      <c r="R23" s="56"/>
    </row>
    <row r="24" spans="1:18" x14ac:dyDescent="0.2">
      <c r="A24" s="56" t="s">
        <v>726</v>
      </c>
      <c r="B24" s="58" t="s">
        <v>729</v>
      </c>
      <c r="C24" s="58" t="s">
        <v>709</v>
      </c>
      <c r="D24" s="58" t="s">
        <v>699</v>
      </c>
      <c r="E24" s="83">
        <f>-[1]Cashflow!D32/([1]Cashflow!D18*1000)</f>
        <v>2.3999999999999994E-2</v>
      </c>
      <c r="F24" s="83"/>
      <c r="G24" s="76" t="s">
        <v>720</v>
      </c>
      <c r="H24" s="84"/>
      <c r="I24" s="78" t="s">
        <v>721</v>
      </c>
      <c r="R24" s="56"/>
    </row>
    <row r="25" spans="1:18" x14ac:dyDescent="0.2">
      <c r="A25" s="56" t="s">
        <v>726</v>
      </c>
      <c r="B25" s="58" t="s">
        <v>730</v>
      </c>
      <c r="C25" s="58" t="s">
        <v>709</v>
      </c>
      <c r="D25" s="58" t="s">
        <v>699</v>
      </c>
      <c r="E25" s="83">
        <f>-[1]Cashflow!D31/([1]Cashflow!D18*10000)</f>
        <v>1.4999999999999998E-3</v>
      </c>
      <c r="F25" s="83"/>
      <c r="G25" s="76" t="s">
        <v>720</v>
      </c>
      <c r="H25" s="84"/>
      <c r="I25" s="78" t="s">
        <v>721</v>
      </c>
      <c r="R25" s="56"/>
    </row>
    <row r="26" spans="1:18" x14ac:dyDescent="0.2">
      <c r="A26" s="56" t="s">
        <v>726</v>
      </c>
      <c r="B26" s="58" t="s">
        <v>731</v>
      </c>
      <c r="C26" s="58" t="s">
        <v>709</v>
      </c>
      <c r="D26" s="58" t="s">
        <v>699</v>
      </c>
      <c r="E26" s="83">
        <f>-[1]Cashflow!D33/([1]Cashflow!D18*1000)</f>
        <v>0.18710526315789469</v>
      </c>
      <c r="F26" s="83"/>
      <c r="G26" s="76" t="s">
        <v>720</v>
      </c>
      <c r="H26" s="84"/>
      <c r="I26" s="78" t="s">
        <v>721</v>
      </c>
      <c r="R26" s="56"/>
    </row>
    <row r="27" spans="1:18" x14ac:dyDescent="0.2">
      <c r="A27" s="56" t="s">
        <v>726</v>
      </c>
      <c r="B27" s="58" t="s">
        <v>732</v>
      </c>
      <c r="C27" s="58" t="s">
        <v>709</v>
      </c>
      <c r="D27" s="58" t="s">
        <v>699</v>
      </c>
      <c r="E27" s="83">
        <f>-[1]Cashflow!D36/([1]Cashflow!D18*1000)</f>
        <v>0</v>
      </c>
      <c r="F27" s="83"/>
      <c r="G27" s="76" t="s">
        <v>720</v>
      </c>
      <c r="H27" s="84"/>
      <c r="I27" s="78" t="s">
        <v>721</v>
      </c>
      <c r="R27" s="56"/>
    </row>
    <row r="28" spans="1:18" x14ac:dyDescent="0.2">
      <c r="A28" s="56" t="s">
        <v>726</v>
      </c>
      <c r="B28" s="58" t="s">
        <v>733</v>
      </c>
      <c r="C28" s="58" t="s">
        <v>709</v>
      </c>
      <c r="D28" s="58" t="s">
        <v>699</v>
      </c>
      <c r="E28" s="83">
        <f>SUM(E22:E27)</f>
        <v>0.94102921840877019</v>
      </c>
      <c r="F28" s="83"/>
      <c r="G28" s="76" t="s">
        <v>720</v>
      </c>
      <c r="H28" s="84"/>
      <c r="I28" s="78" t="s">
        <v>721</v>
      </c>
      <c r="R28" s="56"/>
    </row>
    <row r="29" spans="1:18" x14ac:dyDescent="0.2">
      <c r="A29" s="56" t="s">
        <v>726</v>
      </c>
      <c r="B29" s="58" t="s">
        <v>734</v>
      </c>
      <c r="D29" s="58" t="s">
        <v>699</v>
      </c>
      <c r="E29" s="83">
        <f>[1]Cashflow!D46</f>
        <v>0.15253329731673437</v>
      </c>
      <c r="F29" s="83"/>
      <c r="G29" s="76" t="s">
        <v>720</v>
      </c>
      <c r="H29" s="84"/>
      <c r="I29" s="78" t="s">
        <v>721</v>
      </c>
      <c r="R29" s="56"/>
    </row>
    <row r="30" spans="1:18" x14ac:dyDescent="0.2">
      <c r="A30" s="56" t="s">
        <v>726</v>
      </c>
      <c r="B30" s="58" t="s">
        <v>735</v>
      </c>
      <c r="D30" s="58" t="s">
        <v>699</v>
      </c>
      <c r="E30" s="83">
        <f>[1]Cashflow!D54</f>
        <v>0.12442244245771761</v>
      </c>
      <c r="F30" s="83"/>
      <c r="G30" s="76" t="s">
        <v>720</v>
      </c>
      <c r="H30" s="84"/>
      <c r="I30" s="78" t="s">
        <v>721</v>
      </c>
      <c r="R30" s="56"/>
    </row>
    <row r="31" spans="1:18" x14ac:dyDescent="0.2">
      <c r="A31" s="56" t="s">
        <v>726</v>
      </c>
      <c r="B31" s="58" t="s">
        <v>736</v>
      </c>
      <c r="D31" s="58" t="s">
        <v>699</v>
      </c>
      <c r="E31" s="83">
        <f>[1]Cashflow!D58</f>
        <v>0.18257248288487227</v>
      </c>
      <c r="F31" s="83"/>
      <c r="G31" s="76" t="s">
        <v>720</v>
      </c>
      <c r="H31" s="85"/>
      <c r="I31" s="78" t="s">
        <v>721</v>
      </c>
      <c r="R31" s="56"/>
    </row>
    <row r="32" spans="1:18" x14ac:dyDescent="0.2">
      <c r="A32" s="61" t="s">
        <v>702</v>
      </c>
      <c r="B32" s="58" t="s">
        <v>737</v>
      </c>
      <c r="C32" s="58" t="s">
        <v>700</v>
      </c>
      <c r="D32" s="58" t="s">
        <v>701</v>
      </c>
      <c r="E32" s="81" t="e">
        <f>1-#REF!</f>
        <v>#REF!</v>
      </c>
      <c r="F32" s="81"/>
      <c r="G32" s="76" t="s">
        <v>720</v>
      </c>
      <c r="H32" s="86"/>
      <c r="I32" s="60"/>
      <c r="J32" s="87"/>
      <c r="K32" s="88"/>
      <c r="L32" s="87"/>
      <c r="R32" s="56"/>
    </row>
    <row r="33" spans="1:18" x14ac:dyDescent="0.2">
      <c r="A33" s="61" t="s">
        <v>702</v>
      </c>
      <c r="B33" s="58" t="s">
        <v>738</v>
      </c>
      <c r="C33" s="58" t="s">
        <v>700</v>
      </c>
      <c r="D33" s="58" t="s">
        <v>701</v>
      </c>
      <c r="E33" s="89" t="e">
        <f>#REF!*#REF!+E32*#REF!</f>
        <v>#REF!</v>
      </c>
      <c r="F33" s="89"/>
      <c r="G33" s="76" t="s">
        <v>720</v>
      </c>
      <c r="H33" s="90"/>
      <c r="I33" s="60"/>
      <c r="K33" s="87"/>
      <c r="L33" s="87"/>
      <c r="N33" s="91"/>
      <c r="R33" s="56"/>
    </row>
    <row r="34" spans="1:18" x14ac:dyDescent="0.2">
      <c r="A34" s="61" t="s">
        <v>702</v>
      </c>
      <c r="B34" s="58" t="s">
        <v>739</v>
      </c>
      <c r="C34" s="58"/>
      <c r="D34" s="58" t="s">
        <v>699</v>
      </c>
      <c r="E34" s="92">
        <f>[1]Cashflow!D61</f>
        <v>1.243020660732677</v>
      </c>
      <c r="F34" s="92"/>
      <c r="G34" s="76" t="s">
        <v>720</v>
      </c>
      <c r="H34" s="90"/>
      <c r="I34" s="60"/>
      <c r="K34" s="87"/>
      <c r="L34" s="87"/>
      <c r="N34" s="91"/>
      <c r="R34" s="56"/>
    </row>
    <row r="35" spans="1:18" x14ac:dyDescent="0.2">
      <c r="A35" s="61" t="s">
        <v>702</v>
      </c>
      <c r="B35" s="58" t="s">
        <v>740</v>
      </c>
      <c r="C35" s="58" t="s">
        <v>741</v>
      </c>
      <c r="D35" s="58" t="s">
        <v>742</v>
      </c>
      <c r="E35" s="93" t="e">
        <f>IF($E$34&gt;#REF!,"Pass","Fail")</f>
        <v>#REF!</v>
      </c>
      <c r="F35" s="93"/>
      <c r="G35" s="76" t="s">
        <v>720</v>
      </c>
      <c r="H35" s="90"/>
      <c r="I35" s="60"/>
      <c r="R35" s="56"/>
    </row>
    <row r="36" spans="1:18" x14ac:dyDescent="0.2">
      <c r="A36" s="61" t="s">
        <v>702</v>
      </c>
      <c r="B36" s="58" t="s">
        <v>743</v>
      </c>
      <c r="C36" s="58"/>
      <c r="D36" s="58" t="s">
        <v>699</v>
      </c>
      <c r="E36" s="92">
        <f>[1]Cashflow!C61</f>
        <v>1.2810160006699154</v>
      </c>
      <c r="F36" s="92"/>
      <c r="G36" s="76" t="s">
        <v>720</v>
      </c>
      <c r="H36" s="90"/>
      <c r="I36" s="60"/>
      <c r="R36" s="56"/>
    </row>
    <row r="37" spans="1:18" x14ac:dyDescent="0.2">
      <c r="A37" s="61" t="s">
        <v>702</v>
      </c>
      <c r="B37" s="58" t="s">
        <v>744</v>
      </c>
      <c r="C37" s="58" t="s">
        <v>741</v>
      </c>
      <c r="D37" s="58" t="s">
        <v>742</v>
      </c>
      <c r="E37" s="93" t="e">
        <f>IF(E36&gt;#REF!,"Pass","Fail")</f>
        <v>#REF!</v>
      </c>
      <c r="F37" s="93"/>
      <c r="G37" s="76" t="s">
        <v>720</v>
      </c>
      <c r="H37" s="90"/>
      <c r="I37" s="94"/>
      <c r="R37" s="56"/>
    </row>
    <row r="38" spans="1:18" x14ac:dyDescent="0.2">
      <c r="A38" s="61" t="s">
        <v>707</v>
      </c>
      <c r="B38" s="58" t="s">
        <v>745</v>
      </c>
      <c r="C38" s="58" t="s">
        <v>708</v>
      </c>
      <c r="D38" s="58" t="s">
        <v>699</v>
      </c>
      <c r="E38" s="95" t="e">
        <f>IF(#REF!="Simple",((#REF!*3.75*#REF!*1000/1116)-#REF!)*#REF!,0)+IF(#REF!="Intermediate",(#REF!-#REF!)*(1-#REF!),0)</f>
        <v>#REF!</v>
      </c>
      <c r="F38" s="95"/>
      <c r="G38" s="76" t="s">
        <v>720</v>
      </c>
      <c r="H38" s="96"/>
      <c r="I38" s="64" t="s">
        <v>721</v>
      </c>
      <c r="R38" s="56"/>
    </row>
    <row r="39" spans="1:18" x14ac:dyDescent="0.2">
      <c r="A39" s="61" t="s">
        <v>707</v>
      </c>
      <c r="B39" s="58" t="s">
        <v>746</v>
      </c>
      <c r="C39" s="58" t="s">
        <v>708</v>
      </c>
      <c r="D39" s="58" t="s">
        <v>699</v>
      </c>
      <c r="E39" s="95" t="e">
        <f>IF(#REF!="Simple",((#REF!*3.75*#REF!*1000/1116)-#REF!-$E$38),0)+IF(#REF!="Intermediate",(#REF!-#REF!)*(1-#REF!),0)</f>
        <v>#REF!</v>
      </c>
      <c r="F39" s="95"/>
      <c r="G39" s="76" t="s">
        <v>720</v>
      </c>
      <c r="H39" s="90"/>
      <c r="I39" s="60" t="s">
        <v>721</v>
      </c>
      <c r="R39" s="56"/>
    </row>
    <row r="40" spans="1:18" x14ac:dyDescent="0.2">
      <c r="A40" s="61" t="s">
        <v>707</v>
      </c>
      <c r="B40" s="58" t="s">
        <v>747</v>
      </c>
      <c r="C40" s="58" t="s">
        <v>708</v>
      </c>
      <c r="D40" s="58" t="s">
        <v>699</v>
      </c>
      <c r="E40" s="95" t="e">
        <f>#REF!</f>
        <v>#REF!</v>
      </c>
      <c r="F40" s="95"/>
      <c r="G40" s="76" t="s">
        <v>720</v>
      </c>
      <c r="H40" s="90"/>
      <c r="I40" s="60" t="s">
        <v>721</v>
      </c>
      <c r="R40" s="56"/>
    </row>
    <row r="41" spans="1:18" x14ac:dyDescent="0.2">
      <c r="A41" s="61" t="s">
        <v>707</v>
      </c>
      <c r="B41" s="58" t="s">
        <v>748</v>
      </c>
      <c r="C41" s="58" t="s">
        <v>708</v>
      </c>
      <c r="D41" s="58" t="s">
        <v>699</v>
      </c>
      <c r="E41" s="95" t="e">
        <f>E38+E39+E40</f>
        <v>#REF!</v>
      </c>
      <c r="F41" s="95"/>
      <c r="G41" s="76" t="s">
        <v>720</v>
      </c>
      <c r="H41" s="90"/>
      <c r="I41" s="60" t="s">
        <v>721</v>
      </c>
      <c r="R41" s="56"/>
    </row>
    <row r="42" spans="1:18" x14ac:dyDescent="0.2">
      <c r="A42" s="61" t="s">
        <v>703</v>
      </c>
      <c r="B42" s="58" t="s">
        <v>749</v>
      </c>
      <c r="C42" s="58" t="s">
        <v>700</v>
      </c>
      <c r="D42" s="58" t="s">
        <v>699</v>
      </c>
      <c r="E42" s="73" t="e">
        <f>1-#REF!</f>
        <v>#REF!</v>
      </c>
      <c r="F42" s="73"/>
      <c r="G42" s="76" t="s">
        <v>720</v>
      </c>
      <c r="H42" s="84"/>
      <c r="I42" s="97"/>
      <c r="R42" s="56"/>
    </row>
    <row r="43" spans="1:18" x14ac:dyDescent="0.2">
      <c r="A43" s="61" t="s">
        <v>705</v>
      </c>
      <c r="B43" s="58" t="s">
        <v>750</v>
      </c>
      <c r="C43" s="58"/>
      <c r="D43" s="58" t="s">
        <v>701</v>
      </c>
      <c r="E43" s="81" t="e">
        <f>IF(#REF!="&lt;0.45",100%,0)+IF(#REF!="0.45-&lt;1.5",50%,0)+IF(#REF!="1.5-&lt;2.5",33.4%,0)+IF(#REF!="2.5-&lt;4",20%,0)+IF(#REF!="4-&lt;6",8.4%,0)</f>
        <v>#REF!</v>
      </c>
      <c r="F43" s="81"/>
      <c r="G43" s="76" t="s">
        <v>720</v>
      </c>
      <c r="H43" s="84"/>
      <c r="I43" s="60"/>
      <c r="R43" s="56"/>
    </row>
    <row r="44" spans="1:18" x14ac:dyDescent="0.2">
      <c r="A44" s="61" t="s">
        <v>705</v>
      </c>
      <c r="B44" s="58" t="s">
        <v>751</v>
      </c>
      <c r="C44" s="58" t="s">
        <v>706</v>
      </c>
      <c r="D44" s="58" t="s">
        <v>699</v>
      </c>
      <c r="E44" s="98" t="e">
        <f>#REF!*E43</f>
        <v>#REF!</v>
      </c>
      <c r="F44" s="98"/>
      <c r="G44" s="76" t="s">
        <v>720</v>
      </c>
      <c r="H44" s="84"/>
      <c r="I44" s="60"/>
      <c r="R44" s="56"/>
    </row>
    <row r="45" spans="1:18" x14ac:dyDescent="0.2">
      <c r="A45" s="61" t="s">
        <v>703</v>
      </c>
      <c r="B45" s="58" t="s">
        <v>752</v>
      </c>
      <c r="C45" s="58" t="s">
        <v>704</v>
      </c>
      <c r="D45" s="58" t="s">
        <v>699</v>
      </c>
      <c r="E45" s="99" t="e">
        <f>#REF!*#REF!+E42*#REF!</f>
        <v>#REF!</v>
      </c>
      <c r="F45" s="99"/>
      <c r="G45" s="76" t="s">
        <v>720</v>
      </c>
      <c r="H45" s="79"/>
      <c r="I45" s="60"/>
      <c r="R45" s="56"/>
    </row>
    <row r="46" spans="1:18" x14ac:dyDescent="0.2">
      <c r="D46" s="58"/>
      <c r="R46" s="56"/>
    </row>
    <row r="47" spans="1:18" x14ac:dyDescent="0.2">
      <c r="R47" s="56"/>
    </row>
    <row r="48" spans="1:18" x14ac:dyDescent="0.2">
      <c r="I48" s="56"/>
      <c r="J48" s="56"/>
      <c r="K48" s="56"/>
      <c r="L48" s="56"/>
      <c r="M48" s="56"/>
      <c r="N48" s="56"/>
      <c r="O48" s="56"/>
      <c r="P48" s="56"/>
      <c r="R48" s="56"/>
    </row>
    <row r="49" spans="1:18" x14ac:dyDescent="0.2">
      <c r="I49" s="68"/>
      <c r="J49" s="68"/>
      <c r="K49" s="56"/>
      <c r="L49" s="56"/>
      <c r="N49" s="91"/>
      <c r="O49" s="68"/>
      <c r="R49" s="56"/>
    </row>
    <row r="50" spans="1:18" x14ac:dyDescent="0.2">
      <c r="I50" s="68"/>
      <c r="J50" s="68"/>
      <c r="K50" s="56"/>
      <c r="L50" s="56"/>
      <c r="N50" s="91"/>
      <c r="O50" s="68"/>
      <c r="R50" s="56"/>
    </row>
    <row r="51" spans="1:18" x14ac:dyDescent="0.2">
      <c r="I51" s="68"/>
      <c r="J51" s="68"/>
      <c r="K51" s="56"/>
      <c r="L51" s="56"/>
      <c r="N51" s="91"/>
      <c r="O51" s="68"/>
      <c r="R51" s="56"/>
    </row>
    <row r="52" spans="1:18" x14ac:dyDescent="0.2">
      <c r="A52" s="56" t="s">
        <v>753</v>
      </c>
      <c r="B52" s="100"/>
      <c r="C52" s="101"/>
      <c r="D52" s="57"/>
      <c r="E52" s="101" t="s">
        <v>754</v>
      </c>
      <c r="F52" s="101"/>
      <c r="G52" s="102" t="s">
        <v>755</v>
      </c>
      <c r="H52" s="103" t="s">
        <v>756</v>
      </c>
      <c r="I52" s="68"/>
      <c r="J52" s="68"/>
      <c r="K52" s="56"/>
      <c r="L52" s="56"/>
      <c r="N52" s="91"/>
      <c r="O52" s="68"/>
      <c r="R52" s="56"/>
    </row>
    <row r="53" spans="1:18" x14ac:dyDescent="0.2">
      <c r="B53" s="100"/>
      <c r="C53" s="104">
        <v>0.05</v>
      </c>
      <c r="D53" s="57"/>
      <c r="E53" s="105">
        <v>0.371</v>
      </c>
      <c r="F53" s="105"/>
      <c r="G53" s="106">
        <v>0.11799999999999999</v>
      </c>
      <c r="H53" s="107">
        <v>0.17599999999999999</v>
      </c>
      <c r="I53" s="68"/>
      <c r="J53" s="68"/>
      <c r="K53" s="56"/>
      <c r="L53" s="56"/>
      <c r="N53" s="91"/>
      <c r="O53" s="68"/>
      <c r="R53" s="56"/>
    </row>
    <row r="54" spans="1:18" x14ac:dyDescent="0.2">
      <c r="B54" s="100"/>
      <c r="C54" s="108">
        <v>7.0000000000000007E-2</v>
      </c>
      <c r="D54" s="57"/>
      <c r="E54" s="105">
        <v>0.373</v>
      </c>
      <c r="F54" s="105"/>
      <c r="G54" s="109">
        <v>0.12</v>
      </c>
      <c r="H54" s="107">
        <v>0.17799999999999999</v>
      </c>
      <c r="I54" s="68"/>
      <c r="J54" s="68"/>
      <c r="K54" s="56"/>
      <c r="L54" s="56"/>
      <c r="N54" s="91"/>
      <c r="O54" s="68"/>
      <c r="R54" s="56"/>
    </row>
    <row r="55" spans="1:18" x14ac:dyDescent="0.2">
      <c r="B55" s="100"/>
      <c r="C55" s="110">
        <v>0.09</v>
      </c>
      <c r="D55" s="57"/>
      <c r="E55" s="111">
        <v>0.375</v>
      </c>
      <c r="F55" s="111"/>
      <c r="G55" s="106">
        <v>0.121</v>
      </c>
      <c r="H55" s="112">
        <v>0.18</v>
      </c>
      <c r="I55" s="68"/>
      <c r="J55" s="68"/>
      <c r="K55" s="56"/>
      <c r="L55" s="56"/>
      <c r="N55" s="91"/>
      <c r="O55" s="68"/>
      <c r="R55" s="56"/>
    </row>
    <row r="56" spans="1:18" x14ac:dyDescent="0.2">
      <c r="B56" s="100"/>
      <c r="C56" s="110">
        <v>0.11</v>
      </c>
      <c r="D56" s="57"/>
      <c r="E56" s="111">
        <v>0.376</v>
      </c>
      <c r="F56" s="111"/>
      <c r="G56" s="106">
        <v>0.123</v>
      </c>
      <c r="H56" s="107">
        <v>0.182</v>
      </c>
      <c r="I56" s="68"/>
      <c r="J56" s="68"/>
      <c r="K56" s="56"/>
      <c r="L56" s="56"/>
      <c r="N56" s="91"/>
      <c r="O56" s="68"/>
      <c r="R56" s="56"/>
    </row>
    <row r="57" spans="1:18" x14ac:dyDescent="0.2">
      <c r="B57" s="100"/>
      <c r="C57" s="110">
        <v>0.13</v>
      </c>
      <c r="D57" s="57"/>
      <c r="E57" s="111">
        <v>0.378</v>
      </c>
      <c r="F57" s="111"/>
      <c r="G57" s="106">
        <v>0.124</v>
      </c>
      <c r="H57" s="107">
        <v>0.183</v>
      </c>
      <c r="I57" s="68"/>
      <c r="J57" s="68"/>
      <c r="K57" s="56"/>
      <c r="L57" s="56"/>
      <c r="N57" s="91"/>
      <c r="O57" s="68"/>
      <c r="R57" s="56"/>
    </row>
    <row r="58" spans="1:18" x14ac:dyDescent="0.2">
      <c r="B58" s="100"/>
      <c r="C58" s="110">
        <v>0.15</v>
      </c>
      <c r="D58" s="57"/>
      <c r="E58" s="113">
        <v>0.38</v>
      </c>
      <c r="F58" s="113"/>
      <c r="G58" s="106">
        <v>0.126</v>
      </c>
      <c r="H58" s="107">
        <v>0.185</v>
      </c>
      <c r="I58" s="68"/>
      <c r="J58" s="68"/>
      <c r="K58" s="56"/>
      <c r="L58" s="56"/>
      <c r="N58" s="91"/>
      <c r="O58" s="68"/>
      <c r="R58" s="56"/>
    </row>
    <row r="59" spans="1:18" x14ac:dyDescent="0.2">
      <c r="C59" s="56"/>
      <c r="D59" s="68"/>
      <c r="E59" s="68"/>
      <c r="F59" s="68"/>
      <c r="G59" s="68"/>
      <c r="H59" s="68"/>
      <c r="I59" s="68"/>
      <c r="J59" s="68"/>
      <c r="K59" s="56"/>
      <c r="L59" s="56"/>
      <c r="N59" s="91"/>
      <c r="O59" s="68"/>
      <c r="R59" s="56"/>
    </row>
    <row r="60" spans="1:18" x14ac:dyDescent="0.2">
      <c r="C60" s="56"/>
      <c r="D60" s="68"/>
      <c r="E60" s="68"/>
      <c r="F60" s="68"/>
      <c r="G60" s="68"/>
      <c r="H60" s="68"/>
      <c r="I60" s="68"/>
      <c r="J60" s="68"/>
      <c r="K60" s="56"/>
      <c r="L60" s="56"/>
      <c r="N60" s="91"/>
      <c r="O60" s="68"/>
      <c r="R60" s="56"/>
    </row>
    <row r="61" spans="1:18" x14ac:dyDescent="0.2">
      <c r="C61" s="56"/>
      <c r="D61" s="68"/>
      <c r="E61" s="68"/>
      <c r="F61" s="68"/>
      <c r="G61" s="68"/>
      <c r="H61" s="68"/>
      <c r="I61" s="68"/>
      <c r="J61" s="68"/>
      <c r="K61" s="56"/>
      <c r="L61" s="56"/>
      <c r="N61" s="91"/>
      <c r="O61" s="68"/>
      <c r="R61" s="56"/>
    </row>
    <row r="62" spans="1:18" x14ac:dyDescent="0.2">
      <c r="C62" s="56"/>
      <c r="D62" s="68"/>
      <c r="E62" s="68"/>
      <c r="F62" s="68"/>
      <c r="G62" s="68"/>
      <c r="H62" s="68"/>
      <c r="I62" s="68"/>
      <c r="J62" s="68"/>
      <c r="K62" s="56"/>
      <c r="L62" s="56"/>
      <c r="N62" s="91"/>
      <c r="O62" s="68"/>
      <c r="R62" s="56"/>
    </row>
    <row r="63" spans="1:18" x14ac:dyDescent="0.2">
      <c r="C63" s="56"/>
      <c r="D63" s="68"/>
      <c r="E63" s="68"/>
      <c r="F63" s="68"/>
      <c r="G63" s="68"/>
      <c r="H63" s="68"/>
      <c r="I63" s="68"/>
      <c r="J63" s="68"/>
      <c r="K63" s="56"/>
      <c r="L63" s="56"/>
      <c r="N63" s="91"/>
      <c r="O63" s="68"/>
      <c r="R63" s="56"/>
    </row>
    <row r="64" spans="1:18" x14ac:dyDescent="0.2">
      <c r="A64" t="s">
        <v>772</v>
      </c>
      <c r="C64" s="56"/>
      <c r="D64" s="68"/>
      <c r="E64" s="68"/>
      <c r="F64" s="68"/>
      <c r="G64" s="68"/>
      <c r="H64" s="68"/>
      <c r="I64" s="68"/>
      <c r="J64" s="68"/>
      <c r="K64" s="56"/>
      <c r="L64" s="56"/>
      <c r="N64" s="91"/>
      <c r="O64" s="68"/>
      <c r="R64" s="56"/>
    </row>
    <row r="65" spans="1:21" x14ac:dyDescent="0.2">
      <c r="A65" s="115" t="s">
        <v>773</v>
      </c>
      <c r="C65" s="56"/>
      <c r="D65" s="68"/>
      <c r="E65" s="68"/>
      <c r="F65" s="68"/>
      <c r="G65" s="68"/>
      <c r="H65" s="68"/>
      <c r="I65" s="68"/>
      <c r="J65" s="68"/>
      <c r="K65" s="56"/>
      <c r="L65" s="56"/>
      <c r="N65" s="91"/>
      <c r="O65" s="68"/>
    </row>
    <row r="66" spans="1:21" x14ac:dyDescent="0.2">
      <c r="A66" t="s">
        <v>780</v>
      </c>
      <c r="C66" s="56"/>
      <c r="D66" s="68"/>
      <c r="E66" s="68"/>
      <c r="F66" s="68"/>
      <c r="G66" s="68"/>
      <c r="H66" s="68"/>
      <c r="I66" s="68"/>
      <c r="J66" s="68"/>
      <c r="K66" s="56"/>
      <c r="L66" s="56"/>
      <c r="N66" s="91"/>
      <c r="O66" s="68"/>
      <c r="R66" s="56"/>
      <c r="S66" s="70"/>
      <c r="T66" s="70"/>
      <c r="U66" s="70"/>
    </row>
    <row r="67" spans="1:21" x14ac:dyDescent="0.2">
      <c r="A67" t="s">
        <v>775</v>
      </c>
      <c r="C67" s="56"/>
      <c r="D67" s="68"/>
      <c r="E67" s="68"/>
      <c r="F67" s="68"/>
      <c r="G67" s="68"/>
      <c r="H67" s="68"/>
      <c r="I67" s="68"/>
      <c r="J67" s="68"/>
      <c r="K67" s="56"/>
      <c r="L67" s="56"/>
      <c r="N67" s="91"/>
      <c r="O67" s="68"/>
    </row>
    <row r="68" spans="1:21" x14ac:dyDescent="0.2">
      <c r="A68" t="s">
        <v>775</v>
      </c>
      <c r="C68" s="56"/>
      <c r="D68" s="68"/>
      <c r="E68" s="68"/>
      <c r="F68" s="68"/>
      <c r="G68" s="68"/>
      <c r="H68" s="68"/>
      <c r="I68" s="68"/>
      <c r="J68" s="68"/>
      <c r="K68" s="56"/>
      <c r="L68" s="56"/>
      <c r="N68" s="91"/>
      <c r="O68" s="68"/>
    </row>
    <row r="69" spans="1:21" x14ac:dyDescent="0.2">
      <c r="A69" t="s">
        <v>776</v>
      </c>
      <c r="C69" s="56"/>
      <c r="D69" s="68"/>
      <c r="E69" s="68"/>
      <c r="F69" s="68"/>
      <c r="G69" s="68"/>
      <c r="H69" s="68"/>
      <c r="I69" s="68"/>
      <c r="J69" s="68"/>
      <c r="K69" s="56"/>
      <c r="L69" s="56"/>
      <c r="N69" s="91"/>
      <c r="O69" s="68"/>
    </row>
    <row r="70" spans="1:21" x14ac:dyDescent="0.2">
      <c r="A70" t="s">
        <v>777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29"/>
  <sheetViews>
    <sheetView workbookViewId="0">
      <selection activeCell="K21" sqref="K21"/>
    </sheetView>
  </sheetViews>
  <sheetFormatPr baseColWidth="10" defaultColWidth="8.83203125" defaultRowHeight="15" x14ac:dyDescent="0.2"/>
  <cols>
    <col min="1" max="1" width="32.6640625" bestFit="1" customWidth="1"/>
    <col min="3" max="3" width="25.6640625" bestFit="1" customWidth="1"/>
    <col min="4" max="5" width="9.5" customWidth="1"/>
    <col min="6" max="6" width="18.5" customWidth="1"/>
    <col min="7" max="7" width="18" style="49" bestFit="1" customWidth="1"/>
    <col min="8" max="8" width="14.5" customWidth="1"/>
    <col min="9" max="9" width="24.5" customWidth="1"/>
    <col min="11" max="11" width="15.1640625" customWidth="1"/>
    <col min="13" max="13" width="18.1640625" customWidth="1"/>
  </cols>
  <sheetData>
    <row r="1" spans="1:13" x14ac:dyDescent="0.2">
      <c r="A1" t="s">
        <v>2</v>
      </c>
    </row>
    <row r="2" spans="1:13" x14ac:dyDescent="0.2">
      <c r="A2" t="s">
        <v>5</v>
      </c>
      <c r="B2" t="s">
        <v>382</v>
      </c>
      <c r="J2" t="b">
        <f>COUNTIF(C2,"*"&amp;input_techniques!N12&amp;"*")&gt;0</f>
        <v>0</v>
      </c>
    </row>
    <row r="3" spans="1:13" x14ac:dyDescent="0.2">
      <c r="A3" t="s">
        <v>66</v>
      </c>
      <c r="B3" t="s">
        <v>306</v>
      </c>
      <c r="C3" t="str">
        <f>_xlfn.CONCAT(D3,E3,F3)</f>
        <v>Non OECD,Asia</v>
      </c>
      <c r="D3" t="s">
        <v>595</v>
      </c>
      <c r="E3" t="s">
        <v>588</v>
      </c>
      <c r="F3" s="47" t="s">
        <v>572</v>
      </c>
      <c r="H3" t="s">
        <v>572</v>
      </c>
      <c r="I3" t="s">
        <v>564</v>
      </c>
      <c r="J3" t="b">
        <f>COUNTIF(C3,"*"&amp;input_techniques!N12&amp;"*")&gt;0</f>
        <v>0</v>
      </c>
    </row>
    <row r="4" spans="1:13" x14ac:dyDescent="0.2">
      <c r="A4" t="s">
        <v>68</v>
      </c>
      <c r="B4" t="s">
        <v>308</v>
      </c>
      <c r="C4" t="str">
        <f t="shared" ref="C4:C67" si="0">_xlfn.CONCAT(D4,E4,F4)</f>
        <v>Non OECD,Europe</v>
      </c>
      <c r="D4" t="s">
        <v>595</v>
      </c>
      <c r="E4" t="s">
        <v>588</v>
      </c>
      <c r="F4" s="47" t="s">
        <v>575</v>
      </c>
      <c r="H4" t="s">
        <v>574</v>
      </c>
      <c r="I4" t="s">
        <v>574</v>
      </c>
      <c r="J4" t="b">
        <f>COUNTIF(C4,"*"&amp;input_techniques!N12&amp;"*")&gt;0</f>
        <v>0</v>
      </c>
    </row>
    <row r="5" spans="1:13" x14ac:dyDescent="0.2">
      <c r="A5" t="s">
        <v>122</v>
      </c>
      <c r="B5" t="s">
        <v>362</v>
      </c>
      <c r="C5" t="str">
        <f t="shared" si="0"/>
        <v>Non OECD,Africa</v>
      </c>
      <c r="D5" t="s">
        <v>595</v>
      </c>
      <c r="E5" t="s">
        <v>588</v>
      </c>
      <c r="F5" s="47" t="s">
        <v>565</v>
      </c>
      <c r="H5" t="s">
        <v>565</v>
      </c>
      <c r="I5" t="s">
        <v>565</v>
      </c>
      <c r="J5" t="b">
        <f>COUNTIF(C5,"*"&amp;input_techniques!N12&amp;"*")&gt;0</f>
        <v>1</v>
      </c>
    </row>
    <row r="6" spans="1:13" x14ac:dyDescent="0.2">
      <c r="A6" t="s">
        <v>73</v>
      </c>
      <c r="B6" t="s">
        <v>313</v>
      </c>
      <c r="C6" t="str">
        <f t="shared" si="0"/>
        <v>Non OECD,Oceania</v>
      </c>
      <c r="D6" t="s">
        <v>595</v>
      </c>
      <c r="E6" t="s">
        <v>588</v>
      </c>
      <c r="F6" s="2" t="s">
        <v>567</v>
      </c>
      <c r="G6" s="49" t="s">
        <v>573</v>
      </c>
      <c r="H6" t="s">
        <v>576</v>
      </c>
      <c r="I6" t="s">
        <v>564</v>
      </c>
      <c r="J6" t="b">
        <f>COUNTIF(C6,"*"&amp;input_techniques!N12&amp;"*")&gt;0</f>
        <v>0</v>
      </c>
    </row>
    <row r="7" spans="1:13" x14ac:dyDescent="0.2">
      <c r="A7" t="s">
        <v>67</v>
      </c>
      <c r="B7" t="s">
        <v>307</v>
      </c>
      <c r="C7" t="str">
        <f t="shared" si="0"/>
        <v>Non OECD,Africa</v>
      </c>
      <c r="D7" t="s">
        <v>595</v>
      </c>
      <c r="E7" t="s">
        <v>588</v>
      </c>
      <c r="F7" s="47" t="s">
        <v>565</v>
      </c>
      <c r="H7" t="s">
        <v>565</v>
      </c>
      <c r="I7" t="s">
        <v>565</v>
      </c>
      <c r="J7" t="b">
        <f>COUNTIF(C7,"*"&amp;input_techniques!N12&amp;"*")&gt;0</f>
        <v>1</v>
      </c>
    </row>
    <row r="8" spans="1:13" ht="20" x14ac:dyDescent="0.2">
      <c r="A8" t="s">
        <v>74</v>
      </c>
      <c r="B8" t="s">
        <v>314</v>
      </c>
      <c r="C8" t="str">
        <f t="shared" si="0"/>
        <v>Non OECD,North America</v>
      </c>
      <c r="D8" t="s">
        <v>595</v>
      </c>
      <c r="E8" t="s">
        <v>588</v>
      </c>
      <c r="F8" s="2" t="s">
        <v>570</v>
      </c>
      <c r="H8" t="s">
        <v>566</v>
      </c>
      <c r="I8" t="s">
        <v>577</v>
      </c>
      <c r="J8" t="b">
        <f>COUNTIF(C8,"*"&amp;input_techniques!N12&amp;"*")&gt;0</f>
        <v>0</v>
      </c>
      <c r="M8" s="114"/>
    </row>
    <row r="9" spans="1:13" x14ac:dyDescent="0.2">
      <c r="A9" t="s">
        <v>71</v>
      </c>
      <c r="B9" t="s">
        <v>311</v>
      </c>
      <c r="C9" t="str">
        <f t="shared" si="0"/>
        <v>Non OECD,South America,G20</v>
      </c>
      <c r="D9" t="s">
        <v>595</v>
      </c>
      <c r="E9" t="s">
        <v>588</v>
      </c>
      <c r="F9" s="2" t="s">
        <v>587</v>
      </c>
      <c r="H9" t="s">
        <v>566</v>
      </c>
      <c r="I9" t="s">
        <v>577</v>
      </c>
      <c r="J9" t="b">
        <f>COUNTIF(C9,"*"&amp;input_techniques!N12&amp;"*")&gt;0</f>
        <v>0</v>
      </c>
    </row>
    <row r="10" spans="1:13" x14ac:dyDescent="0.2">
      <c r="A10" t="s">
        <v>72</v>
      </c>
      <c r="B10" t="s">
        <v>312</v>
      </c>
      <c r="C10" t="str">
        <f t="shared" si="0"/>
        <v>Non OECD,Asia</v>
      </c>
      <c r="D10" t="s">
        <v>595</v>
      </c>
      <c r="E10" t="s">
        <v>588</v>
      </c>
      <c r="F10" s="47" t="s">
        <v>572</v>
      </c>
      <c r="H10" t="s">
        <v>578</v>
      </c>
      <c r="I10" t="s">
        <v>578</v>
      </c>
      <c r="J10" t="b">
        <f>COUNTIF(C10,"*"&amp;input_techniques!N12&amp;"*")&gt;0</f>
        <v>0</v>
      </c>
      <c r="L10" t="s">
        <v>771</v>
      </c>
      <c r="M10" t="str">
        <f>_xlfn.TEXTJOIN(", ",TRUE,M16:M32)</f>
        <v>Asia, Europe, Africa, Oceania, North America, South America,G20, South America, Australia,G20, Asia,Europe, Asia,MENA,GCC, North America,G20, Asia,G20, Europe,G20, Asia,MENA, Asia,Europe,G20, Asia,G20,MENA,GCC, Africa,G20</v>
      </c>
    </row>
    <row r="11" spans="1:13" x14ac:dyDescent="0.2">
      <c r="A11" t="s">
        <v>65</v>
      </c>
      <c r="B11" t="s">
        <v>305</v>
      </c>
      <c r="C11" t="str">
        <f t="shared" si="0"/>
        <v>Non OECD,South America</v>
      </c>
      <c r="D11" t="s">
        <v>595</v>
      </c>
      <c r="E11" t="s">
        <v>588</v>
      </c>
      <c r="F11" s="2" t="s">
        <v>582</v>
      </c>
      <c r="H11" t="s">
        <v>566</v>
      </c>
      <c r="I11" t="s">
        <v>577</v>
      </c>
      <c r="J11" t="b">
        <f>COUNTIF(C11,"*"&amp;input_techniques!N12&amp;"*")&gt;0</f>
        <v>0</v>
      </c>
    </row>
    <row r="12" spans="1:13" x14ac:dyDescent="0.2">
      <c r="A12" t="s">
        <v>75</v>
      </c>
      <c r="B12" t="s">
        <v>315</v>
      </c>
      <c r="C12" t="str">
        <f t="shared" si="0"/>
        <v>OECD,Australia,G20</v>
      </c>
      <c r="D12" t="s">
        <v>579</v>
      </c>
      <c r="E12" t="s">
        <v>588</v>
      </c>
      <c r="F12" s="47" t="s">
        <v>589</v>
      </c>
      <c r="G12" s="49" t="s">
        <v>573</v>
      </c>
      <c r="H12" t="s">
        <v>580</v>
      </c>
      <c r="I12" t="s">
        <v>581</v>
      </c>
      <c r="J12" t="b">
        <f>COUNTIF(C12,"*"&amp;input_techniques!N12&amp;"*")&gt;0</f>
        <v>0</v>
      </c>
      <c r="L12" t="s">
        <v>2</v>
      </c>
      <c r="M12" t="s">
        <v>762</v>
      </c>
    </row>
    <row r="13" spans="1:13" x14ac:dyDescent="0.2">
      <c r="A13" t="s">
        <v>76</v>
      </c>
      <c r="B13" t="s">
        <v>316</v>
      </c>
      <c r="C13" t="str">
        <f t="shared" si="0"/>
        <v>OECD,Europe</v>
      </c>
      <c r="D13" t="s">
        <v>579</v>
      </c>
      <c r="E13" t="s">
        <v>588</v>
      </c>
      <c r="F13" s="47" t="s">
        <v>575</v>
      </c>
      <c r="H13" t="s">
        <v>568</v>
      </c>
      <c r="I13" t="s">
        <v>568</v>
      </c>
      <c r="J13" t="b">
        <f>COUNTIF(C13,"*"&amp;input_techniques!N12&amp;"*")&gt;0</f>
        <v>0</v>
      </c>
    </row>
    <row r="14" spans="1:13" x14ac:dyDescent="0.2">
      <c r="A14" t="s">
        <v>77</v>
      </c>
      <c r="B14" t="s">
        <v>317</v>
      </c>
      <c r="C14" t="str">
        <f t="shared" si="0"/>
        <v>Non OECD,Asia,Europe</v>
      </c>
      <c r="D14" t="s">
        <v>595</v>
      </c>
      <c r="E14" t="s">
        <v>588</v>
      </c>
      <c r="F14" s="2" t="s">
        <v>584</v>
      </c>
      <c r="G14" s="49" t="s">
        <v>571</v>
      </c>
      <c r="H14" t="s">
        <v>578</v>
      </c>
      <c r="I14" t="s">
        <v>578</v>
      </c>
      <c r="J14" t="b">
        <f>COUNTIF(C14,"*"&amp;input_techniques!N12&amp;"*")&gt;0</f>
        <v>0</v>
      </c>
    </row>
    <row r="15" spans="1:13" x14ac:dyDescent="0.2">
      <c r="A15" t="s">
        <v>85</v>
      </c>
      <c r="B15" t="s">
        <v>325</v>
      </c>
      <c r="C15" t="str">
        <f t="shared" si="0"/>
        <v>Non OECD,North America</v>
      </c>
      <c r="D15" t="s">
        <v>595</v>
      </c>
      <c r="E15" t="s">
        <v>588</v>
      </c>
      <c r="F15" s="2" t="s">
        <v>570</v>
      </c>
      <c r="G15" s="49" t="s">
        <v>566</v>
      </c>
      <c r="H15" t="s">
        <v>566</v>
      </c>
      <c r="I15" t="s">
        <v>577</v>
      </c>
      <c r="J15" t="b">
        <f>COUNTIF(C15,"*"&amp;input_techniques!N12&amp;"*")&gt;0</f>
        <v>0</v>
      </c>
      <c r="M15" s="53" t="s">
        <v>770</v>
      </c>
    </row>
    <row r="16" spans="1:13" x14ac:dyDescent="0.2">
      <c r="A16" t="s">
        <v>84</v>
      </c>
      <c r="B16" t="s">
        <v>324</v>
      </c>
      <c r="C16" t="str">
        <f t="shared" si="0"/>
        <v>Non OECD,Asia,MENA,GCC</v>
      </c>
      <c r="D16" t="s">
        <v>595</v>
      </c>
      <c r="E16" t="s">
        <v>588</v>
      </c>
      <c r="F16" s="47" t="s">
        <v>593</v>
      </c>
      <c r="H16" t="s">
        <v>569</v>
      </c>
      <c r="I16" t="s">
        <v>569</v>
      </c>
      <c r="J16" t="b">
        <f>COUNTIF(C16,"*"&amp;input_techniques!N12&amp;"*")&gt;0</f>
        <v>0</v>
      </c>
      <c r="M16" s="116" t="s">
        <v>572</v>
      </c>
    </row>
    <row r="17" spans="1:13" x14ac:dyDescent="0.2">
      <c r="A17" t="s">
        <v>82</v>
      </c>
      <c r="B17" t="s">
        <v>322</v>
      </c>
      <c r="C17" t="str">
        <f t="shared" si="0"/>
        <v>Non OECD,Asia</v>
      </c>
      <c r="D17" t="s">
        <v>595</v>
      </c>
      <c r="E17" t="s">
        <v>588</v>
      </c>
      <c r="F17" s="47" t="s">
        <v>572</v>
      </c>
      <c r="H17" t="s">
        <v>572</v>
      </c>
      <c r="I17" t="s">
        <v>564</v>
      </c>
      <c r="J17" t="b">
        <f>COUNTIF(C17,"*"&amp;input_techniques!N12&amp;"*")&gt;0</f>
        <v>0</v>
      </c>
      <c r="M17" s="116" t="s">
        <v>575</v>
      </c>
    </row>
    <row r="18" spans="1:13" x14ac:dyDescent="0.2">
      <c r="A18" t="s">
        <v>93</v>
      </c>
      <c r="B18" t="s">
        <v>333</v>
      </c>
      <c r="C18" t="str">
        <f t="shared" si="0"/>
        <v>Non OECD,North America</v>
      </c>
      <c r="D18" t="s">
        <v>595</v>
      </c>
      <c r="E18" t="s">
        <v>588</v>
      </c>
      <c r="F18" s="2" t="s">
        <v>570</v>
      </c>
      <c r="G18" s="49" t="s">
        <v>566</v>
      </c>
      <c r="H18" t="s">
        <v>566</v>
      </c>
      <c r="I18" t="s">
        <v>577</v>
      </c>
      <c r="J18" t="b">
        <f>COUNTIF(C18,"*"&amp;input_techniques!N12&amp;"*")&gt;0</f>
        <v>0</v>
      </c>
      <c r="M18" s="116" t="s">
        <v>565</v>
      </c>
    </row>
    <row r="19" spans="1:13" x14ac:dyDescent="0.2">
      <c r="A19" t="s">
        <v>87</v>
      </c>
      <c r="B19" t="s">
        <v>327</v>
      </c>
      <c r="C19" t="str">
        <f t="shared" si="0"/>
        <v>Non OECD,Europe</v>
      </c>
      <c r="D19" t="s">
        <v>595</v>
      </c>
      <c r="E19" t="s">
        <v>588</v>
      </c>
      <c r="F19" s="47" t="s">
        <v>575</v>
      </c>
      <c r="H19" t="s">
        <v>578</v>
      </c>
      <c r="I19" t="s">
        <v>578</v>
      </c>
      <c r="J19" t="b">
        <f>COUNTIF(C19,"*"&amp;input_techniques!N12&amp;"*")&gt;0</f>
        <v>0</v>
      </c>
      <c r="M19" s="117" t="s">
        <v>567</v>
      </c>
    </row>
    <row r="20" spans="1:13" x14ac:dyDescent="0.2">
      <c r="A20" t="s">
        <v>79</v>
      </c>
      <c r="B20" t="s">
        <v>319</v>
      </c>
      <c r="C20" t="str">
        <f t="shared" si="0"/>
        <v>OECD,Europe</v>
      </c>
      <c r="D20" t="s">
        <v>579</v>
      </c>
      <c r="E20" t="s">
        <v>588</v>
      </c>
      <c r="F20" s="47" t="s">
        <v>575</v>
      </c>
      <c r="H20" t="s">
        <v>568</v>
      </c>
      <c r="I20" t="s">
        <v>568</v>
      </c>
      <c r="J20" t="b">
        <f>COUNTIF(C20,"*"&amp;input_techniques!N12&amp;"*")&gt;0</f>
        <v>0</v>
      </c>
      <c r="M20" s="117" t="s">
        <v>570</v>
      </c>
    </row>
    <row r="21" spans="1:13" x14ac:dyDescent="0.2">
      <c r="A21" t="s">
        <v>88</v>
      </c>
      <c r="B21" t="s">
        <v>328</v>
      </c>
      <c r="C21" t="str">
        <f t="shared" si="0"/>
        <v>OECD,Europe</v>
      </c>
      <c r="D21" t="s">
        <v>579</v>
      </c>
      <c r="E21" t="s">
        <v>588</v>
      </c>
      <c r="F21" s="47" t="s">
        <v>575</v>
      </c>
      <c r="H21" t="s">
        <v>568</v>
      </c>
      <c r="I21" t="s">
        <v>568</v>
      </c>
      <c r="J21" t="b">
        <f>COUNTIF(C21,"*"&amp;input_techniques!N12&amp;"*")&gt;0</f>
        <v>0</v>
      </c>
      <c r="M21" s="117" t="s">
        <v>587</v>
      </c>
    </row>
    <row r="22" spans="1:13" x14ac:dyDescent="0.2">
      <c r="A22" t="s">
        <v>89</v>
      </c>
      <c r="B22" t="s">
        <v>329</v>
      </c>
      <c r="C22" t="str">
        <f t="shared" si="0"/>
        <v>Non OECD,North America</v>
      </c>
      <c r="D22" t="s">
        <v>595</v>
      </c>
      <c r="E22" t="s">
        <v>588</v>
      </c>
      <c r="F22" s="2" t="s">
        <v>570</v>
      </c>
      <c r="G22" s="49" t="s">
        <v>566</v>
      </c>
      <c r="H22" t="s">
        <v>566</v>
      </c>
      <c r="I22" t="s">
        <v>577</v>
      </c>
      <c r="J22" t="b">
        <f>COUNTIF(C22,"*"&amp;input_techniques!N12&amp;"*")&gt;0</f>
        <v>0</v>
      </c>
      <c r="M22" s="117" t="s">
        <v>582</v>
      </c>
    </row>
    <row r="23" spans="1:13" x14ac:dyDescent="0.2">
      <c r="A23" t="s">
        <v>80</v>
      </c>
      <c r="B23" t="s">
        <v>320</v>
      </c>
      <c r="C23" t="str">
        <f t="shared" si="0"/>
        <v>Non OECD,Africa</v>
      </c>
      <c r="D23" t="s">
        <v>595</v>
      </c>
      <c r="E23" t="s">
        <v>588</v>
      </c>
      <c r="F23" s="47" t="s">
        <v>565</v>
      </c>
      <c r="H23" t="s">
        <v>565</v>
      </c>
      <c r="I23" t="s">
        <v>565</v>
      </c>
      <c r="J23" t="b">
        <f>COUNTIF(C23,"*"&amp;input_techniques!N12&amp;"*")&gt;0</f>
        <v>1</v>
      </c>
      <c r="M23" s="116" t="s">
        <v>589</v>
      </c>
    </row>
    <row r="24" spans="1:13" x14ac:dyDescent="0.2">
      <c r="A24" t="s">
        <v>90</v>
      </c>
      <c r="B24" t="s">
        <v>330</v>
      </c>
      <c r="C24" t="str">
        <f t="shared" si="0"/>
        <v>Non OECD,North America</v>
      </c>
      <c r="D24" t="s">
        <v>595</v>
      </c>
      <c r="E24" t="s">
        <v>588</v>
      </c>
      <c r="F24" s="2" t="s">
        <v>570</v>
      </c>
      <c r="G24" s="49" t="s">
        <v>566</v>
      </c>
      <c r="H24" t="s">
        <v>566</v>
      </c>
      <c r="I24" t="s">
        <v>577</v>
      </c>
      <c r="J24" t="b">
        <f>COUNTIF(C24,"*"&amp;input_techniques!N12&amp;"*")&gt;0</f>
        <v>0</v>
      </c>
      <c r="M24" s="117" t="s">
        <v>584</v>
      </c>
    </row>
    <row r="25" spans="1:13" x14ac:dyDescent="0.2">
      <c r="A25" t="s">
        <v>95</v>
      </c>
      <c r="B25" t="s">
        <v>335</v>
      </c>
      <c r="C25" t="str">
        <f t="shared" si="0"/>
        <v>Non OECD,Asia</v>
      </c>
      <c r="D25" t="s">
        <v>595</v>
      </c>
      <c r="E25" t="s">
        <v>588</v>
      </c>
      <c r="F25" s="47" t="s">
        <v>572</v>
      </c>
      <c r="H25" t="s">
        <v>572</v>
      </c>
      <c r="I25" t="s">
        <v>564</v>
      </c>
      <c r="J25" t="b">
        <f>COUNTIF(C25,"*"&amp;input_techniques!N12&amp;"*")&gt;0</f>
        <v>0</v>
      </c>
      <c r="M25" s="116" t="s">
        <v>593</v>
      </c>
    </row>
    <row r="26" spans="1:13" x14ac:dyDescent="0.2">
      <c r="A26" t="s">
        <v>91</v>
      </c>
      <c r="B26" t="s">
        <v>331</v>
      </c>
      <c r="C26" t="str">
        <f t="shared" si="0"/>
        <v>Non OECD,South America</v>
      </c>
      <c r="D26" t="s">
        <v>595</v>
      </c>
      <c r="E26" t="s">
        <v>588</v>
      </c>
      <c r="F26" s="2" t="s">
        <v>582</v>
      </c>
      <c r="G26" s="49" t="s">
        <v>566</v>
      </c>
      <c r="H26" t="s">
        <v>566</v>
      </c>
      <c r="I26" t="s">
        <v>577</v>
      </c>
      <c r="J26" t="b">
        <f>COUNTIF(C26,"*"&amp;input_techniques!N12&amp;"*")&gt;0</f>
        <v>0</v>
      </c>
      <c r="M26" s="117" t="s">
        <v>586</v>
      </c>
    </row>
    <row r="27" spans="1:13" x14ac:dyDescent="0.2">
      <c r="A27" t="s">
        <v>86</v>
      </c>
      <c r="B27" t="s">
        <v>326</v>
      </c>
      <c r="C27" t="str">
        <f t="shared" si="0"/>
        <v>Non OECD,Europe</v>
      </c>
      <c r="D27" t="s">
        <v>595</v>
      </c>
      <c r="E27" t="s">
        <v>588</v>
      </c>
      <c r="F27" s="47" t="s">
        <v>575</v>
      </c>
      <c r="H27" t="s">
        <v>574</v>
      </c>
      <c r="I27" t="s">
        <v>574</v>
      </c>
      <c r="J27" t="b">
        <f>COUNTIF(C27,"*"&amp;input_techniques!N12&amp;"*")&gt;0</f>
        <v>0</v>
      </c>
      <c r="M27" s="116" t="s">
        <v>591</v>
      </c>
    </row>
    <row r="28" spans="1:13" x14ac:dyDescent="0.2">
      <c r="A28" t="s">
        <v>96</v>
      </c>
      <c r="B28" t="s">
        <v>336</v>
      </c>
      <c r="C28" t="str">
        <f t="shared" si="0"/>
        <v>Non OECD,Africa</v>
      </c>
      <c r="D28" t="s">
        <v>595</v>
      </c>
      <c r="E28" t="s">
        <v>588</v>
      </c>
      <c r="F28" s="47" t="s">
        <v>565</v>
      </c>
      <c r="H28" t="s">
        <v>565</v>
      </c>
      <c r="I28" t="s">
        <v>565</v>
      </c>
      <c r="J28" t="b">
        <f>COUNTIF(C28,"*"&amp;input_techniques!N12&amp;"*")&gt;0</f>
        <v>1</v>
      </c>
      <c r="M28" s="116" t="s">
        <v>583</v>
      </c>
    </row>
    <row r="29" spans="1:13" x14ac:dyDescent="0.2">
      <c r="A29" t="s">
        <v>92</v>
      </c>
      <c r="B29" t="s">
        <v>332</v>
      </c>
      <c r="C29" t="str">
        <f t="shared" si="0"/>
        <v>Non OECD,South America,G20</v>
      </c>
      <c r="D29" t="s">
        <v>595</v>
      </c>
      <c r="E29" t="s">
        <v>588</v>
      </c>
      <c r="F29" s="2" t="s">
        <v>587</v>
      </c>
      <c r="G29" s="49" t="s">
        <v>566</v>
      </c>
      <c r="H29" t="s">
        <v>566</v>
      </c>
      <c r="I29" t="s">
        <v>577</v>
      </c>
      <c r="J29" t="b">
        <f>COUNTIF(C29,"*"&amp;input_techniques!N12&amp;"*")&gt;0</f>
        <v>0</v>
      </c>
      <c r="M29" s="116" t="s">
        <v>590</v>
      </c>
    </row>
    <row r="30" spans="1:13" x14ac:dyDescent="0.2">
      <c r="A30" t="s">
        <v>281</v>
      </c>
      <c r="B30" t="s">
        <v>522</v>
      </c>
      <c r="C30" t="str">
        <f t="shared" si="0"/>
        <v>Non OECD,North America</v>
      </c>
      <c r="D30" t="s">
        <v>595</v>
      </c>
      <c r="E30" t="s">
        <v>588</v>
      </c>
      <c r="F30" s="2" t="s">
        <v>570</v>
      </c>
      <c r="G30" s="49" t="s">
        <v>566</v>
      </c>
      <c r="H30" t="s">
        <v>566</v>
      </c>
      <c r="I30" t="s">
        <v>577</v>
      </c>
      <c r="J30" t="b">
        <f>COUNTIF(C30,"*"&amp;input_techniques!N12&amp;"*")&gt;0</f>
        <v>0</v>
      </c>
      <c r="M30" s="117" t="s">
        <v>585</v>
      </c>
    </row>
    <row r="31" spans="1:13" x14ac:dyDescent="0.2">
      <c r="A31" t="s">
        <v>94</v>
      </c>
      <c r="B31" t="s">
        <v>334</v>
      </c>
      <c r="C31" t="str">
        <f t="shared" si="0"/>
        <v>Non OECD,Asia</v>
      </c>
      <c r="D31" t="s">
        <v>595</v>
      </c>
      <c r="E31" t="s">
        <v>588</v>
      </c>
      <c r="F31" s="47" t="s">
        <v>572</v>
      </c>
      <c r="H31" t="s">
        <v>572</v>
      </c>
      <c r="I31" t="s">
        <v>581</v>
      </c>
      <c r="J31" t="b">
        <f>COUNTIF(C31,"*"&amp;input_techniques!N12&amp;"*")&gt;0</f>
        <v>0</v>
      </c>
      <c r="M31" s="116" t="s">
        <v>594</v>
      </c>
    </row>
    <row r="32" spans="1:13" x14ac:dyDescent="0.2">
      <c r="A32" t="s">
        <v>83</v>
      </c>
      <c r="B32" t="s">
        <v>323</v>
      </c>
      <c r="C32" t="str">
        <f t="shared" si="0"/>
        <v>Non OECD,Europe</v>
      </c>
      <c r="D32" t="s">
        <v>595</v>
      </c>
      <c r="E32" t="s">
        <v>588</v>
      </c>
      <c r="F32" s="47" t="s">
        <v>575</v>
      </c>
      <c r="H32" t="s">
        <v>574</v>
      </c>
      <c r="I32" t="s">
        <v>574</v>
      </c>
      <c r="J32" t="b">
        <f>COUNTIF(C32,"*"&amp;input_techniques!N12&amp;"*")&gt;0</f>
        <v>0</v>
      </c>
      <c r="M32" s="116" t="s">
        <v>592</v>
      </c>
    </row>
    <row r="33" spans="1:10" x14ac:dyDescent="0.2">
      <c r="A33" t="s">
        <v>81</v>
      </c>
      <c r="B33" t="s">
        <v>321</v>
      </c>
      <c r="C33" t="str">
        <f t="shared" si="0"/>
        <v>Non OECD,Africa</v>
      </c>
      <c r="D33" t="s">
        <v>595</v>
      </c>
      <c r="E33" t="s">
        <v>588</v>
      </c>
      <c r="F33" s="47" t="s">
        <v>565</v>
      </c>
      <c r="H33" t="s">
        <v>565</v>
      </c>
      <c r="I33" t="s">
        <v>565</v>
      </c>
      <c r="J33" t="b">
        <f>COUNTIF(C33,"*"&amp;input_techniques!N12&amp;"*")&gt;0</f>
        <v>1</v>
      </c>
    </row>
    <row r="34" spans="1:10" x14ac:dyDescent="0.2">
      <c r="A34" t="s">
        <v>78</v>
      </c>
      <c r="B34" t="s">
        <v>318</v>
      </c>
      <c r="C34" t="str">
        <f t="shared" si="0"/>
        <v>Non OECD,Africa</v>
      </c>
      <c r="D34" t="s">
        <v>595</v>
      </c>
      <c r="E34" t="s">
        <v>588</v>
      </c>
      <c r="F34" s="47" t="s">
        <v>565</v>
      </c>
      <c r="H34" t="s">
        <v>565</v>
      </c>
      <c r="I34" t="s">
        <v>565</v>
      </c>
      <c r="J34" t="b">
        <f>COUNTIF(C34,"*"&amp;input_techniques!N12&amp;"*")&gt;0</f>
        <v>1</v>
      </c>
    </row>
    <row r="35" spans="1:10" x14ac:dyDescent="0.2">
      <c r="A35" t="s">
        <v>172</v>
      </c>
      <c r="B35" t="s">
        <v>413</v>
      </c>
      <c r="C35" t="str">
        <f t="shared" si="0"/>
        <v>Non OECD,Asia</v>
      </c>
      <c r="D35" t="s">
        <v>595</v>
      </c>
      <c r="E35" t="s">
        <v>588</v>
      </c>
      <c r="F35" s="47" t="s">
        <v>572</v>
      </c>
      <c r="H35" t="s">
        <v>572</v>
      </c>
      <c r="I35" t="s">
        <v>564</v>
      </c>
      <c r="J35" t="b">
        <f>COUNTIF(C35,"*"&amp;input_techniques!N12&amp;"*")&gt;0</f>
        <v>0</v>
      </c>
    </row>
    <row r="36" spans="1:10" x14ac:dyDescent="0.2">
      <c r="A36" t="s">
        <v>103</v>
      </c>
      <c r="B36" t="s">
        <v>343</v>
      </c>
      <c r="C36" t="str">
        <f t="shared" si="0"/>
        <v>Non OECD,Africa</v>
      </c>
      <c r="D36" t="s">
        <v>595</v>
      </c>
      <c r="E36" t="s">
        <v>588</v>
      </c>
      <c r="F36" s="47" t="s">
        <v>565</v>
      </c>
      <c r="H36" t="s">
        <v>565</v>
      </c>
      <c r="I36" t="s">
        <v>565</v>
      </c>
      <c r="J36" t="b">
        <f>COUNTIF(C36,"*"&amp;input_techniques!N12&amp;"*")&gt;0</f>
        <v>1</v>
      </c>
    </row>
    <row r="37" spans="1:10" x14ac:dyDescent="0.2">
      <c r="A37" t="s">
        <v>98</v>
      </c>
      <c r="B37" t="s">
        <v>338</v>
      </c>
      <c r="C37" t="str">
        <f t="shared" si="0"/>
        <v>OECD,North America,G20</v>
      </c>
      <c r="D37" t="s">
        <v>579</v>
      </c>
      <c r="E37" t="s">
        <v>588</v>
      </c>
      <c r="F37" s="2" t="s">
        <v>586</v>
      </c>
      <c r="H37" t="s">
        <v>580</v>
      </c>
      <c r="I37" t="s">
        <v>570</v>
      </c>
      <c r="J37" t="b">
        <f>COUNTIF(C37,"*"&amp;input_techniques!N12&amp;"*")&gt;0</f>
        <v>0</v>
      </c>
    </row>
    <row r="38" spans="1:10" x14ac:dyDescent="0.2">
      <c r="A38" t="s">
        <v>109</v>
      </c>
      <c r="B38" t="s">
        <v>349</v>
      </c>
      <c r="C38" t="str">
        <f t="shared" si="0"/>
        <v>Non OECD,Africa</v>
      </c>
      <c r="D38" t="s">
        <v>595</v>
      </c>
      <c r="E38" t="s">
        <v>588</v>
      </c>
      <c r="F38" s="47" t="s">
        <v>565</v>
      </c>
      <c r="H38" t="s">
        <v>565</v>
      </c>
      <c r="I38" t="s">
        <v>565</v>
      </c>
      <c r="J38" t="b">
        <f>COUNTIF(C38,"*"&amp;input_techniques!N12&amp;"*")&gt;0</f>
        <v>1</v>
      </c>
    </row>
    <row r="39" spans="1:10" x14ac:dyDescent="0.2">
      <c r="A39" t="s">
        <v>114</v>
      </c>
      <c r="B39" t="s">
        <v>354</v>
      </c>
      <c r="C39" t="str">
        <f t="shared" si="0"/>
        <v>Non OECD,North America</v>
      </c>
      <c r="D39" t="s">
        <v>595</v>
      </c>
      <c r="E39" t="s">
        <v>588</v>
      </c>
      <c r="F39" s="2" t="s">
        <v>570</v>
      </c>
      <c r="G39" s="49" t="s">
        <v>566</v>
      </c>
      <c r="H39" t="s">
        <v>566</v>
      </c>
      <c r="I39" t="s">
        <v>577</v>
      </c>
      <c r="J39" t="b">
        <f>COUNTIF(C39,"*"&amp;input_techniques!N12&amp;"*")&gt;0</f>
        <v>0</v>
      </c>
    </row>
    <row r="40" spans="1:10" x14ac:dyDescent="0.2">
      <c r="A40" t="s">
        <v>97</v>
      </c>
      <c r="B40" t="s">
        <v>337</v>
      </c>
      <c r="C40" t="str">
        <f t="shared" si="0"/>
        <v>Non OECD,Africa</v>
      </c>
      <c r="D40" t="s">
        <v>595</v>
      </c>
      <c r="E40" t="s">
        <v>588</v>
      </c>
      <c r="F40" s="47" t="s">
        <v>565</v>
      </c>
      <c r="H40" t="s">
        <v>565</v>
      </c>
      <c r="I40" t="s">
        <v>565</v>
      </c>
      <c r="J40" t="b">
        <f>COUNTIF(C40,"*"&amp;input_techniques!N12&amp;"*")&gt;0</f>
        <v>1</v>
      </c>
    </row>
    <row r="41" spans="1:10" x14ac:dyDescent="0.2">
      <c r="A41" t="s">
        <v>260</v>
      </c>
      <c r="B41" t="s">
        <v>501</v>
      </c>
      <c r="C41" t="str">
        <f t="shared" si="0"/>
        <v>Non OECD,Africa</v>
      </c>
      <c r="D41" t="s">
        <v>595</v>
      </c>
      <c r="E41" t="s">
        <v>588</v>
      </c>
      <c r="F41" s="47" t="s">
        <v>565</v>
      </c>
      <c r="H41" t="s">
        <v>565</v>
      </c>
      <c r="I41" t="s">
        <v>565</v>
      </c>
      <c r="J41" t="b">
        <f>COUNTIF(C41,"*"&amp;input_techniques!N12&amp;"*")&gt;0</f>
        <v>1</v>
      </c>
    </row>
    <row r="42" spans="1:10" x14ac:dyDescent="0.2">
      <c r="A42" t="s">
        <v>100</v>
      </c>
      <c r="B42" t="s">
        <v>340</v>
      </c>
      <c r="C42" t="str">
        <f t="shared" si="0"/>
        <v>OECD,South America</v>
      </c>
      <c r="D42" t="s">
        <v>579</v>
      </c>
      <c r="E42" t="s">
        <v>588</v>
      </c>
      <c r="F42" s="2" t="s">
        <v>582</v>
      </c>
      <c r="G42" s="49" t="s">
        <v>566</v>
      </c>
      <c r="H42" t="s">
        <v>566</v>
      </c>
      <c r="I42" t="s">
        <v>577</v>
      </c>
      <c r="J42" t="b">
        <f>COUNTIF(C42,"*"&amp;input_techniques!N12&amp;"*")&gt;0</f>
        <v>0</v>
      </c>
    </row>
    <row r="43" spans="1:10" x14ac:dyDescent="0.2">
      <c r="A43" t="s">
        <v>101</v>
      </c>
      <c r="B43" t="s">
        <v>341</v>
      </c>
      <c r="C43" t="str">
        <f t="shared" si="0"/>
        <v>Non OECD,Asia,G20</v>
      </c>
      <c r="D43" t="s">
        <v>595</v>
      </c>
      <c r="E43" t="s">
        <v>588</v>
      </c>
      <c r="F43" s="47" t="s">
        <v>591</v>
      </c>
      <c r="H43" t="s">
        <v>572</v>
      </c>
      <c r="I43" t="s">
        <v>101</v>
      </c>
      <c r="J43" t="b">
        <f>COUNTIF(C43,"*"&amp;input_techniques!N12&amp;"*")&gt;0</f>
        <v>0</v>
      </c>
    </row>
    <row r="44" spans="1:10" x14ac:dyDescent="0.2">
      <c r="A44" t="s">
        <v>271</v>
      </c>
      <c r="B44" t="s">
        <v>512</v>
      </c>
      <c r="C44" t="str">
        <f t="shared" si="0"/>
        <v>Non OECD,Asia</v>
      </c>
      <c r="D44" t="s">
        <v>595</v>
      </c>
      <c r="E44" t="s">
        <v>588</v>
      </c>
      <c r="F44" s="47" t="s">
        <v>572</v>
      </c>
      <c r="H44" t="s">
        <v>572</v>
      </c>
      <c r="I44" t="s">
        <v>564</v>
      </c>
      <c r="J44" t="b">
        <f>COUNTIF(C44,"*"&amp;input_techniques!N12&amp;"*")&gt;0</f>
        <v>0</v>
      </c>
    </row>
    <row r="45" spans="1:10" x14ac:dyDescent="0.2">
      <c r="A45" t="s">
        <v>107</v>
      </c>
      <c r="B45" t="s">
        <v>347</v>
      </c>
      <c r="C45" t="str">
        <f t="shared" si="0"/>
        <v>Non OECD,South America</v>
      </c>
      <c r="D45" t="s">
        <v>595</v>
      </c>
      <c r="E45" t="s">
        <v>588</v>
      </c>
      <c r="F45" s="2" t="s">
        <v>582</v>
      </c>
      <c r="G45" s="49" t="s">
        <v>566</v>
      </c>
      <c r="H45" t="s">
        <v>566</v>
      </c>
      <c r="I45" t="s">
        <v>577</v>
      </c>
      <c r="J45" t="b">
        <f>COUNTIF(C45,"*"&amp;input_techniques!N12&amp;"*")&gt;0</f>
        <v>0</v>
      </c>
    </row>
    <row r="46" spans="1:10" x14ac:dyDescent="0.2">
      <c r="A46" t="s">
        <v>108</v>
      </c>
      <c r="B46" t="s">
        <v>348</v>
      </c>
      <c r="C46" t="str">
        <f t="shared" si="0"/>
        <v>Non OECD,Africa</v>
      </c>
      <c r="D46" t="s">
        <v>595</v>
      </c>
      <c r="E46" t="s">
        <v>588</v>
      </c>
      <c r="F46" s="47" t="s">
        <v>565</v>
      </c>
      <c r="H46" t="s">
        <v>565</v>
      </c>
      <c r="I46" t="s">
        <v>565</v>
      </c>
      <c r="J46" t="b">
        <f>COUNTIF(C46,"*"&amp;input_techniques!N12&amp;"*")&gt;0</f>
        <v>1</v>
      </c>
    </row>
    <row r="47" spans="1:10" x14ac:dyDescent="0.2">
      <c r="A47" t="s">
        <v>105</v>
      </c>
      <c r="B47" t="s">
        <v>345</v>
      </c>
      <c r="C47" t="str">
        <f t="shared" si="0"/>
        <v>Non OECD,Africa</v>
      </c>
      <c r="D47" t="s">
        <v>595</v>
      </c>
      <c r="E47" t="s">
        <v>588</v>
      </c>
      <c r="F47" s="47" t="s">
        <v>565</v>
      </c>
      <c r="H47" t="s">
        <v>565</v>
      </c>
      <c r="I47" t="s">
        <v>565</v>
      </c>
      <c r="J47" t="b">
        <f>COUNTIF(C47,"*"&amp;input_techniques!N12&amp;"*")&gt;0</f>
        <v>1</v>
      </c>
    </row>
    <row r="48" spans="1:10" x14ac:dyDescent="0.2">
      <c r="A48" t="s">
        <v>106</v>
      </c>
      <c r="B48" t="s">
        <v>346</v>
      </c>
      <c r="C48" t="str">
        <f t="shared" si="0"/>
        <v>Non OECD,Oceania</v>
      </c>
      <c r="D48" t="s">
        <v>595</v>
      </c>
      <c r="E48" t="s">
        <v>588</v>
      </c>
      <c r="F48" s="2" t="s">
        <v>567</v>
      </c>
      <c r="G48" s="49" t="s">
        <v>573</v>
      </c>
      <c r="H48" t="s">
        <v>576</v>
      </c>
      <c r="I48" t="s">
        <v>564</v>
      </c>
      <c r="J48" t="b">
        <f>COUNTIF(C48,"*"&amp;input_techniques!N12&amp;"*")&gt;0</f>
        <v>0</v>
      </c>
    </row>
    <row r="49" spans="1:10" x14ac:dyDescent="0.2">
      <c r="A49" t="s">
        <v>110</v>
      </c>
      <c r="B49" t="s">
        <v>350</v>
      </c>
      <c r="C49" t="str">
        <f t="shared" si="0"/>
        <v>Non OECD,North America</v>
      </c>
      <c r="D49" t="s">
        <v>595</v>
      </c>
      <c r="E49" t="s">
        <v>588</v>
      </c>
      <c r="F49" s="2" t="s">
        <v>570</v>
      </c>
      <c r="G49" s="49" t="s">
        <v>566</v>
      </c>
      <c r="H49" t="s">
        <v>566</v>
      </c>
      <c r="I49" t="s">
        <v>577</v>
      </c>
      <c r="J49" t="b">
        <f>COUNTIF(C49,"*"&amp;input_techniques!N12&amp;"*")&gt;0</f>
        <v>0</v>
      </c>
    </row>
    <row r="50" spans="1:10" x14ac:dyDescent="0.2">
      <c r="A50" t="s">
        <v>102</v>
      </c>
      <c r="B50" t="s">
        <v>342</v>
      </c>
      <c r="C50" t="str">
        <f t="shared" si="0"/>
        <v>Non OECD,Africa</v>
      </c>
      <c r="D50" t="s">
        <v>595</v>
      </c>
      <c r="E50" t="s">
        <v>588</v>
      </c>
      <c r="F50" s="47" t="s">
        <v>565</v>
      </c>
      <c r="H50" t="s">
        <v>565</v>
      </c>
      <c r="I50" t="s">
        <v>565</v>
      </c>
      <c r="J50" t="b">
        <f>COUNTIF(C50,"*"&amp;input_techniques!N12&amp;"*")&gt;0</f>
        <v>1</v>
      </c>
    </row>
    <row r="51" spans="1:10" x14ac:dyDescent="0.2">
      <c r="A51" t="s">
        <v>155</v>
      </c>
      <c r="B51" t="s">
        <v>396</v>
      </c>
      <c r="C51" t="str">
        <f t="shared" si="0"/>
        <v>Non OECD,Europe</v>
      </c>
      <c r="D51" t="s">
        <v>595</v>
      </c>
      <c r="E51" t="s">
        <v>588</v>
      </c>
      <c r="F51" s="47" t="s">
        <v>575</v>
      </c>
      <c r="H51" t="s">
        <v>574</v>
      </c>
      <c r="I51" t="s">
        <v>574</v>
      </c>
      <c r="J51" t="b">
        <f>COUNTIF(C51,"*"&amp;input_techniques!N12&amp;"*")&gt;0</f>
        <v>0</v>
      </c>
    </row>
    <row r="52" spans="1:10" x14ac:dyDescent="0.2">
      <c r="A52" t="s">
        <v>112</v>
      </c>
      <c r="B52" t="s">
        <v>352</v>
      </c>
      <c r="C52" t="str">
        <f t="shared" si="0"/>
        <v>Non OECD,North America</v>
      </c>
      <c r="D52" t="s">
        <v>595</v>
      </c>
      <c r="E52" t="s">
        <v>588</v>
      </c>
      <c r="F52" s="2" t="s">
        <v>570</v>
      </c>
      <c r="G52" s="49" t="s">
        <v>566</v>
      </c>
      <c r="H52" t="s">
        <v>566</v>
      </c>
      <c r="I52" t="s">
        <v>577</v>
      </c>
      <c r="J52" t="b">
        <f>COUNTIF(C52,"*"&amp;input_techniques!N12&amp;"*")&gt;0</f>
        <v>0</v>
      </c>
    </row>
    <row r="53" spans="1:10" x14ac:dyDescent="0.2">
      <c r="A53" t="s">
        <v>113</v>
      </c>
      <c r="B53" t="s">
        <v>353</v>
      </c>
      <c r="C53" t="str">
        <f t="shared" si="0"/>
        <v>Non OECD,South America</v>
      </c>
      <c r="D53" t="s">
        <v>595</v>
      </c>
      <c r="E53" t="s">
        <v>588</v>
      </c>
      <c r="F53" s="2" t="s">
        <v>582</v>
      </c>
      <c r="G53" s="49" t="s">
        <v>566</v>
      </c>
      <c r="H53" t="s">
        <v>566</v>
      </c>
      <c r="I53" t="s">
        <v>577</v>
      </c>
      <c r="J53" t="b">
        <f>COUNTIF(C53,"*"&amp;input_techniques!N12&amp;"*")&gt;0</f>
        <v>0</v>
      </c>
    </row>
    <row r="54" spans="1:10" x14ac:dyDescent="0.2">
      <c r="A54" t="s">
        <v>115</v>
      </c>
      <c r="B54" t="s">
        <v>355</v>
      </c>
      <c r="C54" t="str">
        <f t="shared" si="0"/>
        <v>Non OECD,Europe</v>
      </c>
      <c r="D54" t="s">
        <v>595</v>
      </c>
      <c r="E54" t="s">
        <v>588</v>
      </c>
      <c r="F54" s="47" t="s">
        <v>575</v>
      </c>
      <c r="H54" t="s">
        <v>568</v>
      </c>
      <c r="I54" t="s">
        <v>568</v>
      </c>
      <c r="J54" t="b">
        <f>COUNTIF(C54,"*"&amp;input_techniques!N12&amp;"*")&gt;0</f>
        <v>0</v>
      </c>
    </row>
    <row r="55" spans="1:10" x14ac:dyDescent="0.2">
      <c r="A55" t="s">
        <v>116</v>
      </c>
      <c r="B55" t="s">
        <v>356</v>
      </c>
      <c r="C55" t="str">
        <f t="shared" si="0"/>
        <v>OECD,Europe</v>
      </c>
      <c r="D55" t="s">
        <v>579</v>
      </c>
      <c r="E55" t="s">
        <v>588</v>
      </c>
      <c r="F55" s="47" t="s">
        <v>575</v>
      </c>
      <c r="H55" t="s">
        <v>574</v>
      </c>
      <c r="I55" t="s">
        <v>574</v>
      </c>
      <c r="J55" t="b">
        <f>COUNTIF(C55,"*"&amp;input_techniques!N12&amp;"*")&gt;0</f>
        <v>0</v>
      </c>
    </row>
    <row r="56" spans="1:10" x14ac:dyDescent="0.2">
      <c r="A56" t="s">
        <v>111</v>
      </c>
      <c r="B56" t="s">
        <v>351</v>
      </c>
      <c r="C56" t="str">
        <f t="shared" si="0"/>
        <v>OECD,Europe</v>
      </c>
      <c r="D56" t="s">
        <v>579</v>
      </c>
      <c r="E56" t="s">
        <v>588</v>
      </c>
      <c r="F56" s="47" t="s">
        <v>575</v>
      </c>
      <c r="H56" t="s">
        <v>574</v>
      </c>
      <c r="I56" t="s">
        <v>574</v>
      </c>
      <c r="J56" t="b">
        <f>COUNTIF(C56,"*"&amp;input_techniques!N12&amp;"*")&gt;0</f>
        <v>0</v>
      </c>
    </row>
    <row r="57" spans="1:10" x14ac:dyDescent="0.2">
      <c r="A57" t="s">
        <v>227</v>
      </c>
      <c r="B57" t="s">
        <v>468</v>
      </c>
      <c r="C57" t="str">
        <f t="shared" si="0"/>
        <v>OECD,Asia</v>
      </c>
      <c r="D57" t="s">
        <v>579</v>
      </c>
      <c r="E57" t="s">
        <v>588</v>
      </c>
      <c r="F57" s="47" t="s">
        <v>572</v>
      </c>
      <c r="H57" t="s">
        <v>572</v>
      </c>
      <c r="I57" t="s">
        <v>564</v>
      </c>
      <c r="J57" t="b">
        <f>COUNTIF(C57,"*"&amp;input_techniques!N12&amp;"*")&gt;0</f>
        <v>0</v>
      </c>
    </row>
    <row r="58" spans="1:10" x14ac:dyDescent="0.2">
      <c r="A58" t="s">
        <v>104</v>
      </c>
      <c r="B58" t="s">
        <v>344</v>
      </c>
      <c r="C58" t="str">
        <f t="shared" si="0"/>
        <v>Non OECD,Africa</v>
      </c>
      <c r="D58" t="s">
        <v>595</v>
      </c>
      <c r="E58" t="s">
        <v>588</v>
      </c>
      <c r="F58" s="47" t="s">
        <v>565</v>
      </c>
      <c r="H58" t="s">
        <v>565</v>
      </c>
      <c r="I58" t="s">
        <v>565</v>
      </c>
      <c r="J58" t="b">
        <f>COUNTIF(C58,"*"&amp;input_techniques!N12&amp;"*")&gt;0</f>
        <v>1</v>
      </c>
    </row>
    <row r="59" spans="1:10" x14ac:dyDescent="0.2">
      <c r="A59" t="s">
        <v>120</v>
      </c>
      <c r="B59" t="s">
        <v>360</v>
      </c>
      <c r="C59" t="str">
        <f t="shared" si="0"/>
        <v>OECD,Europe</v>
      </c>
      <c r="D59" t="s">
        <v>579</v>
      </c>
      <c r="E59" t="s">
        <v>588</v>
      </c>
      <c r="F59" s="47" t="s">
        <v>575</v>
      </c>
      <c r="H59" t="s">
        <v>568</v>
      </c>
      <c r="I59" t="s">
        <v>568</v>
      </c>
      <c r="J59" t="b">
        <f>COUNTIF(C59,"*"&amp;input_techniques!N12&amp;"*")&gt;0</f>
        <v>0</v>
      </c>
    </row>
    <row r="60" spans="1:10" x14ac:dyDescent="0.2">
      <c r="A60" t="s">
        <v>118</v>
      </c>
      <c r="B60" t="s">
        <v>358</v>
      </c>
      <c r="C60" t="str">
        <f t="shared" si="0"/>
        <v>Non OECD,Africa</v>
      </c>
      <c r="D60" t="s">
        <v>595</v>
      </c>
      <c r="E60" t="s">
        <v>588</v>
      </c>
      <c r="F60" s="47" t="s">
        <v>565</v>
      </c>
      <c r="H60" t="s">
        <v>565</v>
      </c>
      <c r="I60" t="s">
        <v>565</v>
      </c>
      <c r="J60" t="b">
        <f>COUNTIF(C60,"*"&amp;input_techniques!N12&amp;"*")&gt;0</f>
        <v>1</v>
      </c>
    </row>
    <row r="61" spans="1:10" x14ac:dyDescent="0.2">
      <c r="A61" t="s">
        <v>119</v>
      </c>
      <c r="B61" t="s">
        <v>359</v>
      </c>
      <c r="C61" t="str">
        <f t="shared" si="0"/>
        <v>Non OECD,North America</v>
      </c>
      <c r="D61" t="s">
        <v>595</v>
      </c>
      <c r="E61" t="s">
        <v>588</v>
      </c>
      <c r="F61" s="2" t="s">
        <v>570</v>
      </c>
      <c r="G61" s="49" t="s">
        <v>566</v>
      </c>
      <c r="H61" t="s">
        <v>566</v>
      </c>
      <c r="I61" t="s">
        <v>577</v>
      </c>
      <c r="J61" t="b">
        <f>COUNTIF(C61,"*"&amp;input_techniques!N12&amp;"*")&gt;0</f>
        <v>0</v>
      </c>
    </row>
    <row r="62" spans="1:10" x14ac:dyDescent="0.2">
      <c r="A62" t="s">
        <v>121</v>
      </c>
      <c r="B62" t="s">
        <v>361</v>
      </c>
      <c r="C62" t="str">
        <f t="shared" si="0"/>
        <v>Non OECD,North America</v>
      </c>
      <c r="D62" t="s">
        <v>595</v>
      </c>
      <c r="E62" t="s">
        <v>588</v>
      </c>
      <c r="F62" s="2" t="s">
        <v>570</v>
      </c>
      <c r="G62" s="49" t="s">
        <v>566</v>
      </c>
      <c r="H62" t="s">
        <v>566</v>
      </c>
      <c r="I62" t="s">
        <v>577</v>
      </c>
      <c r="J62" t="b">
        <f>COUNTIF(C62,"*"&amp;input_techniques!N12&amp;"*")&gt;0</f>
        <v>0</v>
      </c>
    </row>
    <row r="63" spans="1:10" x14ac:dyDescent="0.2">
      <c r="A63" t="s">
        <v>123</v>
      </c>
      <c r="B63" t="s">
        <v>363</v>
      </c>
      <c r="C63" t="str">
        <f t="shared" si="0"/>
        <v>Non OECD,South America</v>
      </c>
      <c r="D63" t="s">
        <v>595</v>
      </c>
      <c r="E63" t="s">
        <v>588</v>
      </c>
      <c r="F63" s="2" t="s">
        <v>582</v>
      </c>
      <c r="G63" s="49" t="s">
        <v>566</v>
      </c>
      <c r="H63" t="s">
        <v>566</v>
      </c>
      <c r="I63" t="s">
        <v>577</v>
      </c>
      <c r="J63" t="b">
        <f>COUNTIF(C63,"*"&amp;input_techniques!N12&amp;"*")&gt;0</f>
        <v>0</v>
      </c>
    </row>
    <row r="64" spans="1:10" x14ac:dyDescent="0.2">
      <c r="A64" t="s">
        <v>124</v>
      </c>
      <c r="B64" t="s">
        <v>364</v>
      </c>
      <c r="C64" t="str">
        <f t="shared" si="0"/>
        <v>Non OECD,Africa</v>
      </c>
      <c r="D64" t="s">
        <v>595</v>
      </c>
      <c r="E64" t="s">
        <v>588</v>
      </c>
      <c r="F64" s="47" t="s">
        <v>565</v>
      </c>
      <c r="H64" t="s">
        <v>565</v>
      </c>
      <c r="I64" t="s">
        <v>565</v>
      </c>
      <c r="J64" t="b">
        <f>COUNTIF(C64,"*"&amp;input_techniques!N12&amp;"*")&gt;0</f>
        <v>1</v>
      </c>
    </row>
    <row r="65" spans="1:10" x14ac:dyDescent="0.2">
      <c r="A65" t="s">
        <v>244</v>
      </c>
      <c r="B65" t="s">
        <v>485</v>
      </c>
      <c r="C65" t="str">
        <f t="shared" si="0"/>
        <v>Non OECD,North America</v>
      </c>
      <c r="D65" t="s">
        <v>595</v>
      </c>
      <c r="E65" t="s">
        <v>588</v>
      </c>
      <c r="F65" s="2" t="s">
        <v>570</v>
      </c>
      <c r="G65" s="49" t="s">
        <v>566</v>
      </c>
      <c r="H65" t="s">
        <v>566</v>
      </c>
      <c r="I65" t="s">
        <v>577</v>
      </c>
      <c r="J65" t="b">
        <f>COUNTIF(C65,"*"&amp;input_techniques!N12&amp;"*")&gt;0</f>
        <v>0</v>
      </c>
    </row>
    <row r="66" spans="1:10" x14ac:dyDescent="0.2">
      <c r="A66" t="s">
        <v>145</v>
      </c>
      <c r="B66" t="s">
        <v>386</v>
      </c>
      <c r="C66" t="str">
        <f t="shared" si="0"/>
        <v>Non OECD,Africa</v>
      </c>
      <c r="D66" t="s">
        <v>595</v>
      </c>
      <c r="E66" t="s">
        <v>588</v>
      </c>
      <c r="F66" s="47" t="s">
        <v>565</v>
      </c>
      <c r="H66" t="s">
        <v>565</v>
      </c>
      <c r="I66" t="s">
        <v>565</v>
      </c>
      <c r="J66" t="b">
        <f>COUNTIF(C66,"*"&amp;input_techniques!N12&amp;"*")&gt;0</f>
        <v>1</v>
      </c>
    </row>
    <row r="67" spans="1:10" x14ac:dyDescent="0.2">
      <c r="A67" t="s">
        <v>125</v>
      </c>
      <c r="B67" t="s">
        <v>365</v>
      </c>
      <c r="C67" t="str">
        <f t="shared" si="0"/>
        <v>Non OECD,Africa</v>
      </c>
      <c r="D67" t="s">
        <v>595</v>
      </c>
      <c r="E67" t="s">
        <v>588</v>
      </c>
      <c r="F67" s="47" t="s">
        <v>565</v>
      </c>
      <c r="H67" t="s">
        <v>565</v>
      </c>
      <c r="I67" t="s">
        <v>565</v>
      </c>
      <c r="J67" t="b">
        <f>COUNTIF(C67,"*"&amp;input_techniques!N12&amp;"*")&gt;0</f>
        <v>1</v>
      </c>
    </row>
    <row r="68" spans="1:10" x14ac:dyDescent="0.2">
      <c r="A68" t="s">
        <v>128</v>
      </c>
      <c r="B68" t="s">
        <v>368</v>
      </c>
      <c r="C68" t="str">
        <f t="shared" ref="C68:C131" si="1">_xlfn.CONCAT(D68,E68,F68)</f>
        <v>OECD,Europe</v>
      </c>
      <c r="D68" t="s">
        <v>579</v>
      </c>
      <c r="E68" t="s">
        <v>588</v>
      </c>
      <c r="F68" s="47" t="s">
        <v>575</v>
      </c>
      <c r="H68" t="s">
        <v>578</v>
      </c>
      <c r="I68" t="s">
        <v>578</v>
      </c>
      <c r="J68" t="b">
        <f>COUNTIF(C68,"*"&amp;input_techniques!N12&amp;"*")&gt;0</f>
        <v>0</v>
      </c>
    </row>
    <row r="69" spans="1:10" x14ac:dyDescent="0.2">
      <c r="A69" t="s">
        <v>129</v>
      </c>
      <c r="B69" t="s">
        <v>369</v>
      </c>
      <c r="C69" t="str">
        <f t="shared" si="1"/>
        <v>Non OECD,Africa</v>
      </c>
      <c r="D69" t="s">
        <v>595</v>
      </c>
      <c r="E69" t="s">
        <v>588</v>
      </c>
      <c r="F69" s="47" t="s">
        <v>565</v>
      </c>
      <c r="H69" t="s">
        <v>565</v>
      </c>
      <c r="I69" t="s">
        <v>565</v>
      </c>
      <c r="J69" t="b">
        <f>COUNTIF(C69,"*"&amp;input_techniques!N12&amp;"*")&gt;0</f>
        <v>1</v>
      </c>
    </row>
    <row r="70" spans="1:10" x14ac:dyDescent="0.2">
      <c r="A70" t="s">
        <v>134</v>
      </c>
      <c r="B70" t="s">
        <v>374</v>
      </c>
      <c r="C70" t="str">
        <f t="shared" si="1"/>
        <v>Non OECD,</v>
      </c>
      <c r="D70" t="s">
        <v>595</v>
      </c>
      <c r="E70" t="s">
        <v>588</v>
      </c>
      <c r="F70" s="48"/>
      <c r="G70" s="49" t="s">
        <v>566</v>
      </c>
      <c r="H70" t="s">
        <v>576</v>
      </c>
      <c r="I70" t="s">
        <v>577</v>
      </c>
      <c r="J70" t="b">
        <f>COUNTIF(C70,"*"&amp;input_techniques!N12&amp;"*")&gt;0</f>
        <v>0</v>
      </c>
    </row>
    <row r="71" spans="1:10" x14ac:dyDescent="0.2">
      <c r="A71" t="s">
        <v>132</v>
      </c>
      <c r="B71" t="s">
        <v>372</v>
      </c>
      <c r="C71" t="str">
        <f t="shared" si="1"/>
        <v>Non OECD,South America</v>
      </c>
      <c r="D71" t="s">
        <v>595</v>
      </c>
      <c r="E71" t="s">
        <v>588</v>
      </c>
      <c r="F71" s="2" t="s">
        <v>582</v>
      </c>
      <c r="G71" s="49" t="s">
        <v>566</v>
      </c>
      <c r="H71" t="s">
        <v>566</v>
      </c>
      <c r="I71" t="s">
        <v>577</v>
      </c>
      <c r="J71" t="b">
        <f>COUNTIF(C71,"*"&amp;input_techniques!N12&amp;"*")&gt;0</f>
        <v>0</v>
      </c>
    </row>
    <row r="72" spans="1:10" x14ac:dyDescent="0.2">
      <c r="A72" t="s">
        <v>135</v>
      </c>
      <c r="B72" t="s">
        <v>375</v>
      </c>
      <c r="C72" t="str">
        <f t="shared" si="1"/>
        <v>Non OECD,Oceania</v>
      </c>
      <c r="D72" t="s">
        <v>595</v>
      </c>
      <c r="E72" t="s">
        <v>588</v>
      </c>
      <c r="F72" s="2" t="s">
        <v>567</v>
      </c>
      <c r="G72" s="49" t="s">
        <v>573</v>
      </c>
      <c r="H72" t="s">
        <v>572</v>
      </c>
      <c r="I72" t="s">
        <v>581</v>
      </c>
      <c r="J72" t="b">
        <f>COUNTIF(C72,"*"&amp;input_techniques!N12&amp;"*")&gt;0</f>
        <v>0</v>
      </c>
    </row>
    <row r="73" spans="1:10" x14ac:dyDescent="0.2">
      <c r="A73" t="s">
        <v>131</v>
      </c>
      <c r="B73" t="s">
        <v>371</v>
      </c>
      <c r="C73" t="str">
        <f t="shared" si="1"/>
        <v>Non OECD,Oceania</v>
      </c>
      <c r="D73" t="s">
        <v>595</v>
      </c>
      <c r="E73" t="s">
        <v>588</v>
      </c>
      <c r="F73" s="2" t="s">
        <v>567</v>
      </c>
      <c r="G73" s="49" t="s">
        <v>573</v>
      </c>
      <c r="H73" t="s">
        <v>572</v>
      </c>
      <c r="I73" t="s">
        <v>564</v>
      </c>
      <c r="J73" t="b">
        <f>COUNTIF(C73,"*"&amp;input_techniques!N12&amp;"*")&gt;0</f>
        <v>0</v>
      </c>
    </row>
    <row r="74" spans="1:10" x14ac:dyDescent="0.2">
      <c r="A74" t="s">
        <v>130</v>
      </c>
      <c r="B74" t="s">
        <v>370</v>
      </c>
      <c r="C74" t="str">
        <f t="shared" si="1"/>
        <v>OECD,Europe</v>
      </c>
      <c r="D74" t="s">
        <v>579</v>
      </c>
      <c r="E74" t="s">
        <v>588</v>
      </c>
      <c r="F74" s="47" t="s">
        <v>575</v>
      </c>
      <c r="H74" t="s">
        <v>568</v>
      </c>
      <c r="I74" t="s">
        <v>568</v>
      </c>
      <c r="J74" t="b">
        <f>COUNTIF(C74,"*"&amp;input_techniques!N12&amp;"*")&gt;0</f>
        <v>0</v>
      </c>
    </row>
    <row r="75" spans="1:10" x14ac:dyDescent="0.2">
      <c r="A75" t="s">
        <v>133</v>
      </c>
      <c r="B75" t="s">
        <v>373</v>
      </c>
      <c r="C75" t="str">
        <f t="shared" si="1"/>
        <v>OECD,Europe,G20</v>
      </c>
      <c r="D75" t="s">
        <v>579</v>
      </c>
      <c r="E75" t="s">
        <v>588</v>
      </c>
      <c r="F75" s="47" t="s">
        <v>583</v>
      </c>
      <c r="H75" t="s">
        <v>568</v>
      </c>
      <c r="I75" t="s">
        <v>568</v>
      </c>
      <c r="J75" t="b">
        <f>COUNTIF(C75,"*"&amp;input_techniques!N12&amp;"*")&gt;0</f>
        <v>0</v>
      </c>
    </row>
    <row r="76" spans="1:10" x14ac:dyDescent="0.2">
      <c r="A76" t="s">
        <v>150</v>
      </c>
      <c r="B76" t="s">
        <v>391</v>
      </c>
      <c r="C76" t="str">
        <f t="shared" si="1"/>
        <v>Non OECD,South America</v>
      </c>
      <c r="D76" t="s">
        <v>595</v>
      </c>
      <c r="E76" t="s">
        <v>588</v>
      </c>
      <c r="F76" s="2" t="s">
        <v>582</v>
      </c>
      <c r="G76" s="49" t="s">
        <v>566</v>
      </c>
      <c r="H76" t="s">
        <v>566</v>
      </c>
      <c r="I76" t="s">
        <v>577</v>
      </c>
      <c r="J76" t="b">
        <f>COUNTIF(C76,"*"&amp;input_techniques!N12&amp;"*")&gt;0</f>
        <v>0</v>
      </c>
    </row>
    <row r="77" spans="1:10" x14ac:dyDescent="0.2">
      <c r="A77" t="s">
        <v>231</v>
      </c>
      <c r="B77" t="s">
        <v>472</v>
      </c>
      <c r="C77" t="str">
        <f t="shared" si="1"/>
        <v>Non OECD,Oceania</v>
      </c>
      <c r="D77" t="s">
        <v>595</v>
      </c>
      <c r="E77" t="s">
        <v>588</v>
      </c>
      <c r="F77" s="2" t="s">
        <v>567</v>
      </c>
      <c r="G77" s="49" t="s">
        <v>573</v>
      </c>
      <c r="H77" t="s">
        <v>576</v>
      </c>
      <c r="I77" t="s">
        <v>564</v>
      </c>
      <c r="J77" t="b">
        <f>COUNTIF(C77,"*"&amp;input_techniques!N12&amp;"*")&gt;0</f>
        <v>0</v>
      </c>
    </row>
    <row r="78" spans="1:10" x14ac:dyDescent="0.2">
      <c r="A78" t="s">
        <v>136</v>
      </c>
      <c r="B78" t="s">
        <v>376</v>
      </c>
      <c r="C78" t="str">
        <f t="shared" si="1"/>
        <v>Non OECD,Africa</v>
      </c>
      <c r="D78" t="s">
        <v>595</v>
      </c>
      <c r="E78" t="s">
        <v>588</v>
      </c>
      <c r="F78" s="47" t="s">
        <v>565</v>
      </c>
      <c r="H78" t="s">
        <v>565</v>
      </c>
      <c r="I78" t="s">
        <v>565</v>
      </c>
      <c r="J78" t="b">
        <f>COUNTIF(C78,"*"&amp;input_techniques!N12&amp;"*")&gt;0</f>
        <v>1</v>
      </c>
    </row>
    <row r="79" spans="1:10" x14ac:dyDescent="0.2">
      <c r="A79" t="s">
        <v>143</v>
      </c>
      <c r="B79" t="s">
        <v>384</v>
      </c>
      <c r="C79" t="str">
        <f t="shared" si="1"/>
        <v>Non OECD,Africa</v>
      </c>
      <c r="D79" t="s">
        <v>595</v>
      </c>
      <c r="E79" t="s">
        <v>588</v>
      </c>
      <c r="F79" s="47" t="s">
        <v>565</v>
      </c>
      <c r="H79" t="s">
        <v>565</v>
      </c>
      <c r="I79" t="s">
        <v>565</v>
      </c>
      <c r="J79" t="b">
        <f>COUNTIF(C79,"*"&amp;input_techniques!N12&amp;"*")&gt;0</f>
        <v>1</v>
      </c>
    </row>
    <row r="80" spans="1:10" x14ac:dyDescent="0.2">
      <c r="A80" t="s">
        <v>138</v>
      </c>
      <c r="B80" t="s">
        <v>378</v>
      </c>
      <c r="C80" t="str">
        <f t="shared" si="1"/>
        <v>Non OECD,Asia,Europe</v>
      </c>
      <c r="D80" t="s">
        <v>595</v>
      </c>
      <c r="E80" t="s">
        <v>588</v>
      </c>
      <c r="F80" s="2" t="s">
        <v>584</v>
      </c>
      <c r="G80" s="49" t="s">
        <v>571</v>
      </c>
      <c r="H80" t="s">
        <v>578</v>
      </c>
      <c r="I80" t="s">
        <v>578</v>
      </c>
      <c r="J80" t="b">
        <f>COUNTIF(C80,"*"&amp;input_techniques!N12&amp;"*")&gt;0</f>
        <v>0</v>
      </c>
    </row>
    <row r="81" spans="1:10" x14ac:dyDescent="0.2">
      <c r="A81" t="s">
        <v>117</v>
      </c>
      <c r="B81" t="s">
        <v>357</v>
      </c>
      <c r="C81" t="str">
        <f t="shared" si="1"/>
        <v>OECD,Europe,G20</v>
      </c>
      <c r="D81" t="s">
        <v>579</v>
      </c>
      <c r="E81" t="s">
        <v>588</v>
      </c>
      <c r="F81" s="47" t="s">
        <v>583</v>
      </c>
      <c r="H81" t="s">
        <v>568</v>
      </c>
      <c r="I81" t="s">
        <v>568</v>
      </c>
      <c r="J81" t="b">
        <f>COUNTIF(C81,"*"&amp;input_techniques!N12&amp;"*")&gt;0</f>
        <v>0</v>
      </c>
    </row>
    <row r="82" spans="1:10" x14ac:dyDescent="0.2">
      <c r="A82" t="s">
        <v>139</v>
      </c>
      <c r="B82" t="s">
        <v>379</v>
      </c>
      <c r="C82" t="str">
        <f t="shared" si="1"/>
        <v>Non OECD,Africa</v>
      </c>
      <c r="D82" t="s">
        <v>595</v>
      </c>
      <c r="E82" t="s">
        <v>588</v>
      </c>
      <c r="F82" s="47" t="s">
        <v>565</v>
      </c>
      <c r="H82" t="s">
        <v>565</v>
      </c>
      <c r="I82" t="s">
        <v>565</v>
      </c>
      <c r="J82" t="b">
        <f>COUNTIF(C82,"*"&amp;input_techniques!N12&amp;"*")&gt;0</f>
        <v>1</v>
      </c>
    </row>
    <row r="83" spans="1:10" x14ac:dyDescent="0.2">
      <c r="A83" t="s">
        <v>140</v>
      </c>
      <c r="B83" t="s">
        <v>380</v>
      </c>
      <c r="C83" t="str">
        <f t="shared" si="1"/>
        <v>Non OECD,Europe</v>
      </c>
      <c r="D83" t="s">
        <v>595</v>
      </c>
      <c r="E83" t="s">
        <v>588</v>
      </c>
      <c r="F83" s="47" t="s">
        <v>575</v>
      </c>
      <c r="H83" t="s">
        <v>568</v>
      </c>
      <c r="I83" t="s">
        <v>568</v>
      </c>
      <c r="J83" t="b">
        <f>COUNTIF(C83,"*"&amp;input_techniques!N12&amp;"*")&gt;0</f>
        <v>0</v>
      </c>
    </row>
    <row r="84" spans="1:10" x14ac:dyDescent="0.2">
      <c r="A84" t="s">
        <v>146</v>
      </c>
      <c r="B84" t="s">
        <v>387</v>
      </c>
      <c r="C84" t="str">
        <f t="shared" si="1"/>
        <v>OECD,Europe</v>
      </c>
      <c r="D84" t="s">
        <v>579</v>
      </c>
      <c r="E84" t="s">
        <v>588</v>
      </c>
      <c r="F84" s="47" t="s">
        <v>575</v>
      </c>
      <c r="H84" t="s">
        <v>568</v>
      </c>
      <c r="I84" t="s">
        <v>568</v>
      </c>
      <c r="J84" t="b">
        <f>COUNTIF(C84,"*"&amp;input_techniques!N12&amp;"*")&gt;0</f>
        <v>0</v>
      </c>
    </row>
    <row r="85" spans="1:10" x14ac:dyDescent="0.2">
      <c r="A85" t="s">
        <v>148</v>
      </c>
      <c r="B85" t="s">
        <v>389</v>
      </c>
      <c r="C85" t="str">
        <f t="shared" si="1"/>
        <v>OECD,Europe</v>
      </c>
      <c r="D85" t="s">
        <v>579</v>
      </c>
      <c r="E85" t="s">
        <v>588</v>
      </c>
      <c r="F85" s="47" t="s">
        <v>575</v>
      </c>
      <c r="H85" t="s">
        <v>568</v>
      </c>
      <c r="I85" t="s">
        <v>568</v>
      </c>
      <c r="J85" t="b">
        <f>COUNTIF(C85,"*"&amp;input_techniques!N12&amp;"*")&gt;0</f>
        <v>0</v>
      </c>
    </row>
    <row r="86" spans="1:10" x14ac:dyDescent="0.2">
      <c r="A86" t="s">
        <v>147</v>
      </c>
      <c r="B86" t="s">
        <v>388</v>
      </c>
      <c r="C86" t="str">
        <f t="shared" si="1"/>
        <v>Non OECD,North America</v>
      </c>
      <c r="D86" t="s">
        <v>595</v>
      </c>
      <c r="E86" t="s">
        <v>588</v>
      </c>
      <c r="F86" s="2" t="s">
        <v>570</v>
      </c>
      <c r="G86" s="49" t="s">
        <v>566</v>
      </c>
      <c r="H86" t="s">
        <v>566</v>
      </c>
      <c r="I86" t="s">
        <v>577</v>
      </c>
      <c r="J86" t="b">
        <f>COUNTIF(C86,"*"&amp;input_techniques!N12&amp;"*")&gt;0</f>
        <v>0</v>
      </c>
    </row>
    <row r="87" spans="1:10" x14ac:dyDescent="0.2">
      <c r="A87" t="s">
        <v>142</v>
      </c>
      <c r="B87" t="s">
        <v>383</v>
      </c>
      <c r="C87" t="str">
        <f t="shared" si="1"/>
        <v>Non OECD,North America</v>
      </c>
      <c r="D87" t="s">
        <v>595</v>
      </c>
      <c r="E87" t="s">
        <v>588</v>
      </c>
      <c r="F87" s="2" t="s">
        <v>570</v>
      </c>
      <c r="G87" s="49" t="s">
        <v>566</v>
      </c>
      <c r="H87" t="s">
        <v>566</v>
      </c>
      <c r="I87" t="s">
        <v>577</v>
      </c>
      <c r="J87" t="b">
        <f>COUNTIF(C87,"*"&amp;input_techniques!N12&amp;"*")&gt;0</f>
        <v>0</v>
      </c>
    </row>
    <row r="88" spans="1:10" x14ac:dyDescent="0.2">
      <c r="A88" t="s">
        <v>151</v>
      </c>
      <c r="B88" t="s">
        <v>392</v>
      </c>
      <c r="C88" t="str">
        <f t="shared" si="1"/>
        <v>Non OECD,Oceania</v>
      </c>
      <c r="D88" t="s">
        <v>595</v>
      </c>
      <c r="E88" t="s">
        <v>588</v>
      </c>
      <c r="F88" s="2" t="s">
        <v>567</v>
      </c>
      <c r="G88" s="49" t="s">
        <v>573</v>
      </c>
      <c r="H88" t="s">
        <v>576</v>
      </c>
      <c r="I88" t="s">
        <v>564</v>
      </c>
      <c r="J88" t="b">
        <f>COUNTIF(C88,"*"&amp;input_techniques!N12&amp;"*")&gt;0</f>
        <v>0</v>
      </c>
    </row>
    <row r="89" spans="1:10" x14ac:dyDescent="0.2">
      <c r="A89" t="s">
        <v>149</v>
      </c>
      <c r="B89" t="s">
        <v>390</v>
      </c>
      <c r="C89" t="str">
        <f t="shared" si="1"/>
        <v>Non OECD,North America</v>
      </c>
      <c r="D89" t="s">
        <v>595</v>
      </c>
      <c r="E89" t="s">
        <v>588</v>
      </c>
      <c r="F89" s="2" t="s">
        <v>570</v>
      </c>
      <c r="G89" s="49" t="s">
        <v>566</v>
      </c>
      <c r="H89" t="s">
        <v>566</v>
      </c>
      <c r="I89" t="s">
        <v>577</v>
      </c>
      <c r="J89" t="b">
        <f>COUNTIF(C89,"*"&amp;input_techniques!N12&amp;"*")&gt;0</f>
        <v>0</v>
      </c>
    </row>
    <row r="90" spans="1:10" x14ac:dyDescent="0.2">
      <c r="A90" t="s">
        <v>141</v>
      </c>
      <c r="B90" t="s">
        <v>381</v>
      </c>
      <c r="C90" t="str">
        <f t="shared" si="1"/>
        <v>Non OECD,Africa</v>
      </c>
      <c r="D90" t="s">
        <v>595</v>
      </c>
      <c r="E90" t="s">
        <v>588</v>
      </c>
      <c r="F90" s="47" t="s">
        <v>565</v>
      </c>
      <c r="H90" t="s">
        <v>565</v>
      </c>
      <c r="I90" t="s">
        <v>565</v>
      </c>
      <c r="J90" t="b">
        <f>COUNTIF(C90,"*"&amp;input_techniques!N12&amp;"*")&gt;0</f>
        <v>1</v>
      </c>
    </row>
    <row r="91" spans="1:10" x14ac:dyDescent="0.2">
      <c r="A91" t="s">
        <v>144</v>
      </c>
      <c r="B91" t="s">
        <v>385</v>
      </c>
      <c r="C91" t="str">
        <f t="shared" si="1"/>
        <v>Non OECD,Africa</v>
      </c>
      <c r="D91" t="s">
        <v>595</v>
      </c>
      <c r="E91" t="s">
        <v>588</v>
      </c>
      <c r="F91" s="47" t="s">
        <v>565</v>
      </c>
      <c r="H91" t="s">
        <v>565</v>
      </c>
      <c r="I91" t="s">
        <v>565</v>
      </c>
      <c r="J91" t="b">
        <f>COUNTIF(C91,"*"&amp;input_techniques!N12&amp;"*")&gt;0</f>
        <v>1</v>
      </c>
    </row>
    <row r="92" spans="1:10" x14ac:dyDescent="0.2">
      <c r="A92" t="s">
        <v>152</v>
      </c>
      <c r="B92" t="s">
        <v>393</v>
      </c>
      <c r="C92" t="str">
        <f t="shared" si="1"/>
        <v>Non OECD,South America</v>
      </c>
      <c r="D92" t="s">
        <v>595</v>
      </c>
      <c r="E92" t="s">
        <v>588</v>
      </c>
      <c r="F92" s="2" t="s">
        <v>582</v>
      </c>
      <c r="G92" s="49" t="s">
        <v>566</v>
      </c>
      <c r="H92" t="s">
        <v>566</v>
      </c>
      <c r="I92" t="s">
        <v>577</v>
      </c>
      <c r="J92" t="b">
        <f>COUNTIF(C92,"*"&amp;input_techniques!N12&amp;"*")&gt;0</f>
        <v>0</v>
      </c>
    </row>
    <row r="93" spans="1:10" x14ac:dyDescent="0.2">
      <c r="A93" t="s">
        <v>156</v>
      </c>
      <c r="B93" t="s">
        <v>397</v>
      </c>
      <c r="C93" t="str">
        <f t="shared" si="1"/>
        <v>Non OECD,North America</v>
      </c>
      <c r="D93" t="s">
        <v>595</v>
      </c>
      <c r="E93" t="s">
        <v>588</v>
      </c>
      <c r="F93" s="2" t="s">
        <v>570</v>
      </c>
      <c r="G93" s="49" t="s">
        <v>566</v>
      </c>
      <c r="H93" t="s">
        <v>566</v>
      </c>
      <c r="I93" t="s">
        <v>577</v>
      </c>
      <c r="J93" t="b">
        <f>COUNTIF(C93,"*"&amp;input_techniques!N12&amp;"*")&gt;0</f>
        <v>0</v>
      </c>
    </row>
    <row r="94" spans="1:10" x14ac:dyDescent="0.2">
      <c r="A94" t="s">
        <v>154</v>
      </c>
      <c r="B94" t="s">
        <v>395</v>
      </c>
      <c r="C94" t="str">
        <f t="shared" si="1"/>
        <v>Non OECD,North America</v>
      </c>
      <c r="D94" t="s">
        <v>595</v>
      </c>
      <c r="E94" t="s">
        <v>588</v>
      </c>
      <c r="F94" s="2" t="s">
        <v>570</v>
      </c>
      <c r="G94" s="49" t="s">
        <v>566</v>
      </c>
      <c r="H94" t="s">
        <v>566</v>
      </c>
      <c r="I94" t="s">
        <v>577</v>
      </c>
      <c r="J94" t="b">
        <f>COUNTIF(C94,"*"&amp;input_techniques!N12&amp;"*")&gt;0</f>
        <v>0</v>
      </c>
    </row>
    <row r="95" spans="1:10" x14ac:dyDescent="0.2">
      <c r="A95" t="s">
        <v>153</v>
      </c>
      <c r="B95" t="s">
        <v>394</v>
      </c>
      <c r="C95" t="str">
        <f t="shared" si="1"/>
        <v>Non OECD,Asia</v>
      </c>
      <c r="D95" t="s">
        <v>595</v>
      </c>
      <c r="E95" t="s">
        <v>588</v>
      </c>
      <c r="F95" s="47" t="s">
        <v>572</v>
      </c>
      <c r="H95" t="s">
        <v>572</v>
      </c>
      <c r="I95" t="s">
        <v>564</v>
      </c>
      <c r="J95" t="b">
        <f>COUNTIF(C95,"*"&amp;input_techniques!N12&amp;"*")&gt;0</f>
        <v>0</v>
      </c>
    </row>
    <row r="96" spans="1:10" x14ac:dyDescent="0.2">
      <c r="A96" t="s">
        <v>157</v>
      </c>
      <c r="B96" t="s">
        <v>398</v>
      </c>
      <c r="C96" t="str">
        <f t="shared" si="1"/>
        <v>OECD,Europe</v>
      </c>
      <c r="D96" t="s">
        <v>579</v>
      </c>
      <c r="E96" t="s">
        <v>588</v>
      </c>
      <c r="F96" s="47" t="s">
        <v>575</v>
      </c>
      <c r="H96" t="s">
        <v>574</v>
      </c>
      <c r="I96" t="s">
        <v>574</v>
      </c>
      <c r="J96" t="b">
        <f>COUNTIF(C96,"*"&amp;input_techniques!N12&amp;"*")&gt;0</f>
        <v>0</v>
      </c>
    </row>
    <row r="97" spans="1:10" x14ac:dyDescent="0.2">
      <c r="A97" t="s">
        <v>163</v>
      </c>
      <c r="B97" t="s">
        <v>404</v>
      </c>
      <c r="C97" t="str">
        <f t="shared" si="1"/>
        <v>OECD,Europe</v>
      </c>
      <c r="D97" t="s">
        <v>579</v>
      </c>
      <c r="E97" t="s">
        <v>588</v>
      </c>
      <c r="F97" s="47" t="s">
        <v>575</v>
      </c>
      <c r="H97" t="s">
        <v>568</v>
      </c>
      <c r="I97" t="s">
        <v>568</v>
      </c>
      <c r="J97" t="b">
        <f>COUNTIF(C97,"*"&amp;input_techniques!N12&amp;"*")&gt;0</f>
        <v>0</v>
      </c>
    </row>
    <row r="98" spans="1:10" x14ac:dyDescent="0.2">
      <c r="A98" t="s">
        <v>159</v>
      </c>
      <c r="B98" t="s">
        <v>400</v>
      </c>
      <c r="C98" t="str">
        <f t="shared" si="1"/>
        <v>Non OECD,Asia,G20</v>
      </c>
      <c r="D98" t="s">
        <v>595</v>
      </c>
      <c r="E98" t="s">
        <v>588</v>
      </c>
      <c r="F98" s="47" t="s">
        <v>591</v>
      </c>
      <c r="H98" t="s">
        <v>572</v>
      </c>
      <c r="I98" t="s">
        <v>564</v>
      </c>
      <c r="J98" t="b">
        <f>COUNTIF(C98,"*"&amp;input_techniques!N12&amp;"*")&gt;0</f>
        <v>0</v>
      </c>
    </row>
    <row r="99" spans="1:10" x14ac:dyDescent="0.2">
      <c r="A99" t="s">
        <v>158</v>
      </c>
      <c r="B99" t="s">
        <v>399</v>
      </c>
      <c r="C99" t="str">
        <f t="shared" si="1"/>
        <v>Non OECD,Asia,G20</v>
      </c>
      <c r="D99" t="s">
        <v>595</v>
      </c>
      <c r="E99" t="s">
        <v>588</v>
      </c>
      <c r="F99" s="47" t="s">
        <v>591</v>
      </c>
      <c r="H99" t="s">
        <v>572</v>
      </c>
      <c r="I99" t="s">
        <v>581</v>
      </c>
      <c r="J99" t="b">
        <f>COUNTIF(C99,"*"&amp;input_techniques!N12&amp;"*")&gt;0</f>
        <v>0</v>
      </c>
    </row>
    <row r="100" spans="1:10" x14ac:dyDescent="0.2">
      <c r="A100" t="s">
        <v>162</v>
      </c>
      <c r="B100" t="s">
        <v>403</v>
      </c>
      <c r="C100" t="str">
        <f t="shared" si="1"/>
        <v>Non OECD,Asia,MENA</v>
      </c>
      <c r="D100" t="s">
        <v>595</v>
      </c>
      <c r="E100" t="s">
        <v>588</v>
      </c>
      <c r="F100" s="47" t="s">
        <v>590</v>
      </c>
      <c r="H100" t="s">
        <v>569</v>
      </c>
      <c r="I100" t="s">
        <v>569</v>
      </c>
      <c r="J100" t="b">
        <f>COUNTIF(C100,"*"&amp;input_techniques!N12&amp;"*")&gt;0</f>
        <v>0</v>
      </c>
    </row>
    <row r="101" spans="1:10" x14ac:dyDescent="0.2">
      <c r="A101" t="s">
        <v>160</v>
      </c>
      <c r="B101" t="s">
        <v>401</v>
      </c>
      <c r="C101" t="str">
        <f t="shared" si="1"/>
        <v>OECD,Europe</v>
      </c>
      <c r="D101" t="s">
        <v>579</v>
      </c>
      <c r="E101" t="s">
        <v>588</v>
      </c>
      <c r="F101" s="47" t="s">
        <v>575</v>
      </c>
      <c r="H101" t="s">
        <v>568</v>
      </c>
      <c r="I101" t="s">
        <v>568</v>
      </c>
      <c r="J101" t="b">
        <f>COUNTIF(C101,"*"&amp;input_techniques!N12&amp;"*")&gt;0</f>
        <v>0</v>
      </c>
    </row>
    <row r="102" spans="1:10" x14ac:dyDescent="0.2">
      <c r="A102" t="s">
        <v>161</v>
      </c>
      <c r="B102" t="s">
        <v>402</v>
      </c>
      <c r="C102" t="str">
        <f t="shared" si="1"/>
        <v>Non OECD,Asia,MENA</v>
      </c>
      <c r="D102" t="s">
        <v>595</v>
      </c>
      <c r="E102" t="s">
        <v>588</v>
      </c>
      <c r="F102" s="47" t="s">
        <v>590</v>
      </c>
      <c r="H102" t="s">
        <v>569</v>
      </c>
      <c r="I102" t="s">
        <v>569</v>
      </c>
      <c r="J102" t="b">
        <f>COUNTIF(C102,"*"&amp;input_techniques!N12&amp;"*")&gt;0</f>
        <v>0</v>
      </c>
    </row>
    <row r="103" spans="1:10" x14ac:dyDescent="0.2">
      <c r="A103" t="s">
        <v>164</v>
      </c>
      <c r="B103" t="s">
        <v>405</v>
      </c>
      <c r="C103" t="str">
        <f t="shared" si="1"/>
        <v>OECD,Asia,MENA</v>
      </c>
      <c r="D103" t="s">
        <v>579</v>
      </c>
      <c r="E103" t="s">
        <v>588</v>
      </c>
      <c r="F103" s="47" t="s">
        <v>590</v>
      </c>
      <c r="H103" t="s">
        <v>569</v>
      </c>
      <c r="I103" t="s">
        <v>569</v>
      </c>
      <c r="J103" t="b">
        <f>COUNTIF(C103,"*"&amp;input_techniques!N12&amp;"*")&gt;0</f>
        <v>0</v>
      </c>
    </row>
    <row r="104" spans="1:10" x14ac:dyDescent="0.2">
      <c r="A104" t="s">
        <v>165</v>
      </c>
      <c r="B104" t="s">
        <v>406</v>
      </c>
      <c r="C104" t="str">
        <f t="shared" si="1"/>
        <v>OECD,Europe,G20</v>
      </c>
      <c r="D104" t="s">
        <v>579</v>
      </c>
      <c r="E104" t="s">
        <v>588</v>
      </c>
      <c r="F104" s="47" t="s">
        <v>583</v>
      </c>
      <c r="H104" t="s">
        <v>568</v>
      </c>
      <c r="I104" t="s">
        <v>568</v>
      </c>
      <c r="J104" t="b">
        <f>COUNTIF(C104,"*"&amp;input_techniques!N12&amp;"*")&gt;0</f>
        <v>0</v>
      </c>
    </row>
    <row r="105" spans="1:10" x14ac:dyDescent="0.2">
      <c r="A105" t="s">
        <v>166</v>
      </c>
      <c r="B105" t="s">
        <v>407</v>
      </c>
      <c r="C105" t="str">
        <f t="shared" si="1"/>
        <v>Non OECD,North America</v>
      </c>
      <c r="D105" t="s">
        <v>595</v>
      </c>
      <c r="E105" t="s">
        <v>588</v>
      </c>
      <c r="F105" s="2" t="s">
        <v>570</v>
      </c>
      <c r="G105" s="49" t="s">
        <v>566</v>
      </c>
      <c r="H105" t="s">
        <v>566</v>
      </c>
      <c r="I105" t="s">
        <v>577</v>
      </c>
      <c r="J105" t="b">
        <f>COUNTIF(C105,"*"&amp;input_techniques!N12&amp;"*")&gt;0</f>
        <v>0</v>
      </c>
    </row>
    <row r="106" spans="1:10" x14ac:dyDescent="0.2">
      <c r="A106" t="s">
        <v>168</v>
      </c>
      <c r="B106" t="s">
        <v>409</v>
      </c>
      <c r="C106" t="str">
        <f t="shared" si="1"/>
        <v>OECD,Asia,G20</v>
      </c>
      <c r="D106" t="s">
        <v>579</v>
      </c>
      <c r="E106" t="s">
        <v>588</v>
      </c>
      <c r="F106" s="47" t="s">
        <v>591</v>
      </c>
      <c r="H106" t="s">
        <v>580</v>
      </c>
      <c r="I106" t="s">
        <v>564</v>
      </c>
      <c r="J106" t="b">
        <f>COUNTIF(C106,"*"&amp;input_techniques!N12&amp;"*")&gt;0</f>
        <v>0</v>
      </c>
    </row>
    <row r="107" spans="1:10" x14ac:dyDescent="0.2">
      <c r="A107" t="s">
        <v>167</v>
      </c>
      <c r="B107" t="s">
        <v>408</v>
      </c>
      <c r="C107" t="str">
        <f t="shared" si="1"/>
        <v>Non OECD,Asia,MENA</v>
      </c>
      <c r="D107" t="s">
        <v>595</v>
      </c>
      <c r="E107" t="s">
        <v>588</v>
      </c>
      <c r="F107" s="47" t="s">
        <v>590</v>
      </c>
      <c r="H107" t="s">
        <v>569</v>
      </c>
      <c r="I107" t="s">
        <v>569</v>
      </c>
      <c r="J107" t="b">
        <f>COUNTIF(C107,"*"&amp;input_techniques!N12&amp;"*")&gt;0</f>
        <v>0</v>
      </c>
    </row>
    <row r="108" spans="1:10" x14ac:dyDescent="0.2">
      <c r="A108" t="s">
        <v>169</v>
      </c>
      <c r="B108" t="s">
        <v>410</v>
      </c>
      <c r="C108" t="str">
        <f t="shared" si="1"/>
        <v>Non OECD,Asia,Europe</v>
      </c>
      <c r="D108" t="s">
        <v>595</v>
      </c>
      <c r="E108" t="s">
        <v>588</v>
      </c>
      <c r="F108" s="2" t="s">
        <v>584</v>
      </c>
      <c r="G108" s="49" t="s">
        <v>571</v>
      </c>
      <c r="H108" t="s">
        <v>578</v>
      </c>
      <c r="I108" t="s">
        <v>578</v>
      </c>
      <c r="J108" t="b">
        <f>COUNTIF(C108,"*"&amp;input_techniques!N12&amp;"*")&gt;0</f>
        <v>0</v>
      </c>
    </row>
    <row r="109" spans="1:10" x14ac:dyDescent="0.2">
      <c r="A109" t="s">
        <v>170</v>
      </c>
      <c r="B109" t="s">
        <v>411</v>
      </c>
      <c r="C109" t="str">
        <f t="shared" si="1"/>
        <v>Non OECD,Africa</v>
      </c>
      <c r="D109" t="s">
        <v>595</v>
      </c>
      <c r="E109" t="s">
        <v>588</v>
      </c>
      <c r="F109" s="47" t="s">
        <v>565</v>
      </c>
      <c r="H109" t="s">
        <v>565</v>
      </c>
      <c r="I109" t="s">
        <v>565</v>
      </c>
      <c r="J109" t="b">
        <f>COUNTIF(C109,"*"&amp;input_techniques!N12&amp;"*")&gt;0</f>
        <v>1</v>
      </c>
    </row>
    <row r="110" spans="1:10" x14ac:dyDescent="0.2">
      <c r="A110" t="s">
        <v>173</v>
      </c>
      <c r="B110" t="s">
        <v>414</v>
      </c>
      <c r="C110" t="str">
        <f t="shared" si="1"/>
        <v>Non OECD,Asia</v>
      </c>
      <c r="D110" t="s">
        <v>595</v>
      </c>
      <c r="E110" t="s">
        <v>588</v>
      </c>
      <c r="F110" s="47" t="s">
        <v>572</v>
      </c>
      <c r="H110" t="s">
        <v>572</v>
      </c>
      <c r="I110" t="s">
        <v>564</v>
      </c>
      <c r="J110" t="b">
        <f>COUNTIF(C110,"*"&amp;input_techniques!N12&amp;"*")&gt;0</f>
        <v>0</v>
      </c>
    </row>
    <row r="111" spans="1:10" x14ac:dyDescent="0.2">
      <c r="A111" t="s">
        <v>248</v>
      </c>
      <c r="B111" t="s">
        <v>489</v>
      </c>
      <c r="C111" t="str">
        <f t="shared" si="1"/>
        <v>Non OECD,Europe</v>
      </c>
      <c r="D111" t="s">
        <v>595</v>
      </c>
      <c r="E111" t="s">
        <v>588</v>
      </c>
      <c r="F111" s="47" t="s">
        <v>575</v>
      </c>
      <c r="H111" t="s">
        <v>574</v>
      </c>
      <c r="I111" t="s">
        <v>574</v>
      </c>
      <c r="J111" t="b">
        <f>COUNTIF(C111,"*"&amp;input_techniques!N12&amp;"*")&gt;0</f>
        <v>0</v>
      </c>
    </row>
    <row r="112" spans="1:10" x14ac:dyDescent="0.2">
      <c r="A112" t="s">
        <v>176</v>
      </c>
      <c r="B112" t="s">
        <v>417</v>
      </c>
      <c r="C112" t="str">
        <f t="shared" si="1"/>
        <v>Non OECD,Asia,MENA,GCC</v>
      </c>
      <c r="D112" t="s">
        <v>595</v>
      </c>
      <c r="E112" t="s">
        <v>588</v>
      </c>
      <c r="F112" s="47" t="s">
        <v>593</v>
      </c>
      <c r="H112" t="s">
        <v>569</v>
      </c>
      <c r="I112" t="s">
        <v>569</v>
      </c>
      <c r="J112" t="b">
        <f>COUNTIF(C112,"*"&amp;input_techniques!N12&amp;"*")&gt;0</f>
        <v>0</v>
      </c>
    </row>
    <row r="113" spans="1:10" x14ac:dyDescent="0.2">
      <c r="A113" t="s">
        <v>171</v>
      </c>
      <c r="B113" t="s">
        <v>412</v>
      </c>
      <c r="C113" t="str">
        <f t="shared" si="1"/>
        <v>Non OECD,Asia</v>
      </c>
      <c r="D113" t="s">
        <v>595</v>
      </c>
      <c r="E113" t="s">
        <v>588</v>
      </c>
      <c r="F113" s="47" t="s">
        <v>572</v>
      </c>
      <c r="H113" t="s">
        <v>578</v>
      </c>
      <c r="I113" t="s">
        <v>578</v>
      </c>
      <c r="J113" t="b">
        <f>COUNTIF(C113,"*"&amp;input_techniques!N12&amp;"*")&gt;0</f>
        <v>0</v>
      </c>
    </row>
    <row r="114" spans="1:10" x14ac:dyDescent="0.2">
      <c r="A114" t="s">
        <v>177</v>
      </c>
      <c r="B114" t="s">
        <v>418</v>
      </c>
      <c r="C114" t="str">
        <f t="shared" si="1"/>
        <v>Non OECD,Asia</v>
      </c>
      <c r="D114" t="s">
        <v>595</v>
      </c>
      <c r="E114" t="s">
        <v>588</v>
      </c>
      <c r="F114" s="47" t="s">
        <v>572</v>
      </c>
      <c r="H114" t="s">
        <v>572</v>
      </c>
      <c r="I114" t="s">
        <v>564</v>
      </c>
      <c r="J114" t="b">
        <f>COUNTIF(C114,"*"&amp;input_techniques!N12&amp;"*")&gt;0</f>
        <v>0</v>
      </c>
    </row>
    <row r="115" spans="1:10" x14ac:dyDescent="0.2">
      <c r="A115" t="s">
        <v>187</v>
      </c>
      <c r="B115" t="s">
        <v>428</v>
      </c>
      <c r="C115" t="str">
        <f t="shared" si="1"/>
        <v>Non OECD,Europe</v>
      </c>
      <c r="D115" t="s">
        <v>595</v>
      </c>
      <c r="E115" t="s">
        <v>588</v>
      </c>
      <c r="F115" s="47" t="s">
        <v>575</v>
      </c>
      <c r="H115" t="s">
        <v>578</v>
      </c>
      <c r="I115" t="s">
        <v>578</v>
      </c>
      <c r="J115" t="b">
        <f>COUNTIF(C115,"*"&amp;input_techniques!N12&amp;"*")&gt;0</f>
        <v>0</v>
      </c>
    </row>
    <row r="116" spans="1:10" x14ac:dyDescent="0.2">
      <c r="A116" t="s">
        <v>178</v>
      </c>
      <c r="B116" t="s">
        <v>419</v>
      </c>
      <c r="C116" t="str">
        <f t="shared" si="1"/>
        <v>Non OECD,Asia,MENA</v>
      </c>
      <c r="D116" t="s">
        <v>595</v>
      </c>
      <c r="E116" t="s">
        <v>588</v>
      </c>
      <c r="F116" s="47" t="s">
        <v>590</v>
      </c>
      <c r="H116" t="s">
        <v>569</v>
      </c>
      <c r="I116" t="s">
        <v>569</v>
      </c>
      <c r="J116" t="b">
        <f>COUNTIF(C116,"*"&amp;input_techniques!N12&amp;"*")&gt;0</f>
        <v>0</v>
      </c>
    </row>
    <row r="117" spans="1:10" x14ac:dyDescent="0.2">
      <c r="A117" t="s">
        <v>184</v>
      </c>
      <c r="B117" t="s">
        <v>425</v>
      </c>
      <c r="C117" t="str">
        <f t="shared" si="1"/>
        <v>Non OECD,Africa</v>
      </c>
      <c r="D117" t="s">
        <v>595</v>
      </c>
      <c r="E117" t="s">
        <v>588</v>
      </c>
      <c r="F117" s="47" t="s">
        <v>565</v>
      </c>
      <c r="H117" t="s">
        <v>565</v>
      </c>
      <c r="I117" t="s">
        <v>565</v>
      </c>
      <c r="J117" t="b">
        <f>COUNTIF(C117,"*"&amp;input_techniques!N12&amp;"*")&gt;0</f>
        <v>1</v>
      </c>
    </row>
    <row r="118" spans="1:10" x14ac:dyDescent="0.2">
      <c r="A118" t="s">
        <v>179</v>
      </c>
      <c r="B118" t="s">
        <v>420</v>
      </c>
      <c r="C118" t="str">
        <f t="shared" si="1"/>
        <v>Non OECD,Africa</v>
      </c>
      <c r="D118" t="s">
        <v>595</v>
      </c>
      <c r="E118" t="s">
        <v>588</v>
      </c>
      <c r="F118" s="47" t="s">
        <v>565</v>
      </c>
      <c r="H118" t="s">
        <v>565</v>
      </c>
      <c r="I118" t="s">
        <v>565</v>
      </c>
      <c r="J118" t="b">
        <f>COUNTIF(C118,"*"&amp;input_techniques!N12&amp;"*")&gt;0</f>
        <v>1</v>
      </c>
    </row>
    <row r="119" spans="1:10" x14ac:dyDescent="0.2">
      <c r="A119" t="s">
        <v>180</v>
      </c>
      <c r="B119" t="s">
        <v>421</v>
      </c>
      <c r="C119" t="str">
        <f t="shared" si="1"/>
        <v>Non OECD,Africa</v>
      </c>
      <c r="D119" t="s">
        <v>595</v>
      </c>
      <c r="E119" t="s">
        <v>588</v>
      </c>
      <c r="F119" s="47" t="s">
        <v>565</v>
      </c>
      <c r="H119" t="s">
        <v>565</v>
      </c>
      <c r="I119" t="s">
        <v>565</v>
      </c>
      <c r="J119" t="b">
        <f>COUNTIF(C119,"*"&amp;input_techniques!N12&amp;"*")&gt;0</f>
        <v>1</v>
      </c>
    </row>
    <row r="120" spans="1:10" x14ac:dyDescent="0.2">
      <c r="A120" t="s">
        <v>182</v>
      </c>
      <c r="B120" t="s">
        <v>423</v>
      </c>
      <c r="C120" t="str">
        <f t="shared" si="1"/>
        <v>Non OECD,Europe</v>
      </c>
      <c r="D120" t="s">
        <v>595</v>
      </c>
      <c r="E120" t="s">
        <v>588</v>
      </c>
      <c r="F120" s="47" t="s">
        <v>575</v>
      </c>
      <c r="H120" t="s">
        <v>568</v>
      </c>
      <c r="I120" t="s">
        <v>568</v>
      </c>
      <c r="J120" t="b">
        <f>COUNTIF(C120,"*"&amp;input_techniques!N12&amp;"*")&gt;0</f>
        <v>0</v>
      </c>
    </row>
    <row r="121" spans="1:10" x14ac:dyDescent="0.2">
      <c r="A121" t="s">
        <v>185</v>
      </c>
      <c r="B121" t="s">
        <v>426</v>
      </c>
      <c r="C121" t="str">
        <f t="shared" si="1"/>
        <v>Non OECD,Europe</v>
      </c>
      <c r="D121" t="s">
        <v>595</v>
      </c>
      <c r="E121" t="s">
        <v>588</v>
      </c>
      <c r="F121" s="47" t="s">
        <v>575</v>
      </c>
      <c r="H121" t="s">
        <v>578</v>
      </c>
      <c r="I121" t="s">
        <v>578</v>
      </c>
      <c r="J121" t="b">
        <f>COUNTIF(C121,"*"&amp;input_techniques!N12&amp;"*")&gt;0</f>
        <v>0</v>
      </c>
    </row>
    <row r="122" spans="1:10" x14ac:dyDescent="0.2">
      <c r="A122" t="s">
        <v>186</v>
      </c>
      <c r="B122" t="s">
        <v>427</v>
      </c>
      <c r="C122" t="str">
        <f t="shared" si="1"/>
        <v>OECD,Europe</v>
      </c>
      <c r="D122" t="s">
        <v>579</v>
      </c>
      <c r="E122" t="s">
        <v>588</v>
      </c>
      <c r="F122" s="47" t="s">
        <v>575</v>
      </c>
      <c r="H122" t="s">
        <v>568</v>
      </c>
      <c r="I122" t="s">
        <v>568</v>
      </c>
      <c r="J122" t="b">
        <f>COUNTIF(C122,"*"&amp;input_techniques!N12&amp;"*")&gt;0</f>
        <v>0</v>
      </c>
    </row>
    <row r="123" spans="1:10" x14ac:dyDescent="0.2">
      <c r="A123" t="s">
        <v>188</v>
      </c>
      <c r="B123" t="s">
        <v>429</v>
      </c>
      <c r="C123" t="str">
        <f t="shared" si="1"/>
        <v>Non OECD,Asia</v>
      </c>
      <c r="D123" t="s">
        <v>595</v>
      </c>
      <c r="E123" t="s">
        <v>588</v>
      </c>
      <c r="F123" s="47" t="s">
        <v>572</v>
      </c>
      <c r="H123" t="s">
        <v>572</v>
      </c>
      <c r="I123" t="s">
        <v>564</v>
      </c>
      <c r="J123" t="b">
        <f>COUNTIF(C123,"*"&amp;input_techniques!N12&amp;"*")&gt;0</f>
        <v>0</v>
      </c>
    </row>
    <row r="124" spans="1:10" x14ac:dyDescent="0.2">
      <c r="A124" t="s">
        <v>195</v>
      </c>
      <c r="B124" t="s">
        <v>436</v>
      </c>
      <c r="C124" t="str">
        <f t="shared" si="1"/>
        <v>Non OECD,Europe</v>
      </c>
      <c r="D124" t="s">
        <v>595</v>
      </c>
      <c r="E124" t="s">
        <v>588</v>
      </c>
      <c r="F124" s="47" t="s">
        <v>575</v>
      </c>
      <c r="H124" t="s">
        <v>574</v>
      </c>
      <c r="I124" t="s">
        <v>574</v>
      </c>
      <c r="J124" t="b">
        <f>COUNTIF(C124,"*"&amp;input_techniques!N12&amp;"*")&gt;0</f>
        <v>0</v>
      </c>
    </row>
    <row r="125" spans="1:10" x14ac:dyDescent="0.2">
      <c r="A125" t="s">
        <v>191</v>
      </c>
      <c r="B125" t="s">
        <v>432</v>
      </c>
      <c r="C125" t="str">
        <f t="shared" si="1"/>
        <v>Non OECD,Africa</v>
      </c>
      <c r="D125" t="s">
        <v>595</v>
      </c>
      <c r="E125" t="s">
        <v>588</v>
      </c>
      <c r="F125" s="47" t="s">
        <v>565</v>
      </c>
      <c r="H125" t="s">
        <v>565</v>
      </c>
      <c r="I125" t="s">
        <v>565</v>
      </c>
      <c r="J125" t="b">
        <f>COUNTIF(C125,"*"&amp;input_techniques!N12&amp;"*")&gt;0</f>
        <v>1</v>
      </c>
    </row>
    <row r="126" spans="1:10" x14ac:dyDescent="0.2">
      <c r="A126" t="s">
        <v>206</v>
      </c>
      <c r="B126" t="s">
        <v>447</v>
      </c>
      <c r="C126" t="str">
        <f t="shared" si="1"/>
        <v>Non OECD,Africa</v>
      </c>
      <c r="D126" t="s">
        <v>595</v>
      </c>
      <c r="E126" t="s">
        <v>588</v>
      </c>
      <c r="F126" s="47" t="s">
        <v>565</v>
      </c>
      <c r="H126" t="s">
        <v>565</v>
      </c>
      <c r="I126" t="s">
        <v>565</v>
      </c>
      <c r="J126" t="b">
        <f>COUNTIF(C126,"*"&amp;input_techniques!N12&amp;"*")&gt;0</f>
        <v>1</v>
      </c>
    </row>
    <row r="127" spans="1:10" x14ac:dyDescent="0.2">
      <c r="A127" t="s">
        <v>207</v>
      </c>
      <c r="B127" t="s">
        <v>448</v>
      </c>
      <c r="C127" t="str">
        <f t="shared" si="1"/>
        <v>Non OECD,Asia</v>
      </c>
      <c r="D127" t="s">
        <v>595</v>
      </c>
      <c r="E127" t="s">
        <v>588</v>
      </c>
      <c r="F127" s="47" t="s">
        <v>572</v>
      </c>
      <c r="H127" t="s">
        <v>572</v>
      </c>
      <c r="I127" t="s">
        <v>581</v>
      </c>
      <c r="J127" t="b">
        <f>COUNTIF(C127,"*"&amp;input_techniques!N12&amp;"*")&gt;0</f>
        <v>0</v>
      </c>
    </row>
    <row r="128" spans="1:10" x14ac:dyDescent="0.2">
      <c r="A128" t="s">
        <v>192</v>
      </c>
      <c r="B128" t="s">
        <v>433</v>
      </c>
      <c r="C128" t="str">
        <f t="shared" si="1"/>
        <v>Non OECD,Asia</v>
      </c>
      <c r="D128" t="s">
        <v>595</v>
      </c>
      <c r="E128" t="s">
        <v>588</v>
      </c>
      <c r="F128" s="47" t="s">
        <v>572</v>
      </c>
      <c r="H128" t="s">
        <v>576</v>
      </c>
      <c r="I128" t="s">
        <v>564</v>
      </c>
      <c r="J128" t="b">
        <f>COUNTIF(C128,"*"&amp;input_techniques!N12&amp;"*")&gt;0</f>
        <v>0</v>
      </c>
    </row>
    <row r="129" spans="1:10" x14ac:dyDescent="0.2">
      <c r="A129" t="s">
        <v>196</v>
      </c>
      <c r="B129" t="s">
        <v>437</v>
      </c>
      <c r="C129" t="str">
        <f t="shared" si="1"/>
        <v>Non OECD,Africa</v>
      </c>
      <c r="D129" t="s">
        <v>595</v>
      </c>
      <c r="E129" t="s">
        <v>588</v>
      </c>
      <c r="F129" s="47" t="s">
        <v>565</v>
      </c>
      <c r="H129" t="s">
        <v>565</v>
      </c>
      <c r="I129" t="s">
        <v>565</v>
      </c>
      <c r="J129" t="b">
        <f>COUNTIF(C129,"*"&amp;input_techniques!N12&amp;"*")&gt;0</f>
        <v>1</v>
      </c>
    </row>
    <row r="130" spans="1:10" x14ac:dyDescent="0.2">
      <c r="A130" t="s">
        <v>197</v>
      </c>
      <c r="B130" t="s">
        <v>438</v>
      </c>
      <c r="C130" t="str">
        <f t="shared" si="1"/>
        <v>Non OECD,Europe</v>
      </c>
      <c r="D130" t="s">
        <v>595</v>
      </c>
      <c r="E130" t="s">
        <v>588</v>
      </c>
      <c r="F130" s="47" t="s">
        <v>575</v>
      </c>
      <c r="H130" t="s">
        <v>568</v>
      </c>
      <c r="I130" t="s">
        <v>568</v>
      </c>
      <c r="J130" t="b">
        <f>COUNTIF(C130,"*"&amp;input_techniques!N12&amp;"*")&gt;0</f>
        <v>0</v>
      </c>
    </row>
    <row r="131" spans="1:10" x14ac:dyDescent="0.2">
      <c r="A131" t="s">
        <v>194</v>
      </c>
      <c r="B131" t="s">
        <v>435</v>
      </c>
      <c r="C131" t="str">
        <f t="shared" si="1"/>
        <v>Non OECD,Oceania</v>
      </c>
      <c r="D131" t="s">
        <v>595</v>
      </c>
      <c r="E131" t="s">
        <v>588</v>
      </c>
      <c r="F131" s="2" t="s">
        <v>567</v>
      </c>
      <c r="G131" s="49" t="s">
        <v>573</v>
      </c>
      <c r="H131" t="s">
        <v>576</v>
      </c>
      <c r="I131" t="s">
        <v>564</v>
      </c>
      <c r="J131" t="b">
        <f>COUNTIF(C131,"*"&amp;input_techniques!N12&amp;"*")&gt;0</f>
        <v>0</v>
      </c>
    </row>
    <row r="132" spans="1:10" x14ac:dyDescent="0.2">
      <c r="A132" t="s">
        <v>204</v>
      </c>
      <c r="B132" t="s">
        <v>445</v>
      </c>
      <c r="C132" t="str">
        <f t="shared" ref="C132:C195" si="2">_xlfn.CONCAT(D132,E132,F132)</f>
        <v>Non OECD,North America</v>
      </c>
      <c r="D132" t="s">
        <v>595</v>
      </c>
      <c r="E132" t="s">
        <v>588</v>
      </c>
      <c r="F132" s="2" t="s">
        <v>570</v>
      </c>
      <c r="G132" s="49" t="s">
        <v>566</v>
      </c>
      <c r="H132" t="s">
        <v>576</v>
      </c>
      <c r="I132" t="s">
        <v>577</v>
      </c>
      <c r="J132" t="b">
        <f>COUNTIF(C132,"*"&amp;input_techniques!N12&amp;"*")&gt;0</f>
        <v>0</v>
      </c>
    </row>
    <row r="133" spans="1:10" x14ac:dyDescent="0.2">
      <c r="A133" t="s">
        <v>202</v>
      </c>
      <c r="B133" t="s">
        <v>443</v>
      </c>
      <c r="C133" t="str">
        <f t="shared" si="2"/>
        <v>Non OECD,Africa</v>
      </c>
      <c r="D133" t="s">
        <v>595</v>
      </c>
      <c r="E133" t="s">
        <v>588</v>
      </c>
      <c r="F133" s="47" t="s">
        <v>565</v>
      </c>
      <c r="H133" t="s">
        <v>565</v>
      </c>
      <c r="I133" t="s">
        <v>565</v>
      </c>
      <c r="J133" t="b">
        <f>COUNTIF(C133,"*"&amp;input_techniques!N12&amp;"*")&gt;0</f>
        <v>1</v>
      </c>
    </row>
    <row r="134" spans="1:10" x14ac:dyDescent="0.2">
      <c r="A134" t="s">
        <v>205</v>
      </c>
      <c r="B134" t="s">
        <v>446</v>
      </c>
      <c r="C134" t="str">
        <f t="shared" si="2"/>
        <v>Non OECD,Africa</v>
      </c>
      <c r="D134" t="s">
        <v>595</v>
      </c>
      <c r="E134" t="s">
        <v>588</v>
      </c>
      <c r="F134" s="47" t="s">
        <v>565</v>
      </c>
      <c r="H134" t="s">
        <v>565</v>
      </c>
      <c r="I134" t="s">
        <v>565</v>
      </c>
      <c r="J134" t="b">
        <f>COUNTIF(C134,"*"&amp;input_techniques!N12&amp;"*")&gt;0</f>
        <v>1</v>
      </c>
    </row>
    <row r="135" spans="1:10" x14ac:dyDescent="0.2">
      <c r="A135" t="s">
        <v>193</v>
      </c>
      <c r="B135" t="s">
        <v>434</v>
      </c>
      <c r="C135" t="str">
        <f t="shared" si="2"/>
        <v>OECD,North America,G20</v>
      </c>
      <c r="D135" t="s">
        <v>579</v>
      </c>
      <c r="E135" t="s">
        <v>588</v>
      </c>
      <c r="F135" s="2" t="s">
        <v>586</v>
      </c>
      <c r="G135" s="49" t="s">
        <v>566</v>
      </c>
      <c r="H135" t="s">
        <v>566</v>
      </c>
      <c r="I135" t="s">
        <v>577</v>
      </c>
      <c r="J135" t="b">
        <f>COUNTIF(C135,"*"&amp;input_techniques!N12&amp;"*")&gt;0</f>
        <v>0</v>
      </c>
    </row>
    <row r="136" spans="1:10" x14ac:dyDescent="0.2">
      <c r="A136" t="s">
        <v>190</v>
      </c>
      <c r="B136" t="s">
        <v>431</v>
      </c>
      <c r="C136" t="str">
        <f t="shared" si="2"/>
        <v>Non OECD,Europe</v>
      </c>
      <c r="D136" t="s">
        <v>595</v>
      </c>
      <c r="E136" t="s">
        <v>588</v>
      </c>
      <c r="F136" s="47" t="s">
        <v>575</v>
      </c>
      <c r="H136" t="s">
        <v>578</v>
      </c>
      <c r="I136" t="s">
        <v>578</v>
      </c>
      <c r="J136" t="b">
        <f>COUNTIF(C136,"*"&amp;input_techniques!N12&amp;"*")&gt;0</f>
        <v>0</v>
      </c>
    </row>
    <row r="137" spans="1:10" x14ac:dyDescent="0.2">
      <c r="A137" t="s">
        <v>200</v>
      </c>
      <c r="B137" t="s">
        <v>441</v>
      </c>
      <c r="C137" t="str">
        <f t="shared" si="2"/>
        <v>Non OECD,Asia</v>
      </c>
      <c r="D137" t="s">
        <v>595</v>
      </c>
      <c r="E137" t="s">
        <v>588</v>
      </c>
      <c r="F137" s="47" t="s">
        <v>572</v>
      </c>
      <c r="H137" t="s">
        <v>572</v>
      </c>
      <c r="I137" t="s">
        <v>564</v>
      </c>
      <c r="J137" t="b">
        <f>COUNTIF(C137,"*"&amp;input_techniques!N12&amp;"*")&gt;0</f>
        <v>0</v>
      </c>
    </row>
    <row r="138" spans="1:10" x14ac:dyDescent="0.2">
      <c r="A138" t="s">
        <v>199</v>
      </c>
      <c r="B138" t="s">
        <v>440</v>
      </c>
      <c r="C138" t="str">
        <f t="shared" si="2"/>
        <v>Non OECD,Europe</v>
      </c>
      <c r="D138" t="s">
        <v>595</v>
      </c>
      <c r="E138" t="s">
        <v>588</v>
      </c>
      <c r="F138" s="47" t="s">
        <v>575</v>
      </c>
      <c r="H138" t="s">
        <v>568</v>
      </c>
      <c r="I138" t="s">
        <v>564</v>
      </c>
      <c r="J138" t="b">
        <f>COUNTIF(C138,"*"&amp;input_techniques!N12&amp;"*")&gt;0</f>
        <v>0</v>
      </c>
    </row>
    <row r="139" spans="1:10" x14ac:dyDescent="0.2">
      <c r="A139" t="s">
        <v>203</v>
      </c>
      <c r="B139" t="s">
        <v>444</v>
      </c>
      <c r="C139" t="str">
        <f t="shared" si="2"/>
        <v>Non OECD,North America</v>
      </c>
      <c r="D139" t="s">
        <v>595</v>
      </c>
      <c r="E139" t="s">
        <v>588</v>
      </c>
      <c r="F139" s="2" t="s">
        <v>570</v>
      </c>
      <c r="G139" s="49" t="s">
        <v>566</v>
      </c>
      <c r="H139" t="s">
        <v>566</v>
      </c>
      <c r="I139" t="s">
        <v>577</v>
      </c>
      <c r="J139" t="b">
        <f>COUNTIF(C139,"*"&amp;input_techniques!N12&amp;"*")&gt;0</f>
        <v>0</v>
      </c>
    </row>
    <row r="140" spans="1:10" x14ac:dyDescent="0.2">
      <c r="A140" t="s">
        <v>189</v>
      </c>
      <c r="B140" t="s">
        <v>430</v>
      </c>
      <c r="C140" t="str">
        <f t="shared" si="2"/>
        <v>Non OECD,Africa</v>
      </c>
      <c r="D140" t="s">
        <v>595</v>
      </c>
      <c r="E140" t="s">
        <v>588</v>
      </c>
      <c r="F140" s="47" t="s">
        <v>565</v>
      </c>
      <c r="H140" t="s">
        <v>565</v>
      </c>
      <c r="I140" t="s">
        <v>565</v>
      </c>
      <c r="J140" t="b">
        <f>COUNTIF(C140,"*"&amp;input_techniques!N12&amp;"*")&gt;0</f>
        <v>1</v>
      </c>
    </row>
    <row r="141" spans="1:10" x14ac:dyDescent="0.2">
      <c r="A141" t="s">
        <v>201</v>
      </c>
      <c r="B141" t="s">
        <v>442</v>
      </c>
      <c r="C141" t="str">
        <f t="shared" si="2"/>
        <v>Non OECD,Africa</v>
      </c>
      <c r="D141" t="s">
        <v>595</v>
      </c>
      <c r="E141" t="s">
        <v>588</v>
      </c>
      <c r="F141" s="47" t="s">
        <v>565</v>
      </c>
      <c r="H141" t="s">
        <v>565</v>
      </c>
      <c r="I141" t="s">
        <v>565</v>
      </c>
      <c r="J141" t="b">
        <f>COUNTIF(C141,"*"&amp;input_techniques!N12&amp;"*")&gt;0</f>
        <v>1</v>
      </c>
    </row>
    <row r="142" spans="1:10" x14ac:dyDescent="0.2">
      <c r="A142" t="s">
        <v>198</v>
      </c>
      <c r="B142" t="s">
        <v>439</v>
      </c>
      <c r="C142" t="str">
        <f t="shared" si="2"/>
        <v>Non OECD,Asia</v>
      </c>
      <c r="D142" t="s">
        <v>595</v>
      </c>
      <c r="E142" t="s">
        <v>588</v>
      </c>
      <c r="F142" s="47" t="s">
        <v>572</v>
      </c>
      <c r="H142" t="s">
        <v>572</v>
      </c>
      <c r="I142" t="s">
        <v>581</v>
      </c>
      <c r="J142" t="b">
        <f>COUNTIF(C142,"*"&amp;input_techniques!N12&amp;"*")&gt;0</f>
        <v>0</v>
      </c>
    </row>
    <row r="143" spans="1:10" x14ac:dyDescent="0.2">
      <c r="A143" t="s">
        <v>208</v>
      </c>
      <c r="B143" t="s">
        <v>449</v>
      </c>
      <c r="C143" t="str">
        <f t="shared" si="2"/>
        <v>Non OECD,Africa</v>
      </c>
      <c r="D143" t="s">
        <v>595</v>
      </c>
      <c r="E143" t="s">
        <v>588</v>
      </c>
      <c r="F143" s="47" t="s">
        <v>565</v>
      </c>
      <c r="H143" t="s">
        <v>565</v>
      </c>
      <c r="I143" t="s">
        <v>565</v>
      </c>
      <c r="J143" t="b">
        <f>COUNTIF(C143,"*"&amp;input_techniques!N12&amp;"*")&gt;0</f>
        <v>1</v>
      </c>
    </row>
    <row r="144" spans="1:10" x14ac:dyDescent="0.2">
      <c r="A144" t="s">
        <v>216</v>
      </c>
      <c r="B144" t="s">
        <v>457</v>
      </c>
      <c r="C144" t="str">
        <f t="shared" si="2"/>
        <v>Non OECD,Asia</v>
      </c>
      <c r="D144" t="s">
        <v>595</v>
      </c>
      <c r="E144" t="s">
        <v>588</v>
      </c>
      <c r="F144" s="47" t="s">
        <v>572</v>
      </c>
      <c r="H144" t="s">
        <v>572</v>
      </c>
      <c r="I144" t="s">
        <v>564</v>
      </c>
      <c r="J144" t="b">
        <f>COUNTIF(C144,"*"&amp;input_techniques!N12&amp;"*")&gt;0</f>
        <v>0</v>
      </c>
    </row>
    <row r="145" spans="1:10" x14ac:dyDescent="0.2">
      <c r="A145" t="s">
        <v>214</v>
      </c>
      <c r="B145" t="s">
        <v>455</v>
      </c>
      <c r="C145" t="str">
        <f t="shared" si="2"/>
        <v>OECD,Europe</v>
      </c>
      <c r="D145" t="s">
        <v>579</v>
      </c>
      <c r="E145" t="s">
        <v>588</v>
      </c>
      <c r="F145" s="47" t="s">
        <v>575</v>
      </c>
      <c r="H145" t="s">
        <v>568</v>
      </c>
      <c r="I145" t="s">
        <v>568</v>
      </c>
      <c r="J145" t="b">
        <f>COUNTIF(C145,"*"&amp;input_techniques!N12&amp;"*")&gt;0</f>
        <v>0</v>
      </c>
    </row>
    <row r="146" spans="1:10" x14ac:dyDescent="0.2">
      <c r="A146" t="s">
        <v>69</v>
      </c>
      <c r="B146" t="s">
        <v>309</v>
      </c>
      <c r="C146" t="str">
        <f t="shared" si="2"/>
        <v>Non OECD,</v>
      </c>
      <c r="D146" t="s">
        <v>595</v>
      </c>
      <c r="E146" t="s">
        <v>588</v>
      </c>
      <c r="F146" s="48"/>
      <c r="G146" s="49" t="s">
        <v>566</v>
      </c>
      <c r="H146" t="s">
        <v>566</v>
      </c>
      <c r="I146" t="s">
        <v>577</v>
      </c>
      <c r="J146" t="b">
        <f>COUNTIF(C146,"*"&amp;input_techniques!N12&amp;"*")&gt;0</f>
        <v>0</v>
      </c>
    </row>
    <row r="147" spans="1:10" x14ac:dyDescent="0.2">
      <c r="A147" t="s">
        <v>209</v>
      </c>
      <c r="B147" t="s">
        <v>450</v>
      </c>
      <c r="C147" t="str">
        <f t="shared" si="2"/>
        <v>Non OECD,Asia</v>
      </c>
      <c r="D147" t="s">
        <v>595</v>
      </c>
      <c r="E147" t="s">
        <v>588</v>
      </c>
      <c r="F147" s="47" t="s">
        <v>572</v>
      </c>
      <c r="H147" t="s">
        <v>572</v>
      </c>
      <c r="I147" t="s">
        <v>564</v>
      </c>
      <c r="J147" t="b">
        <f>COUNTIF(C147,"*"&amp;input_techniques!N12&amp;"*")&gt;0</f>
        <v>0</v>
      </c>
    </row>
    <row r="148" spans="1:10" x14ac:dyDescent="0.2">
      <c r="A148" t="s">
        <v>217</v>
      </c>
      <c r="B148" t="s">
        <v>458</v>
      </c>
      <c r="C148" t="str">
        <f t="shared" si="2"/>
        <v>OECD,Asia</v>
      </c>
      <c r="D148" t="s">
        <v>579</v>
      </c>
      <c r="E148" t="s">
        <v>588</v>
      </c>
      <c r="F148" s="47" t="s">
        <v>572</v>
      </c>
      <c r="H148" t="s">
        <v>572</v>
      </c>
      <c r="I148" t="s">
        <v>581</v>
      </c>
      <c r="J148" t="b">
        <f>COUNTIF(C148,"*"&amp;input_techniques!N12&amp;"*")&gt;0</f>
        <v>0</v>
      </c>
    </row>
    <row r="149" spans="1:10" x14ac:dyDescent="0.2">
      <c r="A149" t="s">
        <v>212</v>
      </c>
      <c r="B149" t="s">
        <v>453</v>
      </c>
      <c r="C149" t="str">
        <f t="shared" si="2"/>
        <v>Non OECD,North America</v>
      </c>
      <c r="D149" t="s">
        <v>595</v>
      </c>
      <c r="E149" t="s">
        <v>588</v>
      </c>
      <c r="F149" s="2" t="s">
        <v>570</v>
      </c>
      <c r="G149" s="49" t="s">
        <v>566</v>
      </c>
      <c r="H149" t="s">
        <v>566</v>
      </c>
      <c r="I149" t="s">
        <v>577</v>
      </c>
      <c r="J149" t="b">
        <f>COUNTIF(C149,"*"&amp;input_techniques!N12&amp;"*")&gt;0</f>
        <v>0</v>
      </c>
    </row>
    <row r="150" spans="1:10" x14ac:dyDescent="0.2">
      <c r="A150" t="s">
        <v>210</v>
      </c>
      <c r="B150" t="s">
        <v>451</v>
      </c>
      <c r="C150" t="str">
        <f t="shared" si="2"/>
        <v>Non OECD,Africa</v>
      </c>
      <c r="D150" t="s">
        <v>595</v>
      </c>
      <c r="E150" t="s">
        <v>588</v>
      </c>
      <c r="F150" s="47" t="s">
        <v>565</v>
      </c>
      <c r="H150" t="s">
        <v>565</v>
      </c>
      <c r="I150" t="s">
        <v>565</v>
      </c>
      <c r="J150" t="b">
        <f>COUNTIF(C150,"*"&amp;input_techniques!N12&amp;"*")&gt;0</f>
        <v>1</v>
      </c>
    </row>
    <row r="151" spans="1:10" x14ac:dyDescent="0.2">
      <c r="A151" t="s">
        <v>211</v>
      </c>
      <c r="B151" t="s">
        <v>452</v>
      </c>
      <c r="C151" t="str">
        <f t="shared" si="2"/>
        <v>Non OECD,Africa</v>
      </c>
      <c r="D151" t="s">
        <v>595</v>
      </c>
      <c r="E151" t="s">
        <v>588</v>
      </c>
      <c r="F151" s="47" t="s">
        <v>565</v>
      </c>
      <c r="H151" t="s">
        <v>565</v>
      </c>
      <c r="I151" t="s">
        <v>565</v>
      </c>
      <c r="J151" t="b">
        <f>COUNTIF(C151,"*"&amp;input_techniques!N12&amp;"*")&gt;0</f>
        <v>1</v>
      </c>
    </row>
    <row r="152" spans="1:10" x14ac:dyDescent="0.2">
      <c r="A152" t="s">
        <v>213</v>
      </c>
      <c r="B152" t="s">
        <v>454</v>
      </c>
      <c r="C152" t="str">
        <f t="shared" si="2"/>
        <v>Non OECD,Oceania</v>
      </c>
      <c r="D152" t="s">
        <v>595</v>
      </c>
      <c r="E152" t="s">
        <v>588</v>
      </c>
      <c r="F152" s="2" t="s">
        <v>567</v>
      </c>
      <c r="G152" s="49" t="s">
        <v>573</v>
      </c>
      <c r="H152" t="s">
        <v>576</v>
      </c>
      <c r="I152" t="s">
        <v>564</v>
      </c>
      <c r="J152" t="b">
        <f>COUNTIF(C152,"*"&amp;input_techniques!N12&amp;"*")&gt;0</f>
        <v>0</v>
      </c>
    </row>
    <row r="153" spans="1:10" x14ac:dyDescent="0.2">
      <c r="A153" t="s">
        <v>215</v>
      </c>
      <c r="B153" t="s">
        <v>456</v>
      </c>
      <c r="C153" t="str">
        <f t="shared" si="2"/>
        <v>OECD,Europe</v>
      </c>
      <c r="D153" t="s">
        <v>579</v>
      </c>
      <c r="E153" t="s">
        <v>588</v>
      </c>
      <c r="F153" s="47" t="s">
        <v>575</v>
      </c>
      <c r="H153" t="s">
        <v>568</v>
      </c>
      <c r="I153" t="s">
        <v>568</v>
      </c>
      <c r="J153" t="b">
        <f>COUNTIF(C153,"*"&amp;input_techniques!N12&amp;"*")&gt;0</f>
        <v>0</v>
      </c>
    </row>
    <row r="154" spans="1:10" x14ac:dyDescent="0.2">
      <c r="A154" t="s">
        <v>218</v>
      </c>
      <c r="B154" t="s">
        <v>459</v>
      </c>
      <c r="C154" t="str">
        <f t="shared" si="2"/>
        <v>Non OECD,Asia,MENA,GCC</v>
      </c>
      <c r="D154" t="s">
        <v>595</v>
      </c>
      <c r="E154" t="s">
        <v>588</v>
      </c>
      <c r="F154" s="47" t="s">
        <v>593</v>
      </c>
      <c r="H154" t="s">
        <v>569</v>
      </c>
      <c r="I154" t="s">
        <v>569</v>
      </c>
      <c r="J154" t="b">
        <f>COUNTIF(C154,"*"&amp;input_techniques!N12&amp;"*")&gt;0</f>
        <v>0</v>
      </c>
    </row>
    <row r="155" spans="1:10" x14ac:dyDescent="0.2">
      <c r="A155" t="s">
        <v>219</v>
      </c>
      <c r="B155" t="s">
        <v>460</v>
      </c>
      <c r="C155" t="str">
        <f t="shared" si="2"/>
        <v>Non OECD,Asia</v>
      </c>
      <c r="D155" t="s">
        <v>595</v>
      </c>
      <c r="E155" t="s">
        <v>588</v>
      </c>
      <c r="F155" s="47" t="s">
        <v>572</v>
      </c>
      <c r="H155" t="s">
        <v>572</v>
      </c>
      <c r="I155" t="s">
        <v>564</v>
      </c>
      <c r="J155" t="b">
        <f>COUNTIF(C155,"*"&amp;input_techniques!N12&amp;"*")&gt;0</f>
        <v>0</v>
      </c>
    </row>
    <row r="156" spans="1:10" x14ac:dyDescent="0.2">
      <c r="A156" t="s">
        <v>223</v>
      </c>
      <c r="B156" t="s">
        <v>464</v>
      </c>
      <c r="C156" t="str">
        <f t="shared" si="2"/>
        <v>Non OECD,Asia</v>
      </c>
      <c r="D156" t="s">
        <v>595</v>
      </c>
      <c r="E156" t="s">
        <v>588</v>
      </c>
      <c r="F156" s="47" t="s">
        <v>572</v>
      </c>
      <c r="H156" t="s">
        <v>572</v>
      </c>
      <c r="I156" t="s">
        <v>564</v>
      </c>
      <c r="J156" t="b">
        <f>COUNTIF(C156,"*"&amp;input_techniques!N12&amp;"*")&gt;0</f>
        <v>0</v>
      </c>
    </row>
    <row r="157" spans="1:10" x14ac:dyDescent="0.2">
      <c r="A157" t="s">
        <v>230</v>
      </c>
      <c r="B157" t="s">
        <v>471</v>
      </c>
      <c r="C157" t="str">
        <f t="shared" si="2"/>
        <v>Non OECD,Asia,MENA</v>
      </c>
      <c r="D157" t="s">
        <v>595</v>
      </c>
      <c r="E157" t="s">
        <v>588</v>
      </c>
      <c r="F157" s="47" t="s">
        <v>590</v>
      </c>
      <c r="H157" t="s">
        <v>569</v>
      </c>
      <c r="I157" t="s">
        <v>569</v>
      </c>
      <c r="J157" t="b">
        <f>COUNTIF(C157,"*"&amp;input_techniques!N12&amp;"*")&gt;0</f>
        <v>0</v>
      </c>
    </row>
    <row r="158" spans="1:10" x14ac:dyDescent="0.2">
      <c r="A158" t="s">
        <v>220</v>
      </c>
      <c r="B158" t="s">
        <v>461</v>
      </c>
      <c r="C158" t="str">
        <f t="shared" si="2"/>
        <v>Non OECD,North America</v>
      </c>
      <c r="D158" t="s">
        <v>595</v>
      </c>
      <c r="E158" t="s">
        <v>588</v>
      </c>
      <c r="F158" s="2" t="s">
        <v>570</v>
      </c>
      <c r="G158" s="49" t="s">
        <v>566</v>
      </c>
      <c r="H158" t="s">
        <v>566</v>
      </c>
      <c r="I158" t="s">
        <v>577</v>
      </c>
      <c r="J158" t="b">
        <f>COUNTIF(C158,"*"&amp;input_techniques!N12&amp;"*")&gt;0</f>
        <v>0</v>
      </c>
    </row>
    <row r="159" spans="1:10" x14ac:dyDescent="0.2">
      <c r="A159" t="s">
        <v>224</v>
      </c>
      <c r="B159" t="s">
        <v>465</v>
      </c>
      <c r="C159" t="str">
        <f t="shared" si="2"/>
        <v>Non OECD,Asia</v>
      </c>
      <c r="D159" t="s">
        <v>595</v>
      </c>
      <c r="E159" t="s">
        <v>588</v>
      </c>
      <c r="F159" s="47" t="s">
        <v>572</v>
      </c>
      <c r="H159" t="s">
        <v>572</v>
      </c>
      <c r="I159" t="s">
        <v>564</v>
      </c>
      <c r="J159" t="b">
        <f>COUNTIF(C159,"*"&amp;input_techniques!N12&amp;"*")&gt;0</f>
        <v>0</v>
      </c>
    </row>
    <row r="160" spans="1:10" x14ac:dyDescent="0.2">
      <c r="A160" t="s">
        <v>229</v>
      </c>
      <c r="B160" t="s">
        <v>470</v>
      </c>
      <c r="C160" t="str">
        <f t="shared" si="2"/>
        <v>Non OECD,South America</v>
      </c>
      <c r="D160" t="s">
        <v>595</v>
      </c>
      <c r="E160" t="s">
        <v>588</v>
      </c>
      <c r="F160" s="2" t="s">
        <v>582</v>
      </c>
      <c r="G160" s="49" t="s">
        <v>566</v>
      </c>
      <c r="H160" t="s">
        <v>566</v>
      </c>
      <c r="I160" t="s">
        <v>577</v>
      </c>
      <c r="J160" t="b">
        <f>COUNTIF(C160,"*"&amp;input_techniques!N12&amp;"*")&gt;0</f>
        <v>0</v>
      </c>
    </row>
    <row r="161" spans="1:10" x14ac:dyDescent="0.2">
      <c r="A161" t="s">
        <v>221</v>
      </c>
      <c r="B161" t="s">
        <v>462</v>
      </c>
      <c r="C161" t="str">
        <f t="shared" si="2"/>
        <v>Non OECD,South America</v>
      </c>
      <c r="D161" t="s">
        <v>595</v>
      </c>
      <c r="E161" t="s">
        <v>588</v>
      </c>
      <c r="F161" s="2" t="s">
        <v>582</v>
      </c>
      <c r="G161" s="49" t="s">
        <v>566</v>
      </c>
      <c r="H161" t="s">
        <v>566</v>
      </c>
      <c r="I161" t="s">
        <v>577</v>
      </c>
      <c r="J161" t="b">
        <f>COUNTIF(C161,"*"&amp;input_techniques!N12&amp;"*")&gt;0</f>
        <v>0</v>
      </c>
    </row>
    <row r="162" spans="1:10" x14ac:dyDescent="0.2">
      <c r="A162" t="s">
        <v>222</v>
      </c>
      <c r="B162" t="s">
        <v>463</v>
      </c>
      <c r="C162" t="str">
        <f t="shared" si="2"/>
        <v>Non OECD,Asia</v>
      </c>
      <c r="D162" t="s">
        <v>595</v>
      </c>
      <c r="E162" t="s">
        <v>588</v>
      </c>
      <c r="F162" s="47" t="s">
        <v>572</v>
      </c>
      <c r="H162" t="s">
        <v>572</v>
      </c>
      <c r="I162" t="s">
        <v>581</v>
      </c>
      <c r="J162" t="b">
        <f>COUNTIF(C162,"*"&amp;input_techniques!N12&amp;"*")&gt;0</f>
        <v>0</v>
      </c>
    </row>
    <row r="163" spans="1:10" x14ac:dyDescent="0.2">
      <c r="A163" t="s">
        <v>225</v>
      </c>
      <c r="B163" t="s">
        <v>466</v>
      </c>
      <c r="C163" t="str">
        <f t="shared" si="2"/>
        <v>OECD,Europe</v>
      </c>
      <c r="D163" t="s">
        <v>579</v>
      </c>
      <c r="E163" t="s">
        <v>588</v>
      </c>
      <c r="F163" s="47" t="s">
        <v>575</v>
      </c>
      <c r="H163" t="s">
        <v>574</v>
      </c>
      <c r="I163" t="s">
        <v>574</v>
      </c>
      <c r="J163" t="b">
        <f>COUNTIF(C163,"*"&amp;input_techniques!N12&amp;"*")&gt;0</f>
        <v>0</v>
      </c>
    </row>
    <row r="164" spans="1:10" x14ac:dyDescent="0.2">
      <c r="A164" t="s">
        <v>228</v>
      </c>
      <c r="B164" t="s">
        <v>469</v>
      </c>
      <c r="C164" t="str">
        <f t="shared" si="2"/>
        <v>OECD,Europe</v>
      </c>
      <c r="D164" t="s">
        <v>579</v>
      </c>
      <c r="E164" t="s">
        <v>588</v>
      </c>
      <c r="F164" s="47" t="s">
        <v>575</v>
      </c>
      <c r="H164" t="s">
        <v>568</v>
      </c>
      <c r="I164" t="s">
        <v>568</v>
      </c>
      <c r="J164" t="b">
        <f>COUNTIF(C164,"*"&amp;input_techniques!N12&amp;"*")&gt;0</f>
        <v>0</v>
      </c>
    </row>
    <row r="165" spans="1:10" x14ac:dyDescent="0.2">
      <c r="A165" t="s">
        <v>226</v>
      </c>
      <c r="B165" t="s">
        <v>467</v>
      </c>
      <c r="C165" t="str">
        <f t="shared" si="2"/>
        <v>Non OECD,North America</v>
      </c>
      <c r="D165" t="s">
        <v>595</v>
      </c>
      <c r="E165" t="s">
        <v>588</v>
      </c>
      <c r="F165" s="2" t="s">
        <v>570</v>
      </c>
      <c r="H165" t="s">
        <v>580</v>
      </c>
      <c r="I165" t="s">
        <v>570</v>
      </c>
      <c r="J165" t="b">
        <f>COUNTIF(C165,"*"&amp;input_techniques!N12&amp;"*")&gt;0</f>
        <v>0</v>
      </c>
    </row>
    <row r="166" spans="1:10" x14ac:dyDescent="0.2">
      <c r="A166" t="s">
        <v>232</v>
      </c>
      <c r="B166" t="s">
        <v>473</v>
      </c>
      <c r="C166" t="str">
        <f t="shared" si="2"/>
        <v>Non OECD,Asia,MENA,GCC</v>
      </c>
      <c r="D166" t="s">
        <v>595</v>
      </c>
      <c r="E166" t="s">
        <v>588</v>
      </c>
      <c r="F166" s="47" t="s">
        <v>593</v>
      </c>
      <c r="H166" t="s">
        <v>569</v>
      </c>
      <c r="I166" t="s">
        <v>569</v>
      </c>
      <c r="J166" t="b">
        <f>COUNTIF(C166,"*"&amp;input_techniques!N12&amp;"*")&gt;0</f>
        <v>0</v>
      </c>
    </row>
    <row r="167" spans="1:10" x14ac:dyDescent="0.2">
      <c r="A167" t="s">
        <v>175</v>
      </c>
      <c r="B167" t="s">
        <v>416</v>
      </c>
      <c r="C167" t="str">
        <f t="shared" si="2"/>
        <v>OECD,Asia,G20</v>
      </c>
      <c r="D167" t="s">
        <v>579</v>
      </c>
      <c r="E167" t="s">
        <v>588</v>
      </c>
      <c r="F167" s="47" t="s">
        <v>591</v>
      </c>
      <c r="H167" t="s">
        <v>572</v>
      </c>
      <c r="I167" t="s">
        <v>564</v>
      </c>
      <c r="J167" t="b">
        <f>COUNTIF(C167,"*"&amp;input_techniques!N12&amp;"*")&gt;0</f>
        <v>0</v>
      </c>
    </row>
    <row r="168" spans="1:10" x14ac:dyDescent="0.2">
      <c r="A168" t="s">
        <v>233</v>
      </c>
      <c r="B168" t="s">
        <v>474</v>
      </c>
      <c r="C168" t="str">
        <f t="shared" si="2"/>
        <v>Non OECD,Africa</v>
      </c>
      <c r="D168" t="s">
        <v>595</v>
      </c>
      <c r="E168" t="s">
        <v>588</v>
      </c>
      <c r="F168" s="47" t="s">
        <v>565</v>
      </c>
      <c r="H168" t="s">
        <v>565</v>
      </c>
      <c r="I168" t="s">
        <v>565</v>
      </c>
      <c r="J168" t="b">
        <f>COUNTIF(C168,"*"&amp;input_techniques!N12&amp;"*")&gt;0</f>
        <v>1</v>
      </c>
    </row>
    <row r="169" spans="1:10" x14ac:dyDescent="0.2">
      <c r="A169" t="s">
        <v>234</v>
      </c>
      <c r="B169" t="s">
        <v>475</v>
      </c>
      <c r="C169" t="str">
        <f t="shared" si="2"/>
        <v>Non OECD,Europe</v>
      </c>
      <c r="D169" t="s">
        <v>595</v>
      </c>
      <c r="E169" t="s">
        <v>588</v>
      </c>
      <c r="F169" s="47" t="s">
        <v>575</v>
      </c>
      <c r="H169" t="s">
        <v>574</v>
      </c>
      <c r="I169" t="s">
        <v>574</v>
      </c>
      <c r="J169" t="b">
        <f>COUNTIF(C169,"*"&amp;input_techniques!N12&amp;"*")&gt;0</f>
        <v>0</v>
      </c>
    </row>
    <row r="170" spans="1:10" x14ac:dyDescent="0.2">
      <c r="A170" t="s">
        <v>235</v>
      </c>
      <c r="B170" t="s">
        <v>476</v>
      </c>
      <c r="C170" t="str">
        <f t="shared" si="2"/>
        <v>Non OECD,Asia,Europe,G20</v>
      </c>
      <c r="D170" t="s">
        <v>595</v>
      </c>
      <c r="E170" t="s">
        <v>588</v>
      </c>
      <c r="F170" s="2" t="s">
        <v>585</v>
      </c>
      <c r="G170" s="49" t="s">
        <v>571</v>
      </c>
      <c r="H170" t="s">
        <v>578</v>
      </c>
      <c r="I170" t="s">
        <v>578</v>
      </c>
      <c r="J170" t="b">
        <f>COUNTIF(C170,"*"&amp;input_techniques!N12&amp;"*")&gt;0</f>
        <v>0</v>
      </c>
    </row>
    <row r="171" spans="1:10" x14ac:dyDescent="0.2">
      <c r="A171" t="s">
        <v>236</v>
      </c>
      <c r="B171" t="s">
        <v>477</v>
      </c>
      <c r="C171" t="str">
        <f t="shared" si="2"/>
        <v>Non OECD,Africa</v>
      </c>
      <c r="D171" t="s">
        <v>595</v>
      </c>
      <c r="E171" t="s">
        <v>588</v>
      </c>
      <c r="F171" s="47" t="s">
        <v>565</v>
      </c>
      <c r="H171" t="s">
        <v>565</v>
      </c>
      <c r="I171" t="s">
        <v>565</v>
      </c>
      <c r="J171" t="b">
        <f>COUNTIF(C171,"*"&amp;input_techniques!N12&amp;"*")&gt;0</f>
        <v>1</v>
      </c>
    </row>
    <row r="172" spans="1:10" x14ac:dyDescent="0.2">
      <c r="A172" t="s">
        <v>174</v>
      </c>
      <c r="B172" t="s">
        <v>415</v>
      </c>
      <c r="C172" t="str">
        <f t="shared" si="2"/>
        <v>Non OECD,North America</v>
      </c>
      <c r="D172" t="s">
        <v>595</v>
      </c>
      <c r="E172" t="s">
        <v>588</v>
      </c>
      <c r="F172" s="2" t="s">
        <v>570</v>
      </c>
      <c r="G172" s="49" t="s">
        <v>566</v>
      </c>
      <c r="H172" t="s">
        <v>566</v>
      </c>
      <c r="I172" t="s">
        <v>577</v>
      </c>
      <c r="J172" t="b">
        <f>COUNTIF(C172,"*"&amp;input_techniques!N12&amp;"*")&gt;0</f>
        <v>0</v>
      </c>
    </row>
    <row r="173" spans="1:10" x14ac:dyDescent="0.2">
      <c r="A173" t="s">
        <v>181</v>
      </c>
      <c r="B173" t="s">
        <v>422</v>
      </c>
      <c r="C173" t="str">
        <f t="shared" si="2"/>
        <v>Non OECD,North America</v>
      </c>
      <c r="D173" t="s">
        <v>595</v>
      </c>
      <c r="E173" t="s">
        <v>588</v>
      </c>
      <c r="F173" s="2" t="s">
        <v>570</v>
      </c>
      <c r="G173" s="49" t="s">
        <v>566</v>
      </c>
      <c r="H173" t="s">
        <v>566</v>
      </c>
      <c r="I173" t="s">
        <v>577</v>
      </c>
      <c r="J173" t="b">
        <f>COUNTIF(C173,"*"&amp;input_techniques!N12&amp;"*")&gt;0</f>
        <v>0</v>
      </c>
    </row>
    <row r="174" spans="1:10" x14ac:dyDescent="0.2">
      <c r="A174" t="s">
        <v>246</v>
      </c>
      <c r="B174" t="s">
        <v>487</v>
      </c>
      <c r="C174" t="str">
        <f t="shared" si="2"/>
        <v>Non OECD,North America</v>
      </c>
      <c r="D174" t="s">
        <v>595</v>
      </c>
      <c r="E174" t="s">
        <v>588</v>
      </c>
      <c r="F174" s="2" t="s">
        <v>570</v>
      </c>
      <c r="G174" s="49" t="s">
        <v>566</v>
      </c>
      <c r="H174" t="s">
        <v>576</v>
      </c>
      <c r="I174" t="s">
        <v>577</v>
      </c>
      <c r="J174" t="b">
        <f>COUNTIF(C174,"*"&amp;input_techniques!N12&amp;"*")&gt;0</f>
        <v>0</v>
      </c>
    </row>
    <row r="175" spans="1:10" x14ac:dyDescent="0.2">
      <c r="A175" t="s">
        <v>279</v>
      </c>
      <c r="B175" t="s">
        <v>520</v>
      </c>
      <c r="C175" t="str">
        <f t="shared" si="2"/>
        <v>Non OECD,North America</v>
      </c>
      <c r="D175" t="s">
        <v>595</v>
      </c>
      <c r="E175" t="s">
        <v>588</v>
      </c>
      <c r="F175" s="2" t="s">
        <v>570</v>
      </c>
      <c r="G175" s="49" t="s">
        <v>566</v>
      </c>
      <c r="H175" t="s">
        <v>566</v>
      </c>
      <c r="I175" t="s">
        <v>577</v>
      </c>
      <c r="J175" t="b">
        <f>COUNTIF(C175,"*"&amp;input_techniques!N12&amp;"*")&gt;0</f>
        <v>0</v>
      </c>
    </row>
    <row r="176" spans="1:10" x14ac:dyDescent="0.2">
      <c r="A176" t="s">
        <v>286</v>
      </c>
      <c r="B176" t="s">
        <v>527</v>
      </c>
      <c r="C176" t="str">
        <f t="shared" si="2"/>
        <v>Non OECD,Asia</v>
      </c>
      <c r="D176" t="s">
        <v>595</v>
      </c>
      <c r="E176" t="s">
        <v>588</v>
      </c>
      <c r="F176" s="47" t="s">
        <v>572</v>
      </c>
      <c r="H176" t="s">
        <v>572</v>
      </c>
      <c r="I176" t="s">
        <v>564</v>
      </c>
      <c r="J176" t="b">
        <f>COUNTIF(C176,"*"&amp;input_techniques!N12&amp;"*")&gt;0</f>
        <v>0</v>
      </c>
    </row>
    <row r="177" spans="1:10" x14ac:dyDescent="0.2">
      <c r="A177" t="s">
        <v>250</v>
      </c>
      <c r="B177" t="s">
        <v>491</v>
      </c>
      <c r="C177" t="str">
        <f t="shared" si="2"/>
        <v>Non OECD,Africa</v>
      </c>
      <c r="D177" t="s">
        <v>595</v>
      </c>
      <c r="E177" t="s">
        <v>588</v>
      </c>
      <c r="F177" s="47" t="s">
        <v>565</v>
      </c>
      <c r="H177" t="s">
        <v>565</v>
      </c>
      <c r="I177" t="s">
        <v>565</v>
      </c>
      <c r="J177" t="b">
        <f>COUNTIF(C177,"*"&amp;input_techniques!N12&amp;"*")&gt;0</f>
        <v>1</v>
      </c>
    </row>
    <row r="178" spans="1:10" x14ac:dyDescent="0.2">
      <c r="A178" t="s">
        <v>237</v>
      </c>
      <c r="B178" t="s">
        <v>478</v>
      </c>
      <c r="C178" t="str">
        <f t="shared" si="2"/>
        <v>Non OECD,Asia,G20,MENA,GCC</v>
      </c>
      <c r="D178" t="s">
        <v>595</v>
      </c>
      <c r="E178" t="s">
        <v>588</v>
      </c>
      <c r="F178" s="47" t="s">
        <v>594</v>
      </c>
      <c r="H178" t="s">
        <v>569</v>
      </c>
      <c r="I178" t="s">
        <v>569</v>
      </c>
      <c r="J178" t="b">
        <f>COUNTIF(C178,"*"&amp;input_techniques!N12&amp;"*")&gt;0</f>
        <v>0</v>
      </c>
    </row>
    <row r="179" spans="1:10" x14ac:dyDescent="0.2">
      <c r="A179" t="s">
        <v>240</v>
      </c>
      <c r="B179" t="s">
        <v>481</v>
      </c>
      <c r="C179" t="str">
        <f t="shared" si="2"/>
        <v>Non OECD,Africa</v>
      </c>
      <c r="D179" t="s">
        <v>595</v>
      </c>
      <c r="E179" t="s">
        <v>588</v>
      </c>
      <c r="F179" s="47" t="s">
        <v>565</v>
      </c>
      <c r="H179" t="s">
        <v>565</v>
      </c>
      <c r="I179" t="s">
        <v>565</v>
      </c>
      <c r="J179" t="b">
        <f>COUNTIF(C179,"*"&amp;input_techniques!N12&amp;"*")&gt;0</f>
        <v>1</v>
      </c>
    </row>
    <row r="180" spans="1:10" x14ac:dyDescent="0.2">
      <c r="A180" t="s">
        <v>247</v>
      </c>
      <c r="B180" t="s">
        <v>488</v>
      </c>
      <c r="C180" t="str">
        <f t="shared" si="2"/>
        <v>Non OECD,Europe</v>
      </c>
      <c r="D180" t="s">
        <v>595</v>
      </c>
      <c r="E180" t="s">
        <v>588</v>
      </c>
      <c r="F180" s="47" t="s">
        <v>575</v>
      </c>
      <c r="H180" t="s">
        <v>574</v>
      </c>
      <c r="I180" t="s">
        <v>574</v>
      </c>
      <c r="J180" t="b">
        <f>COUNTIF(C180,"*"&amp;input_techniques!N12&amp;"*")&gt;0</f>
        <v>0</v>
      </c>
    </row>
    <row r="181" spans="1:10" x14ac:dyDescent="0.2">
      <c r="A181" t="s">
        <v>238</v>
      </c>
      <c r="B181" t="s">
        <v>479</v>
      </c>
      <c r="C181" t="str">
        <f t="shared" si="2"/>
        <v>Non OECD,Europe</v>
      </c>
      <c r="D181" t="s">
        <v>595</v>
      </c>
      <c r="E181" t="s">
        <v>588</v>
      </c>
      <c r="F181" s="47" t="s">
        <v>575</v>
      </c>
      <c r="H181" t="s">
        <v>574</v>
      </c>
      <c r="I181" t="s">
        <v>574</v>
      </c>
      <c r="J181" t="b">
        <f>COUNTIF(C181,"*"&amp;input_techniques!N12&amp;"*")&gt;0</f>
        <v>0</v>
      </c>
    </row>
    <row r="182" spans="1:10" x14ac:dyDescent="0.2">
      <c r="A182" t="s">
        <v>257</v>
      </c>
      <c r="B182" t="s">
        <v>498</v>
      </c>
      <c r="C182" t="str">
        <f t="shared" si="2"/>
        <v>Non OECD,Africa</v>
      </c>
      <c r="D182" t="s">
        <v>595</v>
      </c>
      <c r="E182" t="s">
        <v>588</v>
      </c>
      <c r="F182" s="47" t="s">
        <v>565</v>
      </c>
      <c r="H182" t="s">
        <v>565</v>
      </c>
      <c r="I182" t="s">
        <v>565</v>
      </c>
      <c r="J182" t="b">
        <f>COUNTIF(C182,"*"&amp;input_techniques!N12&amp;"*")&gt;0</f>
        <v>1</v>
      </c>
    </row>
    <row r="183" spans="1:10" x14ac:dyDescent="0.2">
      <c r="A183" t="s">
        <v>243</v>
      </c>
      <c r="B183" t="s">
        <v>484</v>
      </c>
      <c r="C183" t="str">
        <f t="shared" si="2"/>
        <v>Non OECD,Africa</v>
      </c>
      <c r="D183" t="s">
        <v>595</v>
      </c>
      <c r="E183" t="s">
        <v>588</v>
      </c>
      <c r="F183" s="47" t="s">
        <v>565</v>
      </c>
      <c r="H183" t="s">
        <v>565</v>
      </c>
      <c r="I183" t="s">
        <v>565</v>
      </c>
      <c r="J183" t="b">
        <f>COUNTIF(C183,"*"&amp;input_techniques!N12&amp;"*")&gt;0</f>
        <v>1</v>
      </c>
    </row>
    <row r="184" spans="1:10" x14ac:dyDescent="0.2">
      <c r="A184" t="s">
        <v>241</v>
      </c>
      <c r="B184" t="s">
        <v>482</v>
      </c>
      <c r="C184" t="str">
        <f t="shared" si="2"/>
        <v>Non OECD,Asia</v>
      </c>
      <c r="D184" t="s">
        <v>595</v>
      </c>
      <c r="E184" t="s">
        <v>588</v>
      </c>
      <c r="F184" s="47" t="s">
        <v>572</v>
      </c>
      <c r="H184" t="s">
        <v>572</v>
      </c>
      <c r="I184" t="s">
        <v>581</v>
      </c>
      <c r="J184" t="b">
        <f>COUNTIF(C184,"*"&amp;input_techniques!N12&amp;"*")&gt;0</f>
        <v>0</v>
      </c>
    </row>
    <row r="185" spans="1:10" x14ac:dyDescent="0.2">
      <c r="A185" t="s">
        <v>256</v>
      </c>
      <c r="B185" t="s">
        <v>497</v>
      </c>
      <c r="C185" t="str">
        <f t="shared" si="2"/>
        <v>Non OECD,North America</v>
      </c>
      <c r="D185" t="s">
        <v>595</v>
      </c>
      <c r="E185" t="s">
        <v>588</v>
      </c>
      <c r="F185" s="2" t="s">
        <v>570</v>
      </c>
      <c r="G185" s="49" t="s">
        <v>566</v>
      </c>
      <c r="H185" t="s">
        <v>566</v>
      </c>
      <c r="I185" t="s">
        <v>577</v>
      </c>
      <c r="J185" t="b">
        <f>COUNTIF(C185,"*"&amp;input_techniques!N12&amp;"*")&gt;0</f>
        <v>0</v>
      </c>
    </row>
    <row r="186" spans="1:10" x14ac:dyDescent="0.2">
      <c r="A186" t="s">
        <v>252</v>
      </c>
      <c r="B186" t="s">
        <v>493</v>
      </c>
      <c r="C186" t="str">
        <f t="shared" si="2"/>
        <v>OECD,Europe</v>
      </c>
      <c r="D186" t="s">
        <v>579</v>
      </c>
      <c r="E186" t="s">
        <v>588</v>
      </c>
      <c r="F186" s="47" t="s">
        <v>575</v>
      </c>
      <c r="H186" t="s">
        <v>574</v>
      </c>
      <c r="I186" t="s">
        <v>574</v>
      </c>
      <c r="J186" t="b">
        <f>COUNTIF(C186,"*"&amp;input_techniques!N12&amp;"*")&gt;0</f>
        <v>0</v>
      </c>
    </row>
    <row r="187" spans="1:10" x14ac:dyDescent="0.2">
      <c r="A187" t="s">
        <v>253</v>
      </c>
      <c r="B187" t="s">
        <v>494</v>
      </c>
      <c r="C187" t="str">
        <f t="shared" si="2"/>
        <v>OECD,Europe</v>
      </c>
      <c r="D187" t="s">
        <v>579</v>
      </c>
      <c r="E187" t="s">
        <v>588</v>
      </c>
      <c r="F187" s="47" t="s">
        <v>575</v>
      </c>
      <c r="H187" t="s">
        <v>574</v>
      </c>
      <c r="I187" t="s">
        <v>574</v>
      </c>
      <c r="J187" t="b">
        <f>COUNTIF(C187,"*"&amp;input_techniques!N12&amp;"*")&gt;0</f>
        <v>0</v>
      </c>
    </row>
    <row r="188" spans="1:10" x14ac:dyDescent="0.2">
      <c r="A188" t="s">
        <v>242</v>
      </c>
      <c r="B188" t="s">
        <v>483</v>
      </c>
      <c r="C188" t="str">
        <f t="shared" si="2"/>
        <v>Non OECD,Asia</v>
      </c>
      <c r="D188" t="s">
        <v>595</v>
      </c>
      <c r="E188" t="s">
        <v>588</v>
      </c>
      <c r="F188" s="47" t="s">
        <v>572</v>
      </c>
      <c r="H188" t="s">
        <v>572</v>
      </c>
      <c r="I188" t="s">
        <v>564</v>
      </c>
      <c r="J188" t="b">
        <f>COUNTIF(C188,"*"&amp;input_techniques!N12&amp;"*")&gt;0</f>
        <v>0</v>
      </c>
    </row>
    <row r="189" spans="1:10" x14ac:dyDescent="0.2">
      <c r="A189" t="s">
        <v>245</v>
      </c>
      <c r="B189" t="s">
        <v>486</v>
      </c>
      <c r="C189" t="str">
        <f t="shared" si="2"/>
        <v>Non OECD,Africa</v>
      </c>
      <c r="D189" t="s">
        <v>595</v>
      </c>
      <c r="E189" t="s">
        <v>588</v>
      </c>
      <c r="F189" s="47" t="s">
        <v>565</v>
      </c>
      <c r="H189" t="s">
        <v>565</v>
      </c>
      <c r="I189" t="s">
        <v>565</v>
      </c>
      <c r="J189" t="b">
        <f>COUNTIF(C189,"*"&amp;input_techniques!N12&amp;"*")&gt;0</f>
        <v>1</v>
      </c>
    </row>
    <row r="190" spans="1:10" x14ac:dyDescent="0.2">
      <c r="A190" t="s">
        <v>289</v>
      </c>
      <c r="B190" t="s">
        <v>530</v>
      </c>
      <c r="C190" t="str">
        <f t="shared" si="2"/>
        <v>Non OECD,Africa,G20</v>
      </c>
      <c r="D190" t="s">
        <v>595</v>
      </c>
      <c r="E190" t="s">
        <v>588</v>
      </c>
      <c r="F190" s="47" t="s">
        <v>592</v>
      </c>
      <c r="H190" t="s">
        <v>565</v>
      </c>
      <c r="I190" t="s">
        <v>565</v>
      </c>
      <c r="J190" t="b">
        <f>COUNTIF(C190,"*"&amp;input_techniques!N12&amp;"*")&gt;0</f>
        <v>1</v>
      </c>
    </row>
    <row r="191" spans="1:10" x14ac:dyDescent="0.2">
      <c r="A191" t="s">
        <v>249</v>
      </c>
      <c r="B191" t="s">
        <v>490</v>
      </c>
      <c r="C191" t="str">
        <f t="shared" si="2"/>
        <v>Non OECD,Africa</v>
      </c>
      <c r="D191" t="s">
        <v>595</v>
      </c>
      <c r="E191" t="s">
        <v>588</v>
      </c>
      <c r="F191" s="47" t="s">
        <v>565</v>
      </c>
      <c r="H191" t="s">
        <v>565</v>
      </c>
      <c r="I191" t="s">
        <v>565</v>
      </c>
      <c r="J191" t="b">
        <f>COUNTIF(C191,"*"&amp;input_techniques!N12&amp;"*")&gt;0</f>
        <v>1</v>
      </c>
    </row>
    <row r="192" spans="1:10" x14ac:dyDescent="0.2">
      <c r="A192" t="s">
        <v>277</v>
      </c>
      <c r="B192" t="s">
        <v>518</v>
      </c>
      <c r="C192" t="str">
        <f t="shared" si="2"/>
        <v>Non OECD,Europe</v>
      </c>
      <c r="D192" t="s">
        <v>595</v>
      </c>
      <c r="E192" t="s">
        <v>588</v>
      </c>
      <c r="F192" s="48" t="s">
        <v>575</v>
      </c>
      <c r="G192" s="49" t="s">
        <v>571</v>
      </c>
      <c r="H192" t="s">
        <v>578</v>
      </c>
      <c r="I192" t="s">
        <v>578</v>
      </c>
      <c r="J192" t="b">
        <f>COUNTIF(C192,"*"&amp;input_techniques!N12&amp;"*")&gt;0</f>
        <v>0</v>
      </c>
    </row>
    <row r="193" spans="1:10" x14ac:dyDescent="0.2">
      <c r="A193" t="s">
        <v>127</v>
      </c>
      <c r="B193" t="s">
        <v>367</v>
      </c>
      <c r="C193" t="str">
        <f t="shared" si="2"/>
        <v>OECD,Europe</v>
      </c>
      <c r="D193" t="s">
        <v>579</v>
      </c>
      <c r="E193" t="s">
        <v>588</v>
      </c>
      <c r="F193" s="47" t="s">
        <v>575</v>
      </c>
      <c r="H193" t="s">
        <v>568</v>
      </c>
      <c r="I193" t="s">
        <v>568</v>
      </c>
      <c r="J193" t="b">
        <f>COUNTIF(C193,"*"&amp;input_techniques!N12&amp;"*")&gt;0</f>
        <v>0</v>
      </c>
    </row>
    <row r="194" spans="1:10" x14ac:dyDescent="0.2">
      <c r="A194" t="s">
        <v>183</v>
      </c>
      <c r="B194" t="s">
        <v>424</v>
      </c>
      <c r="C194" t="str">
        <f t="shared" si="2"/>
        <v>Non OECD,Asia</v>
      </c>
      <c r="D194" t="s">
        <v>595</v>
      </c>
      <c r="E194" t="s">
        <v>588</v>
      </c>
      <c r="F194" s="47" t="s">
        <v>572</v>
      </c>
      <c r="H194" t="s">
        <v>572</v>
      </c>
      <c r="I194" t="s">
        <v>564</v>
      </c>
      <c r="J194" t="b">
        <f>COUNTIF(C194,"*"&amp;input_techniques!N12&amp;"*")&gt;0</f>
        <v>0</v>
      </c>
    </row>
    <row r="195" spans="1:10" x14ac:dyDescent="0.2">
      <c r="A195" t="s">
        <v>239</v>
      </c>
      <c r="B195" t="s">
        <v>480</v>
      </c>
      <c r="C195" t="str">
        <f t="shared" si="2"/>
        <v>Non OECD,Africa</v>
      </c>
      <c r="D195" t="s">
        <v>595</v>
      </c>
      <c r="E195" t="s">
        <v>588</v>
      </c>
      <c r="F195" s="47" t="s">
        <v>565</v>
      </c>
      <c r="H195" t="s">
        <v>565</v>
      </c>
      <c r="I195" t="s">
        <v>565</v>
      </c>
      <c r="J195" t="b">
        <f>COUNTIF(C195,"*"&amp;input_techniques!N12&amp;"*")&gt;0</f>
        <v>1</v>
      </c>
    </row>
    <row r="196" spans="1:10" x14ac:dyDescent="0.2">
      <c r="A196" t="s">
        <v>251</v>
      </c>
      <c r="B196" t="s">
        <v>492</v>
      </c>
      <c r="C196" t="str">
        <f t="shared" ref="C196:C229" si="3">_xlfn.CONCAT(D196,E196,F196)</f>
        <v>Non OECD,South America</v>
      </c>
      <c r="D196" t="s">
        <v>595</v>
      </c>
      <c r="E196" t="s">
        <v>588</v>
      </c>
      <c r="F196" s="2" t="s">
        <v>582</v>
      </c>
      <c r="G196" s="49" t="s">
        <v>566</v>
      </c>
      <c r="H196" t="s">
        <v>566</v>
      </c>
      <c r="I196" t="s">
        <v>577</v>
      </c>
      <c r="J196" t="b">
        <f>COUNTIF(C196,"*"&amp;input_techniques!N12&amp;"*")&gt;0</f>
        <v>0</v>
      </c>
    </row>
    <row r="197" spans="1:10" x14ac:dyDescent="0.2">
      <c r="A197" t="s">
        <v>255</v>
      </c>
      <c r="B197" t="s">
        <v>496</v>
      </c>
      <c r="C197" t="str">
        <f t="shared" si="3"/>
        <v>Non OECD,Africa</v>
      </c>
      <c r="D197" t="s">
        <v>595</v>
      </c>
      <c r="E197" t="s">
        <v>588</v>
      </c>
      <c r="F197" s="47" t="s">
        <v>565</v>
      </c>
      <c r="H197" t="s">
        <v>565</v>
      </c>
      <c r="I197" t="s">
        <v>565</v>
      </c>
      <c r="J197" t="b">
        <f>COUNTIF(C197,"*"&amp;input_techniques!N12&amp;"*")&gt;0</f>
        <v>1</v>
      </c>
    </row>
    <row r="198" spans="1:10" x14ac:dyDescent="0.2">
      <c r="A198" t="s">
        <v>254</v>
      </c>
      <c r="B198" t="s">
        <v>495</v>
      </c>
      <c r="C198" t="str">
        <f t="shared" si="3"/>
        <v>OECD,Europe</v>
      </c>
      <c r="D198" t="s">
        <v>579</v>
      </c>
      <c r="E198" t="s">
        <v>588</v>
      </c>
      <c r="F198" s="47" t="s">
        <v>575</v>
      </c>
      <c r="H198" t="s">
        <v>568</v>
      </c>
      <c r="I198" t="s">
        <v>568</v>
      </c>
      <c r="J198" t="b">
        <f>COUNTIF(C198,"*"&amp;input_techniques!N12&amp;"*")&gt;0</f>
        <v>0</v>
      </c>
    </row>
    <row r="199" spans="1:10" x14ac:dyDescent="0.2">
      <c r="A199" t="s">
        <v>99</v>
      </c>
      <c r="B199" t="s">
        <v>339</v>
      </c>
      <c r="C199" t="str">
        <f t="shared" si="3"/>
        <v>OECD,Europe</v>
      </c>
      <c r="D199" t="s">
        <v>579</v>
      </c>
      <c r="E199" t="s">
        <v>588</v>
      </c>
      <c r="F199" s="47" t="s">
        <v>575</v>
      </c>
      <c r="H199" t="s">
        <v>568</v>
      </c>
      <c r="I199" t="s">
        <v>568</v>
      </c>
      <c r="J199" t="b">
        <f>COUNTIF(C199,"*"&amp;input_techniques!N12&amp;"*")&gt;0</f>
        <v>0</v>
      </c>
    </row>
    <row r="200" spans="1:10" x14ac:dyDescent="0.2">
      <c r="A200" t="s">
        <v>258</v>
      </c>
      <c r="B200" t="s">
        <v>499</v>
      </c>
      <c r="C200" t="str">
        <f t="shared" si="3"/>
        <v>Non OECD,Asia,MENA</v>
      </c>
      <c r="D200" t="s">
        <v>595</v>
      </c>
      <c r="E200" t="s">
        <v>588</v>
      </c>
      <c r="F200" s="47" t="s">
        <v>590</v>
      </c>
      <c r="H200" t="s">
        <v>569</v>
      </c>
      <c r="I200" t="s">
        <v>569</v>
      </c>
      <c r="J200" t="b">
        <f>COUNTIF(C200,"*"&amp;input_techniques!N12&amp;"*")&gt;0</f>
        <v>0</v>
      </c>
    </row>
    <row r="201" spans="1:10" x14ac:dyDescent="0.2">
      <c r="A201" t="s">
        <v>263</v>
      </c>
      <c r="B201" t="s">
        <v>504</v>
      </c>
      <c r="C201" t="str">
        <f t="shared" si="3"/>
        <v>Non OECD,Asia</v>
      </c>
      <c r="D201" t="s">
        <v>595</v>
      </c>
      <c r="E201" t="s">
        <v>588</v>
      </c>
      <c r="F201" s="47" t="s">
        <v>572</v>
      </c>
      <c r="H201" t="s">
        <v>578</v>
      </c>
      <c r="I201" t="s">
        <v>578</v>
      </c>
      <c r="J201" t="b">
        <f>COUNTIF(C201,"*"&amp;input_techniques!N12&amp;"*")&gt;0</f>
        <v>0</v>
      </c>
    </row>
    <row r="202" spans="1:10" x14ac:dyDescent="0.2">
      <c r="A202" t="s">
        <v>272</v>
      </c>
      <c r="B202" t="s">
        <v>513</v>
      </c>
      <c r="C202" t="str">
        <f t="shared" si="3"/>
        <v>Non OECD,Africa</v>
      </c>
      <c r="D202" t="s">
        <v>595</v>
      </c>
      <c r="E202" t="s">
        <v>588</v>
      </c>
      <c r="F202" s="47" t="s">
        <v>565</v>
      </c>
      <c r="H202" t="s">
        <v>565</v>
      </c>
      <c r="I202" t="s">
        <v>565</v>
      </c>
      <c r="J202" t="b">
        <f>COUNTIF(C202,"*"&amp;input_techniques!N12&amp;"*")&gt;0</f>
        <v>1</v>
      </c>
    </row>
    <row r="203" spans="1:10" x14ac:dyDescent="0.2">
      <c r="A203" t="s">
        <v>262</v>
      </c>
      <c r="B203" t="s">
        <v>503</v>
      </c>
      <c r="C203" t="str">
        <f t="shared" si="3"/>
        <v>Non OECD,Asia</v>
      </c>
      <c r="D203" t="s">
        <v>595</v>
      </c>
      <c r="E203" t="s">
        <v>588</v>
      </c>
      <c r="F203" s="47" t="s">
        <v>572</v>
      </c>
      <c r="H203" t="s">
        <v>572</v>
      </c>
      <c r="I203" t="s">
        <v>581</v>
      </c>
      <c r="J203" t="b">
        <f>COUNTIF(C203,"*"&amp;input_techniques!N12&amp;"*")&gt;0</f>
        <v>0</v>
      </c>
    </row>
    <row r="204" spans="1:10" x14ac:dyDescent="0.2">
      <c r="A204" t="s">
        <v>266</v>
      </c>
      <c r="B204" t="s">
        <v>507</v>
      </c>
      <c r="C204" t="str">
        <f t="shared" si="3"/>
        <v>Non OECD,Asia</v>
      </c>
      <c r="D204" t="s">
        <v>595</v>
      </c>
      <c r="E204" t="s">
        <v>588</v>
      </c>
      <c r="F204" s="47" t="s">
        <v>572</v>
      </c>
      <c r="H204" t="s">
        <v>572</v>
      </c>
      <c r="I204" t="s">
        <v>564</v>
      </c>
      <c r="J204" t="b">
        <f>COUNTIF(C204,"*"&amp;input_techniques!N12&amp;"*")&gt;0</f>
        <v>0</v>
      </c>
    </row>
    <row r="205" spans="1:10" x14ac:dyDescent="0.2">
      <c r="A205" t="s">
        <v>261</v>
      </c>
      <c r="B205" t="s">
        <v>502</v>
      </c>
      <c r="C205" t="str">
        <f t="shared" si="3"/>
        <v>Non OECD,Africa</v>
      </c>
      <c r="D205" t="s">
        <v>595</v>
      </c>
      <c r="E205" t="s">
        <v>588</v>
      </c>
      <c r="F205" s="47" t="s">
        <v>565</v>
      </c>
      <c r="H205" t="s">
        <v>565</v>
      </c>
      <c r="I205" t="s">
        <v>565</v>
      </c>
      <c r="J205" t="b">
        <f>COUNTIF(C205,"*"&amp;input_techniques!N12&amp;"*")&gt;0</f>
        <v>1</v>
      </c>
    </row>
    <row r="206" spans="1:10" x14ac:dyDescent="0.2">
      <c r="A206" t="s">
        <v>264</v>
      </c>
      <c r="B206" t="s">
        <v>505</v>
      </c>
      <c r="C206" t="str">
        <f t="shared" si="3"/>
        <v>Non OECD,Oceania</v>
      </c>
      <c r="D206" t="s">
        <v>595</v>
      </c>
      <c r="E206" t="s">
        <v>588</v>
      </c>
      <c r="F206" s="2" t="s">
        <v>567</v>
      </c>
      <c r="G206" s="49" t="s">
        <v>573</v>
      </c>
      <c r="H206" t="s">
        <v>576</v>
      </c>
      <c r="I206" t="s">
        <v>564</v>
      </c>
      <c r="J206" t="b">
        <f>COUNTIF(C206,"*"&amp;input_techniques!N12&amp;"*")&gt;0</f>
        <v>0</v>
      </c>
    </row>
    <row r="207" spans="1:10" x14ac:dyDescent="0.2">
      <c r="A207" t="s">
        <v>267</v>
      </c>
      <c r="B207" t="s">
        <v>508</v>
      </c>
      <c r="C207" t="str">
        <f t="shared" si="3"/>
        <v>Non OECD,Oceania</v>
      </c>
      <c r="D207" t="s">
        <v>595</v>
      </c>
      <c r="E207" t="s">
        <v>588</v>
      </c>
      <c r="F207" s="2" t="s">
        <v>567</v>
      </c>
      <c r="G207" s="49" t="s">
        <v>573</v>
      </c>
      <c r="H207" t="s">
        <v>572</v>
      </c>
      <c r="I207" t="s">
        <v>564</v>
      </c>
      <c r="J207" t="b">
        <f>COUNTIF(C207,"*"&amp;input_techniques!N12&amp;"*")&gt;0</f>
        <v>0</v>
      </c>
    </row>
    <row r="208" spans="1:10" x14ac:dyDescent="0.2">
      <c r="A208" t="s">
        <v>268</v>
      </c>
      <c r="B208" t="s">
        <v>509</v>
      </c>
      <c r="C208" t="str">
        <f t="shared" si="3"/>
        <v>Non OECD,South America</v>
      </c>
      <c r="D208" t="s">
        <v>595</v>
      </c>
      <c r="E208" t="s">
        <v>588</v>
      </c>
      <c r="F208" s="2" t="s">
        <v>582</v>
      </c>
      <c r="G208" s="49" t="s">
        <v>566</v>
      </c>
      <c r="H208" t="s">
        <v>566</v>
      </c>
      <c r="I208" t="s">
        <v>577</v>
      </c>
      <c r="J208" t="b">
        <f>COUNTIF(C208,"*"&amp;input_techniques!N12&amp;"*")&gt;0</f>
        <v>0</v>
      </c>
    </row>
    <row r="209" spans="1:10" x14ac:dyDescent="0.2">
      <c r="A209" t="s">
        <v>269</v>
      </c>
      <c r="B209" t="s">
        <v>510</v>
      </c>
      <c r="C209" t="str">
        <f t="shared" si="3"/>
        <v>Non OECD,Africa</v>
      </c>
      <c r="D209" t="s">
        <v>595</v>
      </c>
      <c r="E209" t="s">
        <v>588</v>
      </c>
      <c r="F209" s="47" t="s">
        <v>565</v>
      </c>
      <c r="H209" t="s">
        <v>565</v>
      </c>
      <c r="I209" t="s">
        <v>565</v>
      </c>
      <c r="J209" t="b">
        <f>COUNTIF(C209,"*"&amp;input_techniques!N12&amp;"*")&gt;0</f>
        <v>1</v>
      </c>
    </row>
    <row r="210" spans="1:10" x14ac:dyDescent="0.2">
      <c r="A210" t="s">
        <v>270</v>
      </c>
      <c r="B210" t="s">
        <v>511</v>
      </c>
      <c r="C210" t="str">
        <f t="shared" si="3"/>
        <v>OECD,Europe,G20</v>
      </c>
      <c r="D210" t="s">
        <v>579</v>
      </c>
      <c r="E210" t="s">
        <v>588</v>
      </c>
      <c r="F210" s="47" t="s">
        <v>583</v>
      </c>
      <c r="H210" t="s">
        <v>568</v>
      </c>
      <c r="I210" t="s">
        <v>568</v>
      </c>
      <c r="J210" t="b">
        <f>COUNTIF(C210,"*"&amp;input_techniques!N12&amp;"*")&gt;0</f>
        <v>0</v>
      </c>
    </row>
    <row r="211" spans="1:10" x14ac:dyDescent="0.2">
      <c r="A211" t="s">
        <v>265</v>
      </c>
      <c r="B211" t="s">
        <v>506</v>
      </c>
      <c r="C211" t="str">
        <f t="shared" si="3"/>
        <v>Non OECD,Asia</v>
      </c>
      <c r="D211" t="s">
        <v>595</v>
      </c>
      <c r="E211" t="s">
        <v>588</v>
      </c>
      <c r="F211" s="47" t="s">
        <v>572</v>
      </c>
      <c r="H211" t="s">
        <v>578</v>
      </c>
      <c r="I211" t="s">
        <v>578</v>
      </c>
      <c r="J211" t="b">
        <f>COUNTIF(C211,"*"&amp;input_techniques!N12&amp;"*")&gt;0</f>
        <v>0</v>
      </c>
    </row>
    <row r="212" spans="1:10" x14ac:dyDescent="0.2">
      <c r="A212" t="s">
        <v>259</v>
      </c>
      <c r="B212" t="s">
        <v>500</v>
      </c>
      <c r="C212" t="str">
        <f t="shared" si="3"/>
        <v>Non OECD,North America</v>
      </c>
      <c r="D212" t="s">
        <v>595</v>
      </c>
      <c r="E212" t="s">
        <v>588</v>
      </c>
      <c r="F212" s="2" t="s">
        <v>570</v>
      </c>
      <c r="G212" s="49" t="s">
        <v>566</v>
      </c>
      <c r="H212" t="s">
        <v>566</v>
      </c>
      <c r="I212" t="s">
        <v>577</v>
      </c>
      <c r="J212" t="b">
        <f>COUNTIF(C212,"*"&amp;input_techniques!N12&amp;"*")&gt;0</f>
        <v>0</v>
      </c>
    </row>
    <row r="213" spans="1:10" x14ac:dyDescent="0.2">
      <c r="A213" t="s">
        <v>273</v>
      </c>
      <c r="B213" t="s">
        <v>514</v>
      </c>
      <c r="C213" t="str">
        <f t="shared" si="3"/>
        <v>Non OECD,Africa</v>
      </c>
      <c r="D213" t="s">
        <v>595</v>
      </c>
      <c r="E213" t="s">
        <v>588</v>
      </c>
      <c r="F213" s="47" t="s">
        <v>565</v>
      </c>
      <c r="H213" t="s">
        <v>565</v>
      </c>
      <c r="I213" t="s">
        <v>565</v>
      </c>
      <c r="J213" t="b">
        <f>COUNTIF(C213,"*"&amp;input_techniques!N12&amp;"*")&gt;0</f>
        <v>1</v>
      </c>
    </row>
    <row r="214" spans="1:10" x14ac:dyDescent="0.2">
      <c r="A214" t="s">
        <v>274</v>
      </c>
      <c r="B214" t="s">
        <v>515</v>
      </c>
      <c r="C214" t="str">
        <f t="shared" si="3"/>
        <v>Non OECD,Europe</v>
      </c>
      <c r="D214" t="s">
        <v>595</v>
      </c>
      <c r="E214" t="s">
        <v>588</v>
      </c>
      <c r="F214" s="47" t="s">
        <v>575</v>
      </c>
      <c r="H214" t="s">
        <v>578</v>
      </c>
      <c r="I214" t="s">
        <v>578</v>
      </c>
      <c r="J214" t="b">
        <f>COUNTIF(C214,"*"&amp;input_techniques!N12&amp;"*")&gt;0</f>
        <v>0</v>
      </c>
    </row>
    <row r="215" spans="1:10" x14ac:dyDescent="0.2">
      <c r="A215" t="s">
        <v>70</v>
      </c>
      <c r="B215" t="s">
        <v>310</v>
      </c>
      <c r="C215" t="str">
        <f t="shared" si="3"/>
        <v>Non OECD,Asia,MENA,GCC</v>
      </c>
      <c r="D215" t="s">
        <v>595</v>
      </c>
      <c r="E215" t="s">
        <v>588</v>
      </c>
      <c r="F215" s="47" t="s">
        <v>593</v>
      </c>
      <c r="H215" t="s">
        <v>569</v>
      </c>
      <c r="I215" t="s">
        <v>569</v>
      </c>
      <c r="J215" t="b">
        <f>COUNTIF(C215,"*"&amp;input_techniques!N12&amp;"*")&gt;0</f>
        <v>0</v>
      </c>
    </row>
    <row r="216" spans="1:10" x14ac:dyDescent="0.2">
      <c r="A216" t="s">
        <v>137</v>
      </c>
      <c r="B216" t="s">
        <v>377</v>
      </c>
      <c r="C216" t="str">
        <f t="shared" si="3"/>
        <v>OECD,Europe,G20</v>
      </c>
      <c r="D216" t="s">
        <v>579</v>
      </c>
      <c r="E216" t="s">
        <v>588</v>
      </c>
      <c r="F216" s="47" t="s">
        <v>583</v>
      </c>
      <c r="H216" t="s">
        <v>568</v>
      </c>
      <c r="I216" t="s">
        <v>568</v>
      </c>
      <c r="J216" t="b">
        <f>COUNTIF(C216,"*"&amp;input_techniques!N12&amp;"*")&gt;0</f>
        <v>0</v>
      </c>
    </row>
    <row r="217" spans="1:10" x14ac:dyDescent="0.2">
      <c r="A217" t="s">
        <v>276</v>
      </c>
      <c r="B217" t="s">
        <v>517</v>
      </c>
      <c r="C217" t="str">
        <f t="shared" si="3"/>
        <v>OECD,North America,G20</v>
      </c>
      <c r="D217" t="s">
        <v>579</v>
      </c>
      <c r="E217" t="s">
        <v>588</v>
      </c>
      <c r="F217" s="2" t="s">
        <v>586</v>
      </c>
      <c r="H217" t="s">
        <v>580</v>
      </c>
      <c r="I217" t="s">
        <v>570</v>
      </c>
      <c r="J217" t="b">
        <f>COUNTIF(C217,"*"&amp;input_techniques!N12&amp;"*")&gt;0</f>
        <v>0</v>
      </c>
    </row>
    <row r="218" spans="1:10" x14ac:dyDescent="0.2">
      <c r="A218" t="s">
        <v>282</v>
      </c>
      <c r="B218" t="s">
        <v>523</v>
      </c>
      <c r="C218" t="str">
        <f t="shared" si="3"/>
        <v>Non OECD,North America</v>
      </c>
      <c r="D218" t="s">
        <v>595</v>
      </c>
      <c r="E218" t="s">
        <v>588</v>
      </c>
      <c r="F218" s="2" t="s">
        <v>570</v>
      </c>
      <c r="G218" s="49" t="s">
        <v>566</v>
      </c>
      <c r="H218" t="s">
        <v>576</v>
      </c>
      <c r="I218" t="s">
        <v>577</v>
      </c>
      <c r="J218" t="b">
        <f>COUNTIF(C218,"*"&amp;input_techniques!N12&amp;"*")&gt;0</f>
        <v>0</v>
      </c>
    </row>
    <row r="219" spans="1:10" x14ac:dyDescent="0.2">
      <c r="A219" t="s">
        <v>275</v>
      </c>
      <c r="B219" t="s">
        <v>516</v>
      </c>
      <c r="C219" t="str">
        <f t="shared" si="3"/>
        <v>Non OECD,South America</v>
      </c>
      <c r="D219" t="s">
        <v>595</v>
      </c>
      <c r="E219" t="s">
        <v>588</v>
      </c>
      <c r="F219" s="2" t="s">
        <v>582</v>
      </c>
      <c r="G219" s="49" t="s">
        <v>566</v>
      </c>
      <c r="H219" t="s">
        <v>566</v>
      </c>
      <c r="I219" t="s">
        <v>577</v>
      </c>
      <c r="J219" t="b">
        <f>COUNTIF(C219,"*"&amp;input_techniques!N12&amp;"*")&gt;0</f>
        <v>0</v>
      </c>
    </row>
    <row r="220" spans="1:10" x14ac:dyDescent="0.2">
      <c r="A220" t="s">
        <v>278</v>
      </c>
      <c r="B220" t="s">
        <v>519</v>
      </c>
      <c r="C220" t="str">
        <f t="shared" si="3"/>
        <v>Non OECD,Asia</v>
      </c>
      <c r="D220" t="s">
        <v>595</v>
      </c>
      <c r="E220" t="s">
        <v>588</v>
      </c>
      <c r="F220" s="47" t="s">
        <v>572</v>
      </c>
      <c r="H220" t="s">
        <v>578</v>
      </c>
      <c r="I220" t="s">
        <v>578</v>
      </c>
      <c r="J220" t="b">
        <f>COUNTIF(C220,"*"&amp;input_techniques!N12&amp;"*")&gt;0</f>
        <v>0</v>
      </c>
    </row>
    <row r="221" spans="1:10" x14ac:dyDescent="0.2">
      <c r="A221" t="s">
        <v>284</v>
      </c>
      <c r="B221" t="s">
        <v>525</v>
      </c>
      <c r="C221" t="str">
        <f t="shared" si="3"/>
        <v>Non OECD,Oceania</v>
      </c>
      <c r="D221" t="s">
        <v>595</v>
      </c>
      <c r="E221" t="s">
        <v>588</v>
      </c>
      <c r="F221" s="2" t="s">
        <v>567</v>
      </c>
      <c r="G221" s="49" t="s">
        <v>573</v>
      </c>
      <c r="H221" t="s">
        <v>572</v>
      </c>
      <c r="I221" t="s">
        <v>564</v>
      </c>
      <c r="J221" t="b">
        <f>COUNTIF(C221,"*"&amp;input_techniques!N12&amp;"*")&gt;0</f>
        <v>0</v>
      </c>
    </row>
    <row r="222" spans="1:10" x14ac:dyDescent="0.2">
      <c r="A222" t="s">
        <v>280</v>
      </c>
      <c r="B222" t="s">
        <v>521</v>
      </c>
      <c r="C222" t="str">
        <f t="shared" si="3"/>
        <v>Non OECD,South America</v>
      </c>
      <c r="D222" t="s">
        <v>595</v>
      </c>
      <c r="E222" t="s">
        <v>588</v>
      </c>
      <c r="F222" s="2" t="s">
        <v>582</v>
      </c>
      <c r="G222" s="49" t="s">
        <v>566</v>
      </c>
      <c r="H222" t="s">
        <v>566</v>
      </c>
      <c r="I222" t="s">
        <v>577</v>
      </c>
      <c r="J222" t="b">
        <f>COUNTIF(C222,"*"&amp;input_techniques!N12&amp;"*")&gt;0</f>
        <v>0</v>
      </c>
    </row>
    <row r="223" spans="1:10" x14ac:dyDescent="0.2">
      <c r="A223" t="s">
        <v>283</v>
      </c>
      <c r="B223" t="s">
        <v>524</v>
      </c>
      <c r="C223" t="str">
        <f t="shared" si="3"/>
        <v>Non OECD,Asia</v>
      </c>
      <c r="D223" t="s">
        <v>595</v>
      </c>
      <c r="E223" t="s">
        <v>588</v>
      </c>
      <c r="F223" s="47" t="s">
        <v>572</v>
      </c>
      <c r="H223" t="s">
        <v>572</v>
      </c>
      <c r="I223" t="s">
        <v>581</v>
      </c>
      <c r="J223" t="b">
        <f>COUNTIF(C223,"*"&amp;input_techniques!N12&amp;"*")&gt;0</f>
        <v>0</v>
      </c>
    </row>
    <row r="224" spans="1:10" x14ac:dyDescent="0.2">
      <c r="A224" t="s">
        <v>285</v>
      </c>
      <c r="B224" t="s">
        <v>526</v>
      </c>
      <c r="C224" t="str">
        <f t="shared" si="3"/>
        <v>Non OECD,Oceania</v>
      </c>
      <c r="D224" t="s">
        <v>595</v>
      </c>
      <c r="E224" t="s">
        <v>588</v>
      </c>
      <c r="F224" s="2" t="s">
        <v>567</v>
      </c>
      <c r="G224" s="49" t="s">
        <v>573</v>
      </c>
      <c r="H224" t="s">
        <v>576</v>
      </c>
      <c r="I224" t="s">
        <v>564</v>
      </c>
      <c r="J224" t="b">
        <f>COUNTIF(C224,"*"&amp;input_techniques!N12&amp;"*")&gt;0</f>
        <v>0</v>
      </c>
    </row>
    <row r="225" spans="1:10" x14ac:dyDescent="0.2">
      <c r="A225" t="s">
        <v>126</v>
      </c>
      <c r="B225" t="s">
        <v>366</v>
      </c>
      <c r="C225" t="str">
        <f t="shared" si="3"/>
        <v>Non OECD,Africa</v>
      </c>
      <c r="D225" t="s">
        <v>595</v>
      </c>
      <c r="E225" t="s">
        <v>588</v>
      </c>
      <c r="F225" s="47" t="s">
        <v>565</v>
      </c>
      <c r="H225" t="s">
        <v>565</v>
      </c>
      <c r="I225" t="s">
        <v>565</v>
      </c>
      <c r="J225" t="b">
        <f>COUNTIF(C225,"*"&amp;input_techniques!N12&amp;"*")&gt;0</f>
        <v>1</v>
      </c>
    </row>
    <row r="226" spans="1:10" x14ac:dyDescent="0.2">
      <c r="A226" t="s">
        <v>287</v>
      </c>
      <c r="B226" t="s">
        <v>528</v>
      </c>
      <c r="C226" t="str">
        <f t="shared" si="3"/>
        <v>Non OECD,Asia,MENA</v>
      </c>
      <c r="D226" t="s">
        <v>595</v>
      </c>
      <c r="E226" t="s">
        <v>588</v>
      </c>
      <c r="F226" s="47" t="s">
        <v>590</v>
      </c>
      <c r="H226" t="s">
        <v>569</v>
      </c>
      <c r="I226" t="s">
        <v>569</v>
      </c>
      <c r="J226" t="b">
        <f>COUNTIF(C226,"*"&amp;input_techniques!N12&amp;"*")&gt;0</f>
        <v>0</v>
      </c>
    </row>
    <row r="227" spans="1:10" x14ac:dyDescent="0.2">
      <c r="A227" t="s">
        <v>288</v>
      </c>
      <c r="B227" t="s">
        <v>529</v>
      </c>
      <c r="C227" t="str">
        <f t="shared" si="3"/>
        <v>Non OECD,Europe</v>
      </c>
      <c r="D227" t="s">
        <v>595</v>
      </c>
      <c r="E227" t="s">
        <v>588</v>
      </c>
      <c r="F227" s="47" t="s">
        <v>575</v>
      </c>
      <c r="H227" t="s">
        <v>564</v>
      </c>
      <c r="I227" t="s">
        <v>564</v>
      </c>
      <c r="J227" t="b">
        <f>COUNTIF(C227,"*"&amp;input_techniques!N12&amp;"*")&gt;0</f>
        <v>0</v>
      </c>
    </row>
    <row r="228" spans="1:10" x14ac:dyDescent="0.2">
      <c r="A228" t="s">
        <v>290</v>
      </c>
      <c r="B228" t="s">
        <v>531</v>
      </c>
      <c r="C228" t="str">
        <f t="shared" si="3"/>
        <v>Non OECD,Africa</v>
      </c>
      <c r="D228" t="s">
        <v>595</v>
      </c>
      <c r="E228" t="s">
        <v>588</v>
      </c>
      <c r="F228" s="47" t="s">
        <v>565</v>
      </c>
      <c r="H228" t="s">
        <v>565</v>
      </c>
      <c r="I228" t="s">
        <v>565</v>
      </c>
      <c r="J228" t="b">
        <f>COUNTIF(C228,"*"&amp;input_techniques!N12&amp;"*")&gt;0</f>
        <v>1</v>
      </c>
    </row>
    <row r="229" spans="1:10" x14ac:dyDescent="0.2">
      <c r="A229" t="s">
        <v>291</v>
      </c>
      <c r="B229" t="s">
        <v>532</v>
      </c>
      <c r="C229" t="str">
        <f t="shared" si="3"/>
        <v>Non OECD,Africa</v>
      </c>
      <c r="D229" t="s">
        <v>595</v>
      </c>
      <c r="E229" t="s">
        <v>588</v>
      </c>
      <c r="F229" s="47" t="s">
        <v>565</v>
      </c>
      <c r="H229" t="s">
        <v>565</v>
      </c>
      <c r="I229" t="s">
        <v>565</v>
      </c>
      <c r="J229" t="b">
        <f>COUNTIF(C229,"*"&amp;input_techniques!N12&amp;"*")&gt;0</f>
        <v>1</v>
      </c>
    </row>
  </sheetData>
  <sortState xmlns:xlrd2="http://schemas.microsoft.com/office/spreadsheetml/2017/richdata2" ref="A3:B229">
    <sortCondition ref="A214:A229"/>
  </sortState>
  <phoneticPr fontId="1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50C94-5AD6-864C-91D1-23F195AE34A5}">
  <dimension ref="A1:E18"/>
  <sheetViews>
    <sheetView workbookViewId="0">
      <selection activeCell="A2" sqref="A2:A18"/>
    </sheetView>
  </sheetViews>
  <sheetFormatPr baseColWidth="10" defaultRowHeight="15" x14ac:dyDescent="0.2"/>
  <cols>
    <col min="1" max="1" width="24.33203125" customWidth="1"/>
  </cols>
  <sheetData>
    <row r="1" spans="1:5" x14ac:dyDescent="0.2">
      <c r="A1" s="47" t="s">
        <v>763</v>
      </c>
    </row>
    <row r="2" spans="1:5" x14ac:dyDescent="0.2">
      <c r="A2" s="47" t="s">
        <v>572</v>
      </c>
    </row>
    <row r="3" spans="1:5" x14ac:dyDescent="0.2">
      <c r="A3" s="47" t="s">
        <v>575</v>
      </c>
    </row>
    <row r="4" spans="1:5" x14ac:dyDescent="0.2">
      <c r="A4" s="47" t="s">
        <v>565</v>
      </c>
    </row>
    <row r="5" spans="1:5" x14ac:dyDescent="0.2">
      <c r="A5" s="2" t="s">
        <v>567</v>
      </c>
    </row>
    <row r="6" spans="1:5" x14ac:dyDescent="0.2">
      <c r="A6" s="2" t="s">
        <v>570</v>
      </c>
    </row>
    <row r="7" spans="1:5" x14ac:dyDescent="0.2">
      <c r="A7" s="2" t="s">
        <v>587</v>
      </c>
    </row>
    <row r="8" spans="1:5" x14ac:dyDescent="0.2">
      <c r="A8" s="2" t="s">
        <v>582</v>
      </c>
    </row>
    <row r="9" spans="1:5" x14ac:dyDescent="0.2">
      <c r="A9" s="47" t="s">
        <v>589</v>
      </c>
    </row>
    <row r="10" spans="1:5" x14ac:dyDescent="0.2">
      <c r="A10" s="2" t="s">
        <v>584</v>
      </c>
    </row>
    <row r="11" spans="1:5" x14ac:dyDescent="0.2">
      <c r="A11" s="47" t="s">
        <v>593</v>
      </c>
    </row>
    <row r="12" spans="1:5" x14ac:dyDescent="0.2">
      <c r="A12" s="2" t="s">
        <v>586</v>
      </c>
    </row>
    <row r="13" spans="1:5" x14ac:dyDescent="0.2">
      <c r="A13" s="47" t="s">
        <v>591</v>
      </c>
    </row>
    <row r="14" spans="1:5" x14ac:dyDescent="0.2">
      <c r="A14" s="47" t="s">
        <v>583</v>
      </c>
      <c r="E14" t="s">
        <v>764</v>
      </c>
    </row>
    <row r="15" spans="1:5" x14ac:dyDescent="0.2">
      <c r="A15" s="47" t="s">
        <v>590</v>
      </c>
    </row>
    <row r="16" spans="1:5" x14ac:dyDescent="0.2">
      <c r="A16" s="2" t="s">
        <v>585</v>
      </c>
    </row>
    <row r="17" spans="1:1" x14ac:dyDescent="0.2">
      <c r="A17" s="47" t="s">
        <v>594</v>
      </c>
    </row>
    <row r="18" spans="1:1" x14ac:dyDescent="0.2">
      <c r="A18" s="47" t="s">
        <v>592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CA85-FA6A-460E-B511-4BD73DFF90CD}">
  <dimension ref="A1:H50"/>
  <sheetViews>
    <sheetView workbookViewId="0">
      <selection activeCell="H26" sqref="H26:H33"/>
    </sheetView>
  </sheetViews>
  <sheetFormatPr baseColWidth="10" defaultColWidth="8.83203125" defaultRowHeight="15" x14ac:dyDescent="0.2"/>
  <sheetData>
    <row r="1" spans="1:4" x14ac:dyDescent="0.2">
      <c r="A1">
        <v>2019</v>
      </c>
    </row>
    <row r="2" spans="1:4" x14ac:dyDescent="0.2">
      <c r="A2">
        <v>2018</v>
      </c>
    </row>
    <row r="3" spans="1:4" x14ac:dyDescent="0.2">
      <c r="A3">
        <v>2017</v>
      </c>
    </row>
    <row r="4" spans="1:4" x14ac:dyDescent="0.2">
      <c r="A4">
        <v>2016</v>
      </c>
    </row>
    <row r="5" spans="1:4" x14ac:dyDescent="0.2">
      <c r="A5">
        <v>2015</v>
      </c>
    </row>
    <row r="6" spans="1:4" x14ac:dyDescent="0.2">
      <c r="A6">
        <v>2014</v>
      </c>
    </row>
    <row r="7" spans="1:4" x14ac:dyDescent="0.2">
      <c r="A7">
        <v>2013</v>
      </c>
    </row>
    <row r="8" spans="1:4" x14ac:dyDescent="0.2">
      <c r="A8">
        <v>2012</v>
      </c>
    </row>
    <row r="9" spans="1:4" x14ac:dyDescent="0.2">
      <c r="A9">
        <v>2011</v>
      </c>
    </row>
    <row r="10" spans="1:4" x14ac:dyDescent="0.2">
      <c r="A10">
        <v>2010</v>
      </c>
      <c r="D10" t="str">
        <f>_xlfn.TEXTJOIN(", ",TRUE,A1:A50)</f>
        <v>2019, 2018, 2017, 2016, 2015, 2014, 2013, 2012, 2011, 2010, 2009, 2008, 2007, 2006, 2005, 2004, 2003, 2002, 2001, 2000, 1999, 1998, 1997, 1996, 1995, 1994, 1993, 1992, 1991, 1990, 1989, 1988, 1987, 1986, 1985, 1984, 1983, 1982, 1981, 1980, 1979, 1978, 1977, 1976, 1975, 1974, 1973, 1972, 1971, 1970</v>
      </c>
    </row>
    <row r="11" spans="1:4" x14ac:dyDescent="0.2">
      <c r="A11">
        <v>2009</v>
      </c>
    </row>
    <row r="12" spans="1:4" x14ac:dyDescent="0.2">
      <c r="A12">
        <v>2008</v>
      </c>
    </row>
    <row r="13" spans="1:4" x14ac:dyDescent="0.2">
      <c r="A13">
        <v>2007</v>
      </c>
    </row>
    <row r="14" spans="1:4" x14ac:dyDescent="0.2">
      <c r="A14">
        <v>2006</v>
      </c>
      <c r="D14" t="s">
        <v>765</v>
      </c>
    </row>
    <row r="15" spans="1:4" x14ac:dyDescent="0.2">
      <c r="A15">
        <v>2005</v>
      </c>
    </row>
    <row r="16" spans="1:4" x14ac:dyDescent="0.2">
      <c r="A16">
        <v>2004</v>
      </c>
    </row>
    <row r="17" spans="1:8" x14ac:dyDescent="0.2">
      <c r="A17">
        <v>2003</v>
      </c>
    </row>
    <row r="18" spans="1:8" x14ac:dyDescent="0.2">
      <c r="A18">
        <v>2002</v>
      </c>
    </row>
    <row r="19" spans="1:8" x14ac:dyDescent="0.2">
      <c r="A19">
        <v>2001</v>
      </c>
    </row>
    <row r="20" spans="1:8" x14ac:dyDescent="0.2">
      <c r="A20">
        <v>2000</v>
      </c>
    </row>
    <row r="21" spans="1:8" x14ac:dyDescent="0.2">
      <c r="A21">
        <v>1999</v>
      </c>
    </row>
    <row r="22" spans="1:8" x14ac:dyDescent="0.2">
      <c r="A22">
        <v>1998</v>
      </c>
    </row>
    <row r="23" spans="1:8" x14ac:dyDescent="0.2">
      <c r="A23">
        <v>1997</v>
      </c>
    </row>
    <row r="24" spans="1:8" x14ac:dyDescent="0.2">
      <c r="A24">
        <v>1996</v>
      </c>
    </row>
    <row r="25" spans="1:8" x14ac:dyDescent="0.2">
      <c r="A25">
        <v>1995</v>
      </c>
    </row>
    <row r="26" spans="1:8" x14ac:dyDescent="0.2">
      <c r="A26">
        <v>1994</v>
      </c>
      <c r="H26" t="s">
        <v>761</v>
      </c>
    </row>
    <row r="27" spans="1:8" x14ac:dyDescent="0.2">
      <c r="A27">
        <v>1993</v>
      </c>
      <c r="H27" s="115" t="s">
        <v>762</v>
      </c>
    </row>
    <row r="28" spans="1:8" x14ac:dyDescent="0.2">
      <c r="A28">
        <v>1992</v>
      </c>
      <c r="H28" t="s">
        <v>764</v>
      </c>
    </row>
    <row r="29" spans="1:8" x14ac:dyDescent="0.2">
      <c r="A29">
        <v>1991</v>
      </c>
      <c r="H29" t="s">
        <v>765</v>
      </c>
    </row>
    <row r="30" spans="1:8" x14ac:dyDescent="0.2">
      <c r="A30">
        <v>1990</v>
      </c>
      <c r="H30" t="s">
        <v>765</v>
      </c>
    </row>
    <row r="31" spans="1:8" x14ac:dyDescent="0.2">
      <c r="A31">
        <v>1989</v>
      </c>
      <c r="H31" t="s">
        <v>766</v>
      </c>
    </row>
    <row r="32" spans="1:8" x14ac:dyDescent="0.2">
      <c r="A32">
        <v>1988</v>
      </c>
      <c r="H32" t="s">
        <v>768</v>
      </c>
    </row>
    <row r="33" spans="1:8" x14ac:dyDescent="0.2">
      <c r="A33">
        <v>1987</v>
      </c>
      <c r="H33" s="58" t="s">
        <v>769</v>
      </c>
    </row>
    <row r="34" spans="1:8" x14ac:dyDescent="0.2">
      <c r="A34">
        <v>1986</v>
      </c>
    </row>
    <row r="35" spans="1:8" x14ac:dyDescent="0.2">
      <c r="A35">
        <v>1985</v>
      </c>
    </row>
    <row r="36" spans="1:8" x14ac:dyDescent="0.2">
      <c r="A36">
        <v>1984</v>
      </c>
    </row>
    <row r="37" spans="1:8" x14ac:dyDescent="0.2">
      <c r="A37">
        <v>1983</v>
      </c>
    </row>
    <row r="38" spans="1:8" x14ac:dyDescent="0.2">
      <c r="A38">
        <v>1982</v>
      </c>
    </row>
    <row r="39" spans="1:8" x14ac:dyDescent="0.2">
      <c r="A39">
        <v>1981</v>
      </c>
    </row>
    <row r="40" spans="1:8" x14ac:dyDescent="0.2">
      <c r="A40">
        <v>1980</v>
      </c>
    </row>
    <row r="41" spans="1:8" x14ac:dyDescent="0.2">
      <c r="A41">
        <v>1979</v>
      </c>
    </row>
    <row r="42" spans="1:8" x14ac:dyDescent="0.2">
      <c r="A42">
        <v>1978</v>
      </c>
    </row>
    <row r="43" spans="1:8" x14ac:dyDescent="0.2">
      <c r="A43">
        <v>1977</v>
      </c>
    </row>
    <row r="44" spans="1:8" x14ac:dyDescent="0.2">
      <c r="A44">
        <v>1976</v>
      </c>
    </row>
    <row r="45" spans="1:8" x14ac:dyDescent="0.2">
      <c r="A45">
        <v>1975</v>
      </c>
    </row>
    <row r="46" spans="1:8" x14ac:dyDescent="0.2">
      <c r="A46">
        <v>1974</v>
      </c>
    </row>
    <row r="47" spans="1:8" x14ac:dyDescent="0.2">
      <c r="A47">
        <v>1973</v>
      </c>
    </row>
    <row r="48" spans="1:8" x14ac:dyDescent="0.2">
      <c r="A48">
        <v>1972</v>
      </c>
    </row>
    <row r="49" spans="1:1" x14ac:dyDescent="0.2">
      <c r="A49">
        <v>1971</v>
      </c>
    </row>
    <row r="50" spans="1:1" x14ac:dyDescent="0.2">
      <c r="A50">
        <v>1970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input_techniques</vt:lpstr>
      <vt:lpstr>app</vt:lpstr>
      <vt:lpstr>Country</vt:lpstr>
      <vt:lpstr>Sheet3</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Basha Abdullah</cp:lastModifiedBy>
  <dcterms:created xsi:type="dcterms:W3CDTF">2021-04-22T12:21:30Z</dcterms:created>
  <dcterms:modified xsi:type="dcterms:W3CDTF">2022-07-29T15:36:50Z</dcterms:modified>
</cp:coreProperties>
</file>