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ib/Desktop/JH DATA SCIENCE/625_603 - Statistical Methods and Data Analysis/Module 11 Assignment/"/>
    </mc:Choice>
  </mc:AlternateContent>
  <xr:revisionPtr revIDLastSave="0" documentId="13_ncr:1_{95AFDAA5-BED7-6E43-9700-892A40E29C39}" xr6:coauthVersionLast="45" xr6:coauthVersionMax="45" xr10:uidLastSave="{00000000-0000-0000-0000-000000000000}"/>
  <bookViews>
    <workbookView xWindow="1200" yWindow="500" windowWidth="27600" windowHeight="17500" xr2:uid="{27BE6FF6-1C46-BD40-9496-1B69308229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C17" i="1"/>
  <c r="B17" i="1"/>
  <c r="F9" i="1"/>
  <c r="F3" i="1"/>
  <c r="F4" i="1"/>
  <c r="F5" i="1"/>
  <c r="F6" i="1"/>
  <c r="F7" i="1"/>
  <c r="F8" i="1"/>
  <c r="F2" i="1"/>
  <c r="D15" i="1"/>
  <c r="D14" i="1"/>
  <c r="N3" i="1"/>
  <c r="N4" i="1"/>
  <c r="N5" i="1"/>
  <c r="N6" i="1"/>
  <c r="N7" i="1"/>
  <c r="N8" i="1"/>
  <c r="N2" i="1"/>
  <c r="O9" i="1"/>
  <c r="O3" i="1"/>
  <c r="O4" i="1"/>
  <c r="O5" i="1"/>
  <c r="O6" i="1"/>
  <c r="O7" i="1"/>
  <c r="O8" i="1"/>
  <c r="O2" i="1"/>
  <c r="M3" i="1"/>
  <c r="M4" i="1"/>
  <c r="M5" i="1"/>
  <c r="M6" i="1"/>
  <c r="M7" i="1"/>
  <c r="M8" i="1"/>
  <c r="M2" i="1"/>
  <c r="H3" i="1"/>
  <c r="H4" i="1"/>
  <c r="H5" i="1"/>
  <c r="H6" i="1"/>
  <c r="H7" i="1"/>
  <c r="H8" i="1"/>
  <c r="H2" i="1"/>
  <c r="K5" i="1"/>
  <c r="K2" i="1"/>
  <c r="J3" i="1"/>
  <c r="J4" i="1"/>
  <c r="J5" i="1"/>
  <c r="J6" i="1"/>
  <c r="J9" i="1" s="1"/>
  <c r="J7" i="1"/>
  <c r="J8" i="1"/>
  <c r="J2" i="1"/>
  <c r="I3" i="1"/>
  <c r="K3" i="1" s="1"/>
  <c r="I4" i="1"/>
  <c r="K4" i="1" s="1"/>
  <c r="I5" i="1"/>
  <c r="I6" i="1"/>
  <c r="I7" i="1"/>
  <c r="K7" i="1" s="1"/>
  <c r="I8" i="1"/>
  <c r="K8" i="1" s="1"/>
  <c r="I2" i="1"/>
  <c r="C10" i="1"/>
  <c r="B10" i="1"/>
  <c r="E9" i="1"/>
  <c r="E3" i="1"/>
  <c r="E4" i="1"/>
  <c r="E5" i="1"/>
  <c r="E6" i="1"/>
  <c r="E7" i="1"/>
  <c r="E8" i="1"/>
  <c r="E2" i="1"/>
  <c r="D9" i="1"/>
  <c r="D3" i="1"/>
  <c r="D4" i="1"/>
  <c r="D5" i="1"/>
  <c r="D6" i="1"/>
  <c r="D7" i="1"/>
  <c r="D8" i="1"/>
  <c r="D2" i="1"/>
  <c r="C9" i="1"/>
  <c r="B9" i="1"/>
  <c r="N9" i="1" l="1"/>
  <c r="K6" i="1"/>
  <c r="K9" i="1" s="1"/>
  <c r="C14" i="1" s="1"/>
  <c r="C15" i="1" s="1"/>
</calcChain>
</file>

<file path=xl/sharedStrings.xml><?xml version="1.0" encoding="utf-8"?>
<sst xmlns="http://schemas.openxmlformats.org/spreadsheetml/2006/main" count="21" uniqueCount="21">
  <si>
    <t>X</t>
  </si>
  <si>
    <t xml:space="preserve">Y </t>
  </si>
  <si>
    <t>XY</t>
  </si>
  <si>
    <t>X^2</t>
  </si>
  <si>
    <t>X-Xbar</t>
  </si>
  <si>
    <t>Y-Ybar</t>
  </si>
  <si>
    <t>Total</t>
  </si>
  <si>
    <t>Mean</t>
  </si>
  <si>
    <t>b_0</t>
  </si>
  <si>
    <t>b_1</t>
  </si>
  <si>
    <t>n</t>
  </si>
  <si>
    <t>(X-Xbar)^2</t>
  </si>
  <si>
    <t>(X-Xbar)(Y-Ybar)</t>
  </si>
  <si>
    <t>Using Textbook Definition</t>
  </si>
  <si>
    <t>Using Youtube Video Def</t>
  </si>
  <si>
    <t>R^2</t>
  </si>
  <si>
    <t>Yhat</t>
  </si>
  <si>
    <t>(Y-Ybar)^2</t>
  </si>
  <si>
    <t>(Yhat - Ybar)^2</t>
  </si>
  <si>
    <t>Using Excel Formula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</si>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</sst>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FDD7-B0DB-AF4C-AABF-5E3858796DA7}">
  <dimension ref="A1:O25"/>
  <sheetViews>
    <sheetView tabSelected="1" workbookViewId="0">
      <selection activeCell="H16" sqref="H16"/>
    </sheetView>
  </sheetViews>
  <sheetFormatPr baseColWidth="10" defaultRowHeight="16" x14ac:dyDescent="0.2"/>
  <cols>
    <col min="2" max="2" width="23" bestFit="1" customWidth="1"/>
    <col min="3" max="3" width="22" bestFit="1" customWidth="1"/>
    <col min="4" max="4" width="18.1640625" bestFit="1" customWidth="1"/>
    <col min="5" max="5" width="8.5" customWidth="1"/>
    <col min="8" max="8" width="6.83203125" bestFit="1" customWidth="1"/>
    <col min="9" max="9" width="12.83203125" bestFit="1" customWidth="1"/>
    <col min="10" max="10" width="10.1640625" bestFit="1" customWidth="1"/>
    <col min="11" max="11" width="14.83203125" bestFit="1" customWidth="1"/>
    <col min="12" max="12" width="17.6640625" customWidth="1"/>
    <col min="14" max="14" width="13.5" bestFit="1" customWidth="1"/>
    <col min="15" max="15" width="12.1640625" bestFit="1" customWidth="1"/>
  </cols>
  <sheetData>
    <row r="1" spans="1:15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20</v>
      </c>
      <c r="G1" s="3"/>
      <c r="H1" s="3" t="s">
        <v>4</v>
      </c>
      <c r="I1" s="3" t="s">
        <v>5</v>
      </c>
      <c r="J1" s="3" t="s">
        <v>11</v>
      </c>
      <c r="K1" s="3" t="s">
        <v>12</v>
      </c>
      <c r="L1" s="3"/>
      <c r="M1" s="2" t="s">
        <v>16</v>
      </c>
      <c r="N1" s="2" t="s">
        <v>18</v>
      </c>
      <c r="O1" s="2" t="s">
        <v>17</v>
      </c>
    </row>
    <row r="2" spans="1:15" x14ac:dyDescent="0.2">
      <c r="B2" s="1">
        <v>1</v>
      </c>
      <c r="C2" s="1">
        <v>1.5</v>
      </c>
      <c r="D2" s="1">
        <f>B2*C2</f>
        <v>1.5</v>
      </c>
      <c r="E2" s="1">
        <f>B2^2</f>
        <v>1</v>
      </c>
      <c r="F2" s="1">
        <f>C2^2</f>
        <v>2.25</v>
      </c>
      <c r="G2" s="1"/>
      <c r="H2" s="1">
        <f>(B2-B$10)</f>
        <v>-3</v>
      </c>
      <c r="I2" s="1">
        <f>C2-C$10</f>
        <v>-7.3285714285714292</v>
      </c>
      <c r="J2" s="1">
        <f>H2^2</f>
        <v>9</v>
      </c>
      <c r="K2" s="1">
        <f>H2*I2</f>
        <v>21.985714285714288</v>
      </c>
      <c r="L2" s="1"/>
      <c r="M2" s="1">
        <f xml:space="preserve"> B2*C$14 - C$15</f>
        <v>3.2428571428571416</v>
      </c>
      <c r="N2" s="1">
        <f>(M2-C$10)^2</f>
        <v>31.20020408163267</v>
      </c>
      <c r="O2" s="1">
        <f>I2^2</f>
        <v>53.707959183673481</v>
      </c>
    </row>
    <row r="3" spans="1:15" x14ac:dyDescent="0.2">
      <c r="B3" s="1">
        <v>2</v>
      </c>
      <c r="C3" s="1">
        <v>3.8</v>
      </c>
      <c r="D3" s="1">
        <f t="shared" ref="D3:D8" si="0">B3*C3</f>
        <v>7.6</v>
      </c>
      <c r="E3" s="1">
        <f t="shared" ref="E3:E8" si="1">B3^2</f>
        <v>4</v>
      </c>
      <c r="F3" s="1">
        <f t="shared" ref="F3:F8" si="2">C3^2</f>
        <v>14.44</v>
      </c>
      <c r="G3" s="1"/>
      <c r="H3" s="1">
        <f t="shared" ref="H3:H8" si="3">(B3-B$10)</f>
        <v>-2</v>
      </c>
      <c r="I3" s="1">
        <f>C3-C$10</f>
        <v>-5.0285714285714294</v>
      </c>
      <c r="J3" s="1">
        <f t="shared" ref="J3:J8" si="4">H3^2</f>
        <v>4</v>
      </c>
      <c r="K3" s="1">
        <f t="shared" ref="K3:K8" si="5">H3*I3</f>
        <v>10.057142857142859</v>
      </c>
      <c r="L3" s="1"/>
      <c r="M3" s="1">
        <f t="shared" ref="M3:M8" si="6" xml:space="preserve"> B3*C$14 - C$15</f>
        <v>5.6571428571428557</v>
      </c>
      <c r="N3" s="1">
        <f t="shared" ref="N3:N8" si="7">(M3-C$10)^2</f>
        <v>10.057959183673482</v>
      </c>
      <c r="O3" s="1">
        <f t="shared" ref="O3:O8" si="8">I3^2</f>
        <v>25.286530612244906</v>
      </c>
    </row>
    <row r="4" spans="1:15" x14ac:dyDescent="0.2">
      <c r="B4" s="1">
        <v>3</v>
      </c>
      <c r="C4" s="1">
        <v>6.7</v>
      </c>
      <c r="D4" s="1">
        <f t="shared" si="0"/>
        <v>20.100000000000001</v>
      </c>
      <c r="E4" s="1">
        <f t="shared" si="1"/>
        <v>9</v>
      </c>
      <c r="F4" s="1">
        <f t="shared" si="2"/>
        <v>44.89</v>
      </c>
      <c r="G4" s="1"/>
      <c r="H4" s="1">
        <f t="shared" si="3"/>
        <v>-1</v>
      </c>
      <c r="I4" s="1">
        <f>C4-C$10</f>
        <v>-2.128571428571429</v>
      </c>
      <c r="J4" s="1">
        <f t="shared" si="4"/>
        <v>1</v>
      </c>
      <c r="K4" s="1">
        <f t="shared" si="5"/>
        <v>2.128571428571429</v>
      </c>
      <c r="L4" s="1"/>
      <c r="M4" s="1">
        <f t="shared" si="6"/>
        <v>8.0714285714285694</v>
      </c>
      <c r="N4" s="1">
        <f t="shared" si="7"/>
        <v>0.57326530612245297</v>
      </c>
      <c r="O4" s="1">
        <f t="shared" si="8"/>
        <v>4.5308163265306138</v>
      </c>
    </row>
    <row r="5" spans="1:15" x14ac:dyDescent="0.2">
      <c r="B5" s="1">
        <v>4</v>
      </c>
      <c r="C5" s="1">
        <v>9</v>
      </c>
      <c r="D5" s="1">
        <f t="shared" si="0"/>
        <v>36</v>
      </c>
      <c r="E5" s="1">
        <f t="shared" si="1"/>
        <v>16</v>
      </c>
      <c r="F5" s="1">
        <f t="shared" si="2"/>
        <v>81</v>
      </c>
      <c r="G5" s="1"/>
      <c r="H5" s="1">
        <f t="shared" si="3"/>
        <v>0</v>
      </c>
      <c r="I5" s="1">
        <f>C5-C$10</f>
        <v>0.17142857142857082</v>
      </c>
      <c r="J5" s="1">
        <f t="shared" si="4"/>
        <v>0</v>
      </c>
      <c r="K5" s="1">
        <f t="shared" si="5"/>
        <v>0</v>
      </c>
      <c r="L5" s="1"/>
      <c r="M5" s="1">
        <f t="shared" si="6"/>
        <v>10.485714285714284</v>
      </c>
      <c r="N5" s="1">
        <f t="shared" si="7"/>
        <v>2.7461224489795839</v>
      </c>
      <c r="O5" s="1">
        <f t="shared" si="8"/>
        <v>2.9387755102040607E-2</v>
      </c>
    </row>
    <row r="6" spans="1:15" x14ac:dyDescent="0.2">
      <c r="B6" s="1">
        <v>5</v>
      </c>
      <c r="C6" s="1">
        <v>11.2</v>
      </c>
      <c r="D6" s="1">
        <f t="shared" si="0"/>
        <v>56</v>
      </c>
      <c r="E6" s="1">
        <f t="shared" si="1"/>
        <v>25</v>
      </c>
      <c r="F6" s="1">
        <f t="shared" si="2"/>
        <v>125.43999999999998</v>
      </c>
      <c r="G6" s="1"/>
      <c r="H6" s="1">
        <f t="shared" si="3"/>
        <v>1</v>
      </c>
      <c r="I6" s="1">
        <f>C6-C$10</f>
        <v>2.3714285714285701</v>
      </c>
      <c r="J6" s="1">
        <f t="shared" si="4"/>
        <v>1</v>
      </c>
      <c r="K6" s="1">
        <f t="shared" si="5"/>
        <v>2.3714285714285701</v>
      </c>
      <c r="L6" s="1"/>
      <c r="M6" s="1">
        <f t="shared" si="6"/>
        <v>12.899999999999999</v>
      </c>
      <c r="N6" s="1">
        <f t="shared" si="7"/>
        <v>16.576530612244881</v>
      </c>
      <c r="O6" s="1">
        <f t="shared" si="8"/>
        <v>5.6236734693877493</v>
      </c>
    </row>
    <row r="7" spans="1:15" x14ac:dyDescent="0.2">
      <c r="B7" s="1">
        <v>6</v>
      </c>
      <c r="C7" s="1">
        <v>13.6</v>
      </c>
      <c r="D7" s="1">
        <f t="shared" si="0"/>
        <v>81.599999999999994</v>
      </c>
      <c r="E7" s="1">
        <f t="shared" si="1"/>
        <v>36</v>
      </c>
      <c r="F7" s="1">
        <f t="shared" si="2"/>
        <v>184.95999999999998</v>
      </c>
      <c r="G7" s="1"/>
      <c r="H7" s="1">
        <f t="shared" si="3"/>
        <v>2</v>
      </c>
      <c r="I7" s="1">
        <f>C7-C$10</f>
        <v>4.7714285714285705</v>
      </c>
      <c r="J7" s="1">
        <f t="shared" si="4"/>
        <v>4</v>
      </c>
      <c r="K7" s="1">
        <f t="shared" si="5"/>
        <v>9.5428571428571409</v>
      </c>
      <c r="L7" s="1"/>
      <c r="M7" s="1">
        <f t="shared" si="6"/>
        <v>15.314285714285711</v>
      </c>
      <c r="N7" s="1">
        <f t="shared" si="7"/>
        <v>42.06448979591832</v>
      </c>
      <c r="O7" s="1">
        <f t="shared" si="8"/>
        <v>22.766530612244889</v>
      </c>
    </row>
    <row r="8" spans="1:15" x14ac:dyDescent="0.2">
      <c r="B8" s="1">
        <v>7</v>
      </c>
      <c r="C8" s="1">
        <v>16</v>
      </c>
      <c r="D8" s="1">
        <f t="shared" si="0"/>
        <v>112</v>
      </c>
      <c r="E8" s="1">
        <f t="shared" si="1"/>
        <v>49</v>
      </c>
      <c r="F8" s="1">
        <f t="shared" si="2"/>
        <v>256</v>
      </c>
      <c r="G8" s="1"/>
      <c r="H8" s="1">
        <f t="shared" si="3"/>
        <v>3</v>
      </c>
      <c r="I8" s="1">
        <f>C8-C$10</f>
        <v>7.1714285714285708</v>
      </c>
      <c r="J8" s="1">
        <f t="shared" si="4"/>
        <v>9</v>
      </c>
      <c r="K8" s="1">
        <f t="shared" si="5"/>
        <v>21.514285714285712</v>
      </c>
      <c r="L8" s="1"/>
      <c r="M8" s="1">
        <f t="shared" si="6"/>
        <v>17.728571428571428</v>
      </c>
      <c r="N8" s="1">
        <f t="shared" si="7"/>
        <v>79.20999999999998</v>
      </c>
      <c r="O8" s="1">
        <f t="shared" si="8"/>
        <v>51.429387755102034</v>
      </c>
    </row>
    <row r="9" spans="1:15" s="7" customFormat="1" x14ac:dyDescent="0.2">
      <c r="A9" s="5" t="s">
        <v>6</v>
      </c>
      <c r="B9" s="6">
        <f>SUM(B2:B8)</f>
        <v>28</v>
      </c>
      <c r="C9" s="6">
        <f>SUM(C2:C8)</f>
        <v>61.800000000000004</v>
      </c>
      <c r="D9" s="6">
        <f>SUM(D2:D8)</f>
        <v>314.8</v>
      </c>
      <c r="E9" s="6">
        <f>SUM(E2:E8)</f>
        <v>140</v>
      </c>
      <c r="F9" s="6">
        <f>SUM(F2:F8)</f>
        <v>708.98</v>
      </c>
      <c r="G9" s="6"/>
      <c r="H9" s="6"/>
      <c r="I9" s="6"/>
      <c r="J9" s="6">
        <f>SUM(J2:J8)</f>
        <v>28</v>
      </c>
      <c r="K9" s="6">
        <f>SUM(K2:K8)</f>
        <v>67.599999999999994</v>
      </c>
      <c r="L9" s="6"/>
      <c r="M9" s="6"/>
      <c r="N9" s="6">
        <f>SUM(N2:N7)</f>
        <v>103.21857142857138</v>
      </c>
      <c r="O9" s="6">
        <f>SUM(O2:O7)</f>
        <v>111.94489795918368</v>
      </c>
    </row>
    <row r="10" spans="1:15" x14ac:dyDescent="0.2">
      <c r="A10" s="4" t="s">
        <v>7</v>
      </c>
      <c r="B10" s="1">
        <f>AVERAGE(B2:B8)</f>
        <v>4</v>
      </c>
      <c r="C10" s="1">
        <f>AVERAGE(C2:C8)</f>
        <v>8.8285714285714292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4" t="s">
        <v>10</v>
      </c>
      <c r="B11" s="1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4"/>
      <c r="B13" s="2" t="s">
        <v>13</v>
      </c>
      <c r="C13" s="2" t="s">
        <v>14</v>
      </c>
      <c r="D13" s="2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4" t="s">
        <v>9</v>
      </c>
      <c r="B14" s="1">
        <f>((B11*D9) - (B9*C9))/((B11*E9)-B9^2)</f>
        <v>2.4142857142857133</v>
      </c>
      <c r="C14" s="1">
        <f>K9/J9</f>
        <v>2.4142857142857141</v>
      </c>
      <c r="D14" s="1">
        <f xml:space="preserve"> SLOPE(C2:C8,B2:B8)</f>
        <v>2.4142857142857141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4" t="s">
        <v>8</v>
      </c>
      <c r="B15" s="1">
        <f>(C9-B14*B9)/B11</f>
        <v>-0.82857142857142307</v>
      </c>
      <c r="C15" s="1">
        <f>C10-C14*B10</f>
        <v>-0.8285714285714274</v>
      </c>
      <c r="D15" s="1">
        <f>INTERCEPT(C2:C8,B2:B8)</f>
        <v>-0.8285714285714274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4" t="s">
        <v>15</v>
      </c>
      <c r="B17" s="1">
        <f>((B11*D9)-(B9*C9))/SQRT((B11*E9-(B9^2))*(B11*F9-(C9^2)))</f>
        <v>0.99948396121899785</v>
      </c>
      <c r="C17" s="1">
        <f>N9/O9</f>
        <v>0.92204801925145341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2020-11-14T17:31:45Z</dcterms:created>
  <dcterms:modified xsi:type="dcterms:W3CDTF">2020-11-16T03:28:56Z</dcterms:modified>
</cp:coreProperties>
</file>