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haib/Desktop/JH DATA SCIENCE/625_603 - Statistical Methods and Data Analysis/Module 11 Assignment/"/>
    </mc:Choice>
  </mc:AlternateContent>
  <xr:revisionPtr revIDLastSave="0" documentId="13_ncr:1_{11994806-BDC4-3A4C-AEE2-CFB81769B61D}" xr6:coauthVersionLast="45" xr6:coauthVersionMax="45" xr10:uidLastSave="{00000000-0000-0000-0000-000000000000}"/>
  <bookViews>
    <workbookView xWindow="1560" yWindow="1000" windowWidth="26860" windowHeight="16440" xr2:uid="{2962CB71-8CBD-8E4D-8DDA-D62C15826C67}"/>
  </bookViews>
  <sheets>
    <sheet name="Sheet1" sheetId="1" r:id="rId1"/>
  </sheets>
  <definedNames>
    <definedName name="_xlchart.v1.0" hidden="1">Sheet1!$B$2:$B$12</definedName>
    <definedName name="_xlchart.v1.1" hidden="1">Sheet1!$C$2:$C$12</definedName>
    <definedName name="_xlchart.v1.10" hidden="1">Sheet1!$J$21:$AI$21</definedName>
    <definedName name="_xlchart.v1.11" hidden="1">Sheet1!$J$22:$AI$22</definedName>
    <definedName name="_xlchart.v1.12" hidden="1">Sheet1!$J$20:$AI$20</definedName>
    <definedName name="_xlchart.v1.13" hidden="1">Sheet1!$J$21:$AI$21</definedName>
    <definedName name="_xlchart.v1.14" hidden="1">Sheet1!$J$22:$AI$22</definedName>
    <definedName name="_xlchart.v1.15" hidden="1">Sheet1!$J$20:$AI$20</definedName>
    <definedName name="_xlchart.v1.16" hidden="1">Sheet1!$J$21:$AI$21</definedName>
    <definedName name="_xlchart.v1.17" hidden="1">Sheet1!$J$22:$AI$22</definedName>
    <definedName name="_xlchart.v1.18" hidden="1">Sheet1!$J$20:$AI$20</definedName>
    <definedName name="_xlchart.v1.19" hidden="1">Sheet1!$J$21:$AI$21</definedName>
    <definedName name="_xlchart.v1.2" hidden="1">Sheet1!$D$2:$D$12</definedName>
    <definedName name="_xlchart.v1.20" hidden="1">Sheet1!$J$22:$AI$22</definedName>
    <definedName name="_xlchart.v1.21" hidden="1">Sheet1!$J$20:$AI$20</definedName>
    <definedName name="_xlchart.v1.22" hidden="1">Sheet1!$J$21:$AI$21</definedName>
    <definedName name="_xlchart.v1.23" hidden="1">Sheet1!$J$22:$AI$22</definedName>
    <definedName name="_xlchart.v1.24" hidden="1">Sheet1!$J$20:$AI$20</definedName>
    <definedName name="_xlchart.v1.25" hidden="1">Sheet1!$J$21:$AI$21</definedName>
    <definedName name="_xlchart.v1.26" hidden="1">Sheet1!$J$22:$AI$22</definedName>
    <definedName name="_xlchart.v1.27" hidden="1">Sheet1!$J$20:$AI$20</definedName>
    <definedName name="_xlchart.v1.28" hidden="1">Sheet1!$J$21:$AI$21</definedName>
    <definedName name="_xlchart.v1.29" hidden="1">Sheet1!$J$22:$AI$22</definedName>
    <definedName name="_xlchart.v1.3" hidden="1">Sheet1!$E$2:$E$12</definedName>
    <definedName name="_xlchart.v1.4" hidden="1">Sheet1!$D$2:$D$12</definedName>
    <definedName name="_xlchart.v1.5" hidden="1">Sheet1!$E$2:$E$12</definedName>
    <definedName name="_xlchart.v1.6" hidden="1">Sheet1!$J$20:$AI$20</definedName>
    <definedName name="_xlchart.v1.7" hidden="1">Sheet1!$J$21:$AI$21</definedName>
    <definedName name="_xlchart.v1.8" hidden="1">Sheet1!$J$22:$AI$22</definedName>
    <definedName name="_xlchart.v1.9" hidden="1">Sheet1!$J$20:$AI$20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2" i="1" l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J22" i="1"/>
  <c r="E11" i="1"/>
  <c r="E6" i="1"/>
  <c r="E7" i="1"/>
  <c r="E2" i="1"/>
  <c r="E3" i="1"/>
  <c r="E4" i="1"/>
  <c r="E10" i="1"/>
  <c r="E8" i="1"/>
  <c r="E9" i="1"/>
  <c r="E5" i="1"/>
  <c r="E12" i="1"/>
  <c r="D11" i="1"/>
  <c r="G11" i="1" s="1"/>
  <c r="D6" i="1"/>
  <c r="G6" i="1" s="1"/>
  <c r="D7" i="1"/>
  <c r="G7" i="1" s="1"/>
  <c r="D2" i="1"/>
  <c r="G2" i="1" s="1"/>
  <c r="D3" i="1"/>
  <c r="G3" i="1" s="1"/>
  <c r="D4" i="1"/>
  <c r="G4" i="1" s="1"/>
  <c r="D10" i="1"/>
  <c r="G10" i="1" s="1"/>
  <c r="D8" i="1"/>
  <c r="G8" i="1" s="1"/>
  <c r="D9" i="1"/>
  <c r="G9" i="1" s="1"/>
  <c r="D5" i="1"/>
  <c r="G5" i="1" s="1"/>
  <c r="D12" i="1"/>
  <c r="D14" i="1" s="1"/>
  <c r="C14" i="1"/>
  <c r="B14" i="1"/>
  <c r="C13" i="1"/>
  <c r="B13" i="1"/>
  <c r="E14" i="1" l="1"/>
  <c r="E13" i="1"/>
  <c r="F9" i="1"/>
  <c r="F3" i="1"/>
  <c r="F11" i="1"/>
  <c r="F5" i="1"/>
  <c r="F6" i="1"/>
  <c r="D13" i="1"/>
  <c r="F8" i="1"/>
  <c r="F2" i="1"/>
  <c r="F4" i="1"/>
  <c r="F12" i="1"/>
  <c r="F10" i="1"/>
  <c r="F7" i="1"/>
  <c r="G12" i="1"/>
  <c r="G13" i="1" s="1"/>
  <c r="F13" i="1" l="1"/>
  <c r="B17" i="1" s="1"/>
  <c r="B18" i="1" l="1"/>
  <c r="C18" i="1" s="1"/>
  <c r="H11" i="1" l="1"/>
  <c r="H3" i="1"/>
  <c r="H9" i="1"/>
  <c r="H6" i="1"/>
  <c r="H4" i="1"/>
  <c r="H5" i="1"/>
  <c r="H7" i="1"/>
  <c r="H10" i="1"/>
  <c r="H12" i="1"/>
  <c r="H2" i="1"/>
  <c r="H8" i="1"/>
</calcChain>
</file>

<file path=xl/sharedStrings.xml><?xml version="1.0" encoding="utf-8"?>
<sst xmlns="http://schemas.openxmlformats.org/spreadsheetml/2006/main" count="13" uniqueCount="13">
  <si>
    <t>X</t>
  </si>
  <si>
    <t xml:space="preserve">Y </t>
  </si>
  <si>
    <t>Mean</t>
  </si>
  <si>
    <t>n</t>
  </si>
  <si>
    <t>b_1</t>
  </si>
  <si>
    <t>b_0</t>
  </si>
  <si>
    <t>Ln(X)</t>
  </si>
  <si>
    <t>Ln(Y)</t>
  </si>
  <si>
    <t>Ln(X)*Ln(Y)</t>
  </si>
  <si>
    <t>Ln(X)^2</t>
  </si>
  <si>
    <t>Total(∑)</t>
  </si>
  <si>
    <t>EXP(b_0)</t>
  </si>
  <si>
    <t>Y_hat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</si>
</sst>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right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4" borderId="0" xfId="0" applyFont="1" applyFill="1" applyAlignment="1">
      <alignment horizontal="right"/>
    </xf>
    <xf numFmtId="0" fontId="0" fillId="4" borderId="0" xfId="0" applyFill="1" applyAlignment="1">
      <alignment horizontal="center" vertical="center"/>
    </xf>
    <xf numFmtId="0" fontId="3" fillId="4" borderId="0" xfId="0" applyFont="1" applyFill="1" applyAlignment="1">
      <alignment horizontal="right"/>
    </xf>
    <xf numFmtId="0" fontId="4" fillId="4" borderId="0" xfId="0" applyFont="1" applyFill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Sheet1!$J$20:$AI$20</c:f>
              <c:numCache>
                <c:formatCode>General</c:formatCode>
                <c:ptCount val="26"/>
                <c:pt idx="0">
                  <c:v>10</c:v>
                </c:pt>
                <c:pt idx="1">
                  <c:v>10.199999999999999</c:v>
                </c:pt>
                <c:pt idx="2">
                  <c:v>10.199999999999999</c:v>
                </c:pt>
                <c:pt idx="3">
                  <c:v>10.3</c:v>
                </c:pt>
                <c:pt idx="4">
                  <c:v>10.3</c:v>
                </c:pt>
                <c:pt idx="5">
                  <c:v>10.8</c:v>
                </c:pt>
                <c:pt idx="6">
                  <c:v>11</c:v>
                </c:pt>
                <c:pt idx="7">
                  <c:v>11</c:v>
                </c:pt>
                <c:pt idx="8">
                  <c:v>11.2</c:v>
                </c:pt>
                <c:pt idx="9">
                  <c:v>11.6</c:v>
                </c:pt>
                <c:pt idx="10">
                  <c:v>12.1</c:v>
                </c:pt>
                <c:pt idx="11">
                  <c:v>12.3</c:v>
                </c:pt>
                <c:pt idx="12">
                  <c:v>12.6</c:v>
                </c:pt>
                <c:pt idx="13">
                  <c:v>12.7</c:v>
                </c:pt>
                <c:pt idx="14">
                  <c:v>12.9</c:v>
                </c:pt>
                <c:pt idx="15">
                  <c:v>13</c:v>
                </c:pt>
                <c:pt idx="16">
                  <c:v>13.9</c:v>
                </c:pt>
                <c:pt idx="17">
                  <c:v>14.5</c:v>
                </c:pt>
                <c:pt idx="18">
                  <c:v>14.7</c:v>
                </c:pt>
                <c:pt idx="19">
                  <c:v>15.5</c:v>
                </c:pt>
                <c:pt idx="20">
                  <c:v>16.399999999999999</c:v>
                </c:pt>
                <c:pt idx="21">
                  <c:v>17.5</c:v>
                </c:pt>
                <c:pt idx="22">
                  <c:v>18.100000000000001</c:v>
                </c:pt>
                <c:pt idx="23">
                  <c:v>20.8</c:v>
                </c:pt>
                <c:pt idx="24">
                  <c:v>22.4</c:v>
                </c:pt>
                <c:pt idx="25">
                  <c:v>24</c:v>
                </c:pt>
              </c:numCache>
            </c:numRef>
          </c:xVal>
          <c:yVal>
            <c:numRef>
              <c:f>Sheet1!$J$21:$AI$21</c:f>
              <c:numCache>
                <c:formatCode>General</c:formatCode>
                <c:ptCount val="26"/>
                <c:pt idx="0">
                  <c:v>88.7</c:v>
                </c:pt>
                <c:pt idx="1">
                  <c:v>93.2</c:v>
                </c:pt>
                <c:pt idx="2">
                  <c:v>95.1</c:v>
                </c:pt>
                <c:pt idx="3">
                  <c:v>94</c:v>
                </c:pt>
                <c:pt idx="4">
                  <c:v>88.3</c:v>
                </c:pt>
                <c:pt idx="5">
                  <c:v>89.9</c:v>
                </c:pt>
                <c:pt idx="6">
                  <c:v>67.7</c:v>
                </c:pt>
                <c:pt idx="7">
                  <c:v>90.2</c:v>
                </c:pt>
                <c:pt idx="8">
                  <c:v>95.5</c:v>
                </c:pt>
                <c:pt idx="9">
                  <c:v>75.2</c:v>
                </c:pt>
                <c:pt idx="10">
                  <c:v>84.6</c:v>
                </c:pt>
                <c:pt idx="11">
                  <c:v>85</c:v>
                </c:pt>
                <c:pt idx="12">
                  <c:v>94.8</c:v>
                </c:pt>
                <c:pt idx="13">
                  <c:v>56.1</c:v>
                </c:pt>
                <c:pt idx="14">
                  <c:v>54.4</c:v>
                </c:pt>
                <c:pt idx="15">
                  <c:v>97.9</c:v>
                </c:pt>
                <c:pt idx="16">
                  <c:v>83</c:v>
                </c:pt>
                <c:pt idx="17">
                  <c:v>94</c:v>
                </c:pt>
                <c:pt idx="18">
                  <c:v>91.4</c:v>
                </c:pt>
                <c:pt idx="19">
                  <c:v>94.2</c:v>
                </c:pt>
                <c:pt idx="20">
                  <c:v>97.2</c:v>
                </c:pt>
                <c:pt idx="21">
                  <c:v>94.4</c:v>
                </c:pt>
                <c:pt idx="22">
                  <c:v>78.599999999999994</c:v>
                </c:pt>
                <c:pt idx="23">
                  <c:v>87.6</c:v>
                </c:pt>
                <c:pt idx="24">
                  <c:v>93.3</c:v>
                </c:pt>
                <c:pt idx="25">
                  <c:v>92.3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09-EC42-B95B-3F688B42A9B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Sheet1!$J$20:$AI$20</c:f>
              <c:numCache>
                <c:formatCode>General</c:formatCode>
                <c:ptCount val="26"/>
                <c:pt idx="0">
                  <c:v>10</c:v>
                </c:pt>
                <c:pt idx="1">
                  <c:v>10.199999999999999</c:v>
                </c:pt>
                <c:pt idx="2">
                  <c:v>10.199999999999999</c:v>
                </c:pt>
                <c:pt idx="3">
                  <c:v>10.3</c:v>
                </c:pt>
                <c:pt idx="4">
                  <c:v>10.3</c:v>
                </c:pt>
                <c:pt idx="5">
                  <c:v>10.8</c:v>
                </c:pt>
                <c:pt idx="6">
                  <c:v>11</c:v>
                </c:pt>
                <c:pt idx="7">
                  <c:v>11</c:v>
                </c:pt>
                <c:pt idx="8">
                  <c:v>11.2</c:v>
                </c:pt>
                <c:pt idx="9">
                  <c:v>11.6</c:v>
                </c:pt>
                <c:pt idx="10">
                  <c:v>12.1</c:v>
                </c:pt>
                <c:pt idx="11">
                  <c:v>12.3</c:v>
                </c:pt>
                <c:pt idx="12">
                  <c:v>12.6</c:v>
                </c:pt>
                <c:pt idx="13">
                  <c:v>12.7</c:v>
                </c:pt>
                <c:pt idx="14">
                  <c:v>12.9</c:v>
                </c:pt>
                <c:pt idx="15">
                  <c:v>13</c:v>
                </c:pt>
                <c:pt idx="16">
                  <c:v>13.9</c:v>
                </c:pt>
                <c:pt idx="17">
                  <c:v>14.5</c:v>
                </c:pt>
                <c:pt idx="18">
                  <c:v>14.7</c:v>
                </c:pt>
                <c:pt idx="19">
                  <c:v>15.5</c:v>
                </c:pt>
                <c:pt idx="20">
                  <c:v>16.399999999999999</c:v>
                </c:pt>
                <c:pt idx="21">
                  <c:v>17.5</c:v>
                </c:pt>
                <c:pt idx="22">
                  <c:v>18.100000000000001</c:v>
                </c:pt>
                <c:pt idx="23">
                  <c:v>20.8</c:v>
                </c:pt>
                <c:pt idx="24">
                  <c:v>22.4</c:v>
                </c:pt>
                <c:pt idx="25">
                  <c:v>24</c:v>
                </c:pt>
              </c:numCache>
            </c:numRef>
          </c:xVal>
          <c:yVal>
            <c:numRef>
              <c:f>Sheet1!$J$22:$AI$22</c:f>
              <c:numCache>
                <c:formatCode>General</c:formatCode>
                <c:ptCount val="26"/>
                <c:pt idx="0">
                  <c:v>85.207999999999998</c:v>
                </c:pt>
                <c:pt idx="1">
                  <c:v>85.290399999999991</c:v>
                </c:pt>
                <c:pt idx="2">
                  <c:v>85.290399999999991</c:v>
                </c:pt>
                <c:pt idx="3">
                  <c:v>85.331599999999995</c:v>
                </c:pt>
                <c:pt idx="4">
                  <c:v>85.331599999999995</c:v>
                </c:pt>
                <c:pt idx="5">
                  <c:v>85.537599999999998</c:v>
                </c:pt>
                <c:pt idx="6">
                  <c:v>85.61999999999999</c:v>
                </c:pt>
                <c:pt idx="7">
                  <c:v>85.61999999999999</c:v>
                </c:pt>
                <c:pt idx="8">
                  <c:v>85.702399999999997</c:v>
                </c:pt>
                <c:pt idx="9">
                  <c:v>85.867199999999997</c:v>
                </c:pt>
                <c:pt idx="10">
                  <c:v>86.0732</c:v>
                </c:pt>
                <c:pt idx="11">
                  <c:v>86.155599999999993</c:v>
                </c:pt>
                <c:pt idx="12">
                  <c:v>86.279199999999989</c:v>
                </c:pt>
                <c:pt idx="13">
                  <c:v>86.320399999999992</c:v>
                </c:pt>
                <c:pt idx="14">
                  <c:v>86.402799999999999</c:v>
                </c:pt>
                <c:pt idx="15">
                  <c:v>86.443999999999988</c:v>
                </c:pt>
                <c:pt idx="16">
                  <c:v>86.814799999999991</c:v>
                </c:pt>
                <c:pt idx="17">
                  <c:v>87.061999999999998</c:v>
                </c:pt>
                <c:pt idx="18">
                  <c:v>87.14439999999999</c:v>
                </c:pt>
                <c:pt idx="19">
                  <c:v>87.47399999999999</c:v>
                </c:pt>
                <c:pt idx="20">
                  <c:v>87.844799999999992</c:v>
                </c:pt>
                <c:pt idx="21">
                  <c:v>88.297999999999988</c:v>
                </c:pt>
                <c:pt idx="22">
                  <c:v>88.545199999999994</c:v>
                </c:pt>
                <c:pt idx="23">
                  <c:v>89.657599999999988</c:v>
                </c:pt>
                <c:pt idx="24">
                  <c:v>90.316800000000001</c:v>
                </c:pt>
                <c:pt idx="25">
                  <c:v>90.975999999999999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09-EC42-B95B-3F688B42A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331184"/>
        <c:axId val="1580030864"/>
      </c:scatterChart>
      <c:valAx>
        <c:axId val="1533331184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030864"/>
        <c:crosses val="autoZero"/>
        <c:crossBetween val="midCat"/>
      </c:valAx>
      <c:valAx>
        <c:axId val="1580030864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33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Sheet1!$B$2:$B$12</c:f>
              <c:numCache>
                <c:formatCode>General</c:formatCode>
                <c:ptCount val="11"/>
                <c:pt idx="0">
                  <c:v>11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21</c:v>
                </c:pt>
                <c:pt idx="5">
                  <c:v>23</c:v>
                </c:pt>
                <c:pt idx="6">
                  <c:v>45</c:v>
                </c:pt>
                <c:pt idx="7">
                  <c:v>45</c:v>
                </c:pt>
                <c:pt idx="8">
                  <c:v>150</c:v>
                </c:pt>
                <c:pt idx="9">
                  <c:v>165</c:v>
                </c:pt>
                <c:pt idx="10">
                  <c:v>360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14</c:v>
                </c:pt>
                <c:pt idx="1">
                  <c:v>28</c:v>
                </c:pt>
                <c:pt idx="2">
                  <c:v>21</c:v>
                </c:pt>
                <c:pt idx="3">
                  <c:v>46</c:v>
                </c:pt>
                <c:pt idx="4">
                  <c:v>21</c:v>
                </c:pt>
                <c:pt idx="5">
                  <c:v>26</c:v>
                </c:pt>
                <c:pt idx="6">
                  <c:v>68</c:v>
                </c:pt>
                <c:pt idx="7">
                  <c:v>75</c:v>
                </c:pt>
                <c:pt idx="8">
                  <c:v>105</c:v>
                </c:pt>
                <c:pt idx="9">
                  <c:v>105</c:v>
                </c:pt>
                <c:pt idx="10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2A-DA48-A890-2760E7B8252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Sheet1!$B$2:$B$12</c:f>
              <c:numCache>
                <c:formatCode>General</c:formatCode>
                <c:ptCount val="11"/>
                <c:pt idx="0">
                  <c:v>11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21</c:v>
                </c:pt>
                <c:pt idx="5">
                  <c:v>23</c:v>
                </c:pt>
                <c:pt idx="6">
                  <c:v>45</c:v>
                </c:pt>
                <c:pt idx="7">
                  <c:v>45</c:v>
                </c:pt>
                <c:pt idx="8">
                  <c:v>150</c:v>
                </c:pt>
                <c:pt idx="9">
                  <c:v>165</c:v>
                </c:pt>
                <c:pt idx="10">
                  <c:v>360</c:v>
                </c:pt>
              </c:numCache>
            </c:numRef>
          </c:xVal>
          <c:yVal>
            <c:numRef>
              <c:f>Sheet1!$H$2:$H$12</c:f>
              <c:numCache>
                <c:formatCode>General</c:formatCode>
                <c:ptCount val="11"/>
                <c:pt idx="0">
                  <c:v>20.77154161688787</c:v>
                </c:pt>
                <c:pt idx="1">
                  <c:v>27.376236113566751</c:v>
                </c:pt>
                <c:pt idx="2">
                  <c:v>27.376236113566751</c:v>
                </c:pt>
                <c:pt idx="3">
                  <c:v>27.376236113566751</c:v>
                </c:pt>
                <c:pt idx="4">
                  <c:v>29.847320852632485</c:v>
                </c:pt>
                <c:pt idx="5">
                  <c:v>31.409033862649444</c:v>
                </c:pt>
                <c:pt idx="6">
                  <c:v>45.757924065216422</c:v>
                </c:pt>
                <c:pt idx="7">
                  <c:v>45.757924065216422</c:v>
                </c:pt>
                <c:pt idx="8">
                  <c:v>89.867336403466297</c:v>
                </c:pt>
                <c:pt idx="9">
                  <c:v>94.799790905852376</c:v>
                </c:pt>
                <c:pt idx="10">
                  <c:v>146.80990862911037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2A-DA48-A890-2760E7B82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447696"/>
        <c:axId val="1533502816"/>
      </c:scatterChart>
      <c:valAx>
        <c:axId val="153544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502816"/>
        <c:crosses val="autoZero"/>
        <c:crossBetween val="midCat"/>
      </c:valAx>
      <c:valAx>
        <c:axId val="153350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44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283634</xdr:colOff>
      <xdr:row>26</xdr:row>
      <xdr:rowOff>124884</xdr:rowOff>
    </xdr:from>
    <xdr:to>
      <xdr:col>25</xdr:col>
      <xdr:colOff>728134</xdr:colOff>
      <xdr:row>40</xdr:row>
      <xdr:rowOff>23284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C0D773C-5C80-0445-A492-45C7DACB3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118533</xdr:colOff>
      <xdr:row>24</xdr:row>
      <xdr:rowOff>118533</xdr:rowOff>
    </xdr:from>
    <xdr:to>
      <xdr:col>7</xdr:col>
      <xdr:colOff>541866</xdr:colOff>
      <xdr:row>38</xdr:row>
      <xdr:rowOff>16933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8653122-D7A8-284B-A552-85BA1A26D4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D91EF-DA4D-644F-8057-F5D6A4A4D164}">
  <dimension ref="A1:AI22"/>
  <sheetViews>
    <sheetView tabSelected="1" zoomScale="106" workbookViewId="0">
      <selection activeCell="F20" sqref="F20"/>
    </sheetView>
  </sheetViews>
  <sheetFormatPr baseColWidth="10" defaultRowHeight="16" x14ac:dyDescent="0.2"/>
  <cols>
    <col min="2" max="2" width="13" bestFit="1" customWidth="1"/>
  </cols>
  <sheetData>
    <row r="1" spans="1:8" x14ac:dyDescent="0.2">
      <c r="B1" s="1" t="s">
        <v>0</v>
      </c>
      <c r="C1" s="1" t="s">
        <v>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12</v>
      </c>
    </row>
    <row r="2" spans="1:8" x14ac:dyDescent="0.2">
      <c r="B2" s="2">
        <v>11</v>
      </c>
      <c r="C2" s="2">
        <v>14</v>
      </c>
      <c r="D2">
        <f>LN(B2)</f>
        <v>2.3978952727983707</v>
      </c>
      <c r="E2">
        <f>LN(C2)</f>
        <v>2.6390573296152584</v>
      </c>
      <c r="F2">
        <f>D2*E2</f>
        <v>6.3281830953283196</v>
      </c>
      <c r="G2">
        <f>D2^2</f>
        <v>5.7499017393087728</v>
      </c>
      <c r="H2">
        <f>C$18*(B2^B$17)</f>
        <v>20.77154161688787</v>
      </c>
    </row>
    <row r="3" spans="1:8" x14ac:dyDescent="0.2">
      <c r="B3" s="2">
        <v>18</v>
      </c>
      <c r="C3" s="2">
        <v>28</v>
      </c>
      <c r="D3">
        <f>LN(B3)</f>
        <v>2.8903717578961645</v>
      </c>
      <c r="E3">
        <f>LN(C3)</f>
        <v>3.3322045101752038</v>
      </c>
      <c r="F3">
        <f>D3*E3</f>
        <v>9.631309807744632</v>
      </c>
      <c r="G3">
        <f>D3^2</f>
        <v>8.354248898843764</v>
      </c>
      <c r="H3">
        <f>C$18*(B3^B$17)</f>
        <v>27.376236113566751</v>
      </c>
    </row>
    <row r="4" spans="1:8" x14ac:dyDescent="0.2">
      <c r="B4" s="2">
        <v>18</v>
      </c>
      <c r="C4" s="2">
        <v>21</v>
      </c>
      <c r="D4">
        <f>LN(B4)</f>
        <v>2.8903717578961645</v>
      </c>
      <c r="E4">
        <f>LN(C4)</f>
        <v>3.044522437723423</v>
      </c>
      <c r="F4">
        <f>D4*E4</f>
        <v>8.7998016702769668</v>
      </c>
      <c r="G4">
        <f>D4^2</f>
        <v>8.354248898843764</v>
      </c>
      <c r="H4">
        <f>C$18*(B4^B$17)</f>
        <v>27.376236113566751</v>
      </c>
    </row>
    <row r="5" spans="1:8" x14ac:dyDescent="0.2">
      <c r="B5" s="2">
        <v>18</v>
      </c>
      <c r="C5" s="2">
        <v>46</v>
      </c>
      <c r="D5">
        <f>LN(B5)</f>
        <v>2.8903717578961645</v>
      </c>
      <c r="E5">
        <f>LN(C5)</f>
        <v>3.8286413964890951</v>
      </c>
      <c r="F5">
        <f>D5*E5</f>
        <v>11.066196963524211</v>
      </c>
      <c r="G5">
        <f>D5^2</f>
        <v>8.354248898843764</v>
      </c>
      <c r="H5">
        <f>C$18*(B5^B$17)</f>
        <v>27.376236113566751</v>
      </c>
    </row>
    <row r="6" spans="1:8" x14ac:dyDescent="0.2">
      <c r="B6" s="2">
        <v>21</v>
      </c>
      <c r="C6" s="2">
        <v>21</v>
      </c>
      <c r="D6">
        <f>LN(B6)</f>
        <v>3.044522437723423</v>
      </c>
      <c r="E6">
        <f>LN(C6)</f>
        <v>3.044522437723423</v>
      </c>
      <c r="F6">
        <f>D6*E6</f>
        <v>9.2691168738013747</v>
      </c>
      <c r="G6">
        <f>D6^2</f>
        <v>9.2691168738013747</v>
      </c>
      <c r="H6">
        <f>C$18*(B6^B$17)</f>
        <v>29.847320852632485</v>
      </c>
    </row>
    <row r="7" spans="1:8" x14ac:dyDescent="0.2">
      <c r="B7" s="2">
        <v>23</v>
      </c>
      <c r="C7" s="2">
        <v>26</v>
      </c>
      <c r="D7">
        <f>LN(B7)</f>
        <v>3.1354942159291497</v>
      </c>
      <c r="E7">
        <f>LN(C7)</f>
        <v>3.2580965380214821</v>
      </c>
      <c r="F7">
        <f>D7*E7</f>
        <v>10.215742849905144</v>
      </c>
      <c r="G7">
        <f>D7^2</f>
        <v>9.8313239781251536</v>
      </c>
      <c r="H7">
        <f>C$18*(B7^B$17)</f>
        <v>31.409033862649444</v>
      </c>
    </row>
    <row r="8" spans="1:8" x14ac:dyDescent="0.2">
      <c r="B8" s="2">
        <v>45</v>
      </c>
      <c r="C8" s="2">
        <v>68</v>
      </c>
      <c r="D8">
        <f>LN(B8)</f>
        <v>3.8066624897703196</v>
      </c>
      <c r="E8">
        <f>LN(C8)</f>
        <v>4.219507705176107</v>
      </c>
      <c r="F8">
        <f>D8*E8</f>
        <v>16.062241706590726</v>
      </c>
      <c r="G8">
        <f>D8^2</f>
        <v>14.490679311024369</v>
      </c>
      <c r="H8">
        <f>C$18*(B8^B$17)</f>
        <v>45.757924065216422</v>
      </c>
    </row>
    <row r="9" spans="1:8" x14ac:dyDescent="0.2">
      <c r="B9" s="2">
        <v>45</v>
      </c>
      <c r="C9" s="2">
        <v>75</v>
      </c>
      <c r="D9">
        <f>LN(B9)</f>
        <v>3.8066624897703196</v>
      </c>
      <c r="E9">
        <f>LN(C9)</f>
        <v>4.3174881135363101</v>
      </c>
      <c r="F9">
        <f>D9*E9</f>
        <v>16.435220051827891</v>
      </c>
      <c r="G9">
        <f>D9^2</f>
        <v>14.490679311024369</v>
      </c>
      <c r="H9">
        <f>C$18*(B9^B$17)</f>
        <v>45.757924065216422</v>
      </c>
    </row>
    <row r="10" spans="1:8" x14ac:dyDescent="0.2">
      <c r="B10" s="2">
        <v>150</v>
      </c>
      <c r="C10" s="2">
        <v>105</v>
      </c>
      <c r="D10">
        <f>LN(B10)</f>
        <v>5.0106352940962555</v>
      </c>
      <c r="E10">
        <f>LN(C10)</f>
        <v>4.6539603501575231</v>
      </c>
      <c r="F10">
        <f>D10*E10</f>
        <v>23.319297987823852</v>
      </c>
      <c r="G10">
        <f>D10^2</f>
        <v>25.106466050443068</v>
      </c>
      <c r="H10">
        <f>C$18*(B10^B$17)</f>
        <v>89.867336403466297</v>
      </c>
    </row>
    <row r="11" spans="1:8" x14ac:dyDescent="0.2">
      <c r="B11" s="2">
        <v>165</v>
      </c>
      <c r="C11" s="2">
        <v>105</v>
      </c>
      <c r="D11">
        <f>LN(B11)</f>
        <v>5.1059454739005803</v>
      </c>
      <c r="E11">
        <f>LN(C11)</f>
        <v>4.6539603501575231</v>
      </c>
      <c r="F11">
        <f>D11*E11</f>
        <v>23.762867785599564</v>
      </c>
      <c r="G11">
        <f>D11^2</f>
        <v>26.070679182445822</v>
      </c>
      <c r="H11">
        <f>C$18*(B11^B$17)</f>
        <v>94.799790905852376</v>
      </c>
    </row>
    <row r="12" spans="1:8" x14ac:dyDescent="0.2">
      <c r="B12" s="2">
        <v>360</v>
      </c>
      <c r="C12" s="2">
        <v>90</v>
      </c>
      <c r="D12">
        <f>LN(B12)</f>
        <v>5.8861040314501558</v>
      </c>
      <c r="E12">
        <f>LN(C12)</f>
        <v>4.499809670330265</v>
      </c>
      <c r="F12">
        <f>D12*E12</f>
        <v>26.486347841289369</v>
      </c>
      <c r="G12">
        <f>D12^2</f>
        <v>34.646220669053776</v>
      </c>
      <c r="H12">
        <f>C$18*(B12^B$17)</f>
        <v>146.80990862911037</v>
      </c>
    </row>
    <row r="13" spans="1:8" x14ac:dyDescent="0.2">
      <c r="A13" s="3" t="s">
        <v>10</v>
      </c>
      <c r="B13" s="4">
        <f>SUM(B2:B12)</f>
        <v>874</v>
      </c>
      <c r="C13" s="4">
        <f>SUM(C2:C12)</f>
        <v>599</v>
      </c>
      <c r="D13" s="4">
        <f t="shared" ref="D13:G13" si="0">SUM(D2:D12)</f>
        <v>40.865036979127069</v>
      </c>
      <c r="E13" s="4">
        <f t="shared" si="0"/>
        <v>41.491770839105619</v>
      </c>
      <c r="F13" s="4">
        <f t="shared" si="0"/>
        <v>161.37632663371204</v>
      </c>
      <c r="G13" s="4">
        <f t="shared" si="0"/>
        <v>164.71781381175799</v>
      </c>
    </row>
    <row r="14" spans="1:8" x14ac:dyDescent="0.2">
      <c r="A14" s="5" t="s">
        <v>2</v>
      </c>
      <c r="B14" s="2">
        <f>AVERAGE(B2:B12)</f>
        <v>79.454545454545453</v>
      </c>
      <c r="C14" s="2">
        <f>AVERAGE(C2:C12)</f>
        <v>54.454545454545453</v>
      </c>
      <c r="D14" s="2">
        <f>AVERAGE(D2:D12)</f>
        <v>3.7150033617388245</v>
      </c>
      <c r="E14" s="2">
        <f>AVERAGE(E2:E12)</f>
        <v>3.7719791671914198</v>
      </c>
    </row>
    <row r="15" spans="1:8" x14ac:dyDescent="0.2">
      <c r="A15" s="5" t="s">
        <v>3</v>
      </c>
      <c r="B15">
        <v>11</v>
      </c>
      <c r="C15" s="2"/>
      <c r="D15">
        <v>11</v>
      </c>
    </row>
    <row r="16" spans="1:8" x14ac:dyDescent="0.2">
      <c r="A16" s="5"/>
      <c r="B16" s="6"/>
      <c r="C16" s="6"/>
    </row>
    <row r="17" spans="1:35" x14ac:dyDescent="0.2">
      <c r="A17" s="11" t="s">
        <v>4</v>
      </c>
      <c r="B17" s="12">
        <f>((D15*F13) - (D13*E13))/((D15*G13)-(D13^2))</f>
        <v>0.56061861210078323</v>
      </c>
      <c r="C17" s="7" t="s">
        <v>11</v>
      </c>
    </row>
    <row r="18" spans="1:35" x14ac:dyDescent="0.2">
      <c r="A18" s="9" t="s">
        <v>5</v>
      </c>
      <c r="B18" s="10">
        <f>(E13-B17*D13)/D15</f>
        <v>1.6892791385836561</v>
      </c>
      <c r="C18" s="8">
        <f>EXP(B18)</f>
        <v>5.4155754183486495</v>
      </c>
    </row>
    <row r="19" spans="1:35" x14ac:dyDescent="0.2">
      <c r="B19" s="2"/>
      <c r="C19" s="2"/>
    </row>
    <row r="20" spans="1:35" x14ac:dyDescent="0.2">
      <c r="A20" s="5"/>
      <c r="B20" s="2"/>
      <c r="C20" s="2"/>
      <c r="J20" s="13">
        <v>10</v>
      </c>
      <c r="K20" s="13">
        <v>10.199999999999999</v>
      </c>
      <c r="L20" s="13">
        <v>10.199999999999999</v>
      </c>
      <c r="M20" s="13">
        <v>10.3</v>
      </c>
      <c r="N20" s="13">
        <v>10.3</v>
      </c>
      <c r="O20" s="13">
        <v>10.8</v>
      </c>
      <c r="P20" s="13">
        <v>11</v>
      </c>
      <c r="Q20" s="13">
        <v>11</v>
      </c>
      <c r="R20" s="13">
        <v>11.2</v>
      </c>
      <c r="S20" s="13">
        <v>11.6</v>
      </c>
      <c r="T20" s="13">
        <v>12.1</v>
      </c>
      <c r="U20" s="13">
        <v>12.3</v>
      </c>
      <c r="V20" s="13">
        <v>12.6</v>
      </c>
      <c r="W20" s="13">
        <v>12.7</v>
      </c>
      <c r="X20" s="13">
        <v>12.9</v>
      </c>
      <c r="Y20" s="13">
        <v>13</v>
      </c>
      <c r="Z20" s="13">
        <v>13.9</v>
      </c>
      <c r="AA20" s="13">
        <v>14.5</v>
      </c>
      <c r="AB20" s="13">
        <v>14.7</v>
      </c>
      <c r="AC20" s="13">
        <v>15.5</v>
      </c>
      <c r="AD20" s="13">
        <v>16.399999999999999</v>
      </c>
      <c r="AE20" s="13">
        <v>17.5</v>
      </c>
      <c r="AF20" s="13">
        <v>18.100000000000001</v>
      </c>
      <c r="AG20" s="13">
        <v>20.8</v>
      </c>
      <c r="AH20" s="13">
        <v>22.4</v>
      </c>
      <c r="AI20" s="13">
        <v>24</v>
      </c>
    </row>
    <row r="21" spans="1:35" x14ac:dyDescent="0.2">
      <c r="J21" s="13">
        <v>88.7</v>
      </c>
      <c r="K21" s="13">
        <v>93.2</v>
      </c>
      <c r="L21" s="13">
        <v>95.1</v>
      </c>
      <c r="M21" s="13">
        <v>94</v>
      </c>
      <c r="N21" s="13">
        <v>88.3</v>
      </c>
      <c r="O21" s="13">
        <v>89.9</v>
      </c>
      <c r="P21" s="13">
        <v>67.7</v>
      </c>
      <c r="Q21" s="13">
        <v>90.2</v>
      </c>
      <c r="R21" s="13">
        <v>95.5</v>
      </c>
      <c r="S21" s="13">
        <v>75.2</v>
      </c>
      <c r="T21" s="13">
        <v>84.6</v>
      </c>
      <c r="U21" s="13">
        <v>85</v>
      </c>
      <c r="V21" s="13">
        <v>94.8</v>
      </c>
      <c r="W21" s="13">
        <v>56.1</v>
      </c>
      <c r="X21" s="13">
        <v>54.4</v>
      </c>
      <c r="Y21" s="13">
        <v>97.9</v>
      </c>
      <c r="Z21" s="13">
        <v>83</v>
      </c>
      <c r="AA21" s="13">
        <v>94</v>
      </c>
      <c r="AB21" s="13">
        <v>91.4</v>
      </c>
      <c r="AC21" s="13">
        <v>94.2</v>
      </c>
      <c r="AD21" s="13">
        <v>97.2</v>
      </c>
      <c r="AE21" s="13">
        <v>94.4</v>
      </c>
      <c r="AF21" s="13">
        <v>78.599999999999994</v>
      </c>
      <c r="AG21" s="13">
        <v>87.6</v>
      </c>
      <c r="AH21" s="13">
        <v>93.3</v>
      </c>
      <c r="AI21" s="13">
        <v>92.3</v>
      </c>
    </row>
    <row r="22" spans="1:35" x14ac:dyDescent="0.2">
      <c r="J22" s="13">
        <f>81.088+0.412*J20</f>
        <v>85.207999999999998</v>
      </c>
      <c r="K22" s="13">
        <f t="shared" ref="K22:AI22" si="1">81.088+0.412*K20</f>
        <v>85.290399999999991</v>
      </c>
      <c r="L22" s="13">
        <f t="shared" si="1"/>
        <v>85.290399999999991</v>
      </c>
      <c r="M22" s="13">
        <f t="shared" si="1"/>
        <v>85.331599999999995</v>
      </c>
      <c r="N22" s="13">
        <f t="shared" si="1"/>
        <v>85.331599999999995</v>
      </c>
      <c r="O22" s="13">
        <f t="shared" si="1"/>
        <v>85.537599999999998</v>
      </c>
      <c r="P22" s="13">
        <f t="shared" si="1"/>
        <v>85.61999999999999</v>
      </c>
      <c r="Q22" s="13">
        <f t="shared" si="1"/>
        <v>85.61999999999999</v>
      </c>
      <c r="R22" s="13">
        <f t="shared" si="1"/>
        <v>85.702399999999997</v>
      </c>
      <c r="S22" s="13">
        <f t="shared" si="1"/>
        <v>85.867199999999997</v>
      </c>
      <c r="T22" s="13">
        <f t="shared" si="1"/>
        <v>86.0732</v>
      </c>
      <c r="U22" s="13">
        <f t="shared" si="1"/>
        <v>86.155599999999993</v>
      </c>
      <c r="V22" s="13">
        <f t="shared" si="1"/>
        <v>86.279199999999989</v>
      </c>
      <c r="W22" s="13">
        <f t="shared" si="1"/>
        <v>86.320399999999992</v>
      </c>
      <c r="X22" s="13">
        <f t="shared" si="1"/>
        <v>86.402799999999999</v>
      </c>
      <c r="Y22" s="13">
        <f t="shared" si="1"/>
        <v>86.443999999999988</v>
      </c>
      <c r="Z22" s="13">
        <f t="shared" si="1"/>
        <v>86.814799999999991</v>
      </c>
      <c r="AA22" s="13">
        <f t="shared" si="1"/>
        <v>87.061999999999998</v>
      </c>
      <c r="AB22" s="13">
        <f t="shared" si="1"/>
        <v>87.14439999999999</v>
      </c>
      <c r="AC22" s="13">
        <f t="shared" si="1"/>
        <v>87.47399999999999</v>
      </c>
      <c r="AD22" s="13">
        <f t="shared" si="1"/>
        <v>87.844799999999992</v>
      </c>
      <c r="AE22" s="13">
        <f t="shared" si="1"/>
        <v>88.297999999999988</v>
      </c>
      <c r="AF22" s="13">
        <f t="shared" si="1"/>
        <v>88.545199999999994</v>
      </c>
      <c r="AG22" s="13">
        <f t="shared" si="1"/>
        <v>89.657599999999988</v>
      </c>
      <c r="AH22" s="13">
        <f t="shared" si="1"/>
        <v>90.316800000000001</v>
      </c>
      <c r="AI22" s="13">
        <f t="shared" si="1"/>
        <v>90.975999999999999</v>
      </c>
    </row>
  </sheetData>
  <sortState xmlns:xlrd2="http://schemas.microsoft.com/office/spreadsheetml/2017/richdata2" ref="B2:H12">
    <sortCondition ref="B2:B1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2020-11-15T20:05:12Z</dcterms:created>
  <dcterms:modified xsi:type="dcterms:W3CDTF">2020-11-16T02:26:23Z</dcterms:modified>
</cp:coreProperties>
</file>