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o" sheetId="1" r:id="rId4"/>
  </sheets>
</workbook>
</file>

<file path=xl/sharedStrings.xml><?xml version="1.0" encoding="utf-8"?>
<sst xmlns="http://schemas.openxmlformats.org/spreadsheetml/2006/main" uniqueCount="26">
  <si>
    <t>Complete investment in capital construction (固投) 亿元</t>
  </si>
  <si>
    <t>实际利用外资(万美元)</t>
  </si>
  <si>
    <t>population (年末户籍总人口数) 万人</t>
  </si>
  <si>
    <t>wages in non-state, non-collective units 亿元</t>
  </si>
  <si>
    <t>value of gross agricultural output 亿元</t>
  </si>
  <si>
    <t>value of gross inductrial output 亿元</t>
  </si>
  <si>
    <t>agriculture population 万人</t>
  </si>
  <si>
    <t>average total wage 元</t>
  </si>
  <si>
    <t>Agricultural pixels</t>
  </si>
  <si>
    <t>Urban pixels</t>
  </si>
  <si>
    <t>Growth (Meansured)</t>
  </si>
  <si>
    <t>invest / pop</t>
  </si>
  <si>
    <t>agricultural productivity</t>
  </si>
  <si>
    <t>industral productivity</t>
  </si>
  <si>
    <t>productivity ratio</t>
  </si>
  <si>
    <t>Growth (Predict)</t>
  </si>
  <si>
    <t xml:space="preserve">Note: agri population from 2015 is from table 3-3 Composition of Permanent Population </t>
  </si>
  <si>
    <t>a=</t>
  </si>
  <si>
    <t>http://www.jkp-ads.com/articles/leastsquares.asp</t>
  </si>
  <si>
    <t>b1=</t>
  </si>
  <si>
    <t>b2=</t>
  </si>
  <si>
    <t>b3=</t>
  </si>
  <si>
    <t>black: MaxLike estimates</t>
  </si>
  <si>
    <t>b4=</t>
  </si>
  <si>
    <t>grey: guess</t>
  </si>
  <si>
    <t>b5=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</si>
</sst>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[$$-409]* #,##0.00&quot; &quot;;&quot; &quot;[$$-409]* (#,##0.00);&quot; &quot;[$$-409]* &quot;-&quot;??&quot; &quot;"/>
  </numFmts>
  <fonts count="1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8"/>
      <color indexed="8"/>
      <name val="Calibri"/>
    </font>
    <font>
      <sz val="8"/>
      <color indexed="11"/>
      <name val="Calibri"/>
    </font>
    <font>
      <b val="1"/>
      <sz val="8"/>
      <color indexed="8"/>
      <name val="Calibri"/>
    </font>
    <font>
      <sz val="9"/>
      <color indexed="11"/>
      <name val="Times New Roman"/>
    </font>
    <font>
      <sz val="9"/>
      <color indexed="8"/>
      <name val="Times New Roman"/>
    </font>
    <font>
      <sz val="11"/>
      <color indexed="16"/>
      <name val="Calibri"/>
    </font>
    <font>
      <sz val="8"/>
      <color indexed="8"/>
      <name val="Times New Roman"/>
    </font>
    <font>
      <sz val="8"/>
      <color indexed="15"/>
      <name val="Calibri"/>
    </font>
    <font>
      <sz val="10"/>
      <color indexed="8"/>
      <name val="Calibri"/>
    </font>
    <font>
      <sz val="18"/>
      <color indexed="8"/>
      <name val="Calibri"/>
    </font>
    <font>
      <sz val="9"/>
      <color indexed="1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 wrapText="1"/>
    </xf>
    <xf numFmtId="49" fontId="3" fillId="2" borderId="4" applyNumberFormat="1" applyFont="1" applyFill="1" applyBorder="1" applyAlignment="1" applyProtection="0">
      <alignment vertical="bottom"/>
    </xf>
    <xf numFmtId="49" fontId="3" fillId="4" borderId="3" applyNumberFormat="1" applyFont="1" applyFill="1" applyBorder="1" applyAlignment="1" applyProtection="0">
      <alignment vertical="bottom" wrapText="1"/>
    </xf>
    <xf numFmtId="49" fontId="3" fillId="5" borderId="3" applyNumberFormat="1" applyFont="1" applyFill="1" applyBorder="1" applyAlignment="1" applyProtection="0">
      <alignment vertical="bottom" wrapText="1"/>
    </xf>
    <xf numFmtId="49" fontId="3" fillId="6" borderId="3" applyNumberFormat="1" applyFont="1" applyFill="1" applyBorder="1" applyAlignment="1" applyProtection="0">
      <alignment vertical="bottom" wrapText="1"/>
    </xf>
    <xf numFmtId="49" fontId="5" borderId="4" applyNumberFormat="1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49" fontId="5" borderId="2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horizontal="center" vertical="center" wrapText="1"/>
    </xf>
    <xf numFmtId="0" fontId="7" fillId="2" borderId="2" applyNumberFormat="1" applyFont="1" applyFill="1" applyBorder="1" applyAlignment="1" applyProtection="0">
      <alignment horizontal="right" vertical="center" wrapText="1"/>
    </xf>
    <xf numFmtId="0" fontId="0" fillId="3" borderId="5" applyNumberFormat="1" applyFont="1" applyFill="1" applyBorder="1" applyAlignment="1" applyProtection="0">
      <alignment vertical="bottom" wrapText="1"/>
    </xf>
    <xf numFmtId="0" fontId="0" fillId="2" borderId="4" applyNumberFormat="1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 wrapText="1"/>
    </xf>
    <xf numFmtId="3" fontId="8" fillId="3" borderId="5" applyNumberFormat="1" applyFont="1" applyFill="1" applyBorder="1" applyAlignment="1" applyProtection="0">
      <alignment vertical="bottom"/>
    </xf>
    <xf numFmtId="3" fontId="8" fillId="5" borderId="5" applyNumberFormat="1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 wrapText="1"/>
    </xf>
    <xf numFmtId="0" fontId="0" borderId="4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3" fontId="0" fillId="6" borderId="5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 wrapText="1"/>
    </xf>
    <xf numFmtId="3" fontId="0" fillId="5" borderId="5" applyNumberFormat="1" applyFont="1" applyFill="1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center" readingOrder="1"/>
    </xf>
    <xf numFmtId="0" fontId="3" borderId="6" applyNumberFormat="1" applyFont="1" applyFill="0" applyBorder="1" applyAlignment="1" applyProtection="0">
      <alignment vertical="center" readingOrder="1"/>
    </xf>
    <xf numFmtId="0" fontId="3" borderId="7" applyNumberFormat="1" applyFont="1" applyFill="0" applyBorder="1" applyAlignment="1" applyProtection="0">
      <alignment vertical="center" readingOrder="1"/>
    </xf>
    <xf numFmtId="0" fontId="3" borderId="2" applyNumberFormat="1" applyFont="1" applyFill="0" applyBorder="1" applyAlignment="1" applyProtection="0">
      <alignment vertical="center" readingOrder="1"/>
    </xf>
    <xf numFmtId="0" fontId="3" fillId="2" borderId="1" applyNumberFormat="1" applyFont="1" applyFill="1" applyBorder="1" applyAlignment="1" applyProtection="0">
      <alignment vertical="bottom"/>
    </xf>
    <xf numFmtId="0" fontId="9" fillId="2" borderId="1" applyNumberFormat="1" applyFont="1" applyFill="1" applyBorder="1" applyAlignment="1" applyProtection="0">
      <alignment vertical="bottom"/>
    </xf>
    <xf numFmtId="2" fontId="3" borderId="1" applyNumberFormat="1" applyFont="1" applyFill="0" applyBorder="1" applyAlignment="1" applyProtection="0">
      <alignment vertical="center" readingOrder="1"/>
    </xf>
    <xf numFmtId="0" fontId="10" borderId="1" applyNumberFormat="1" applyFont="1" applyFill="0" applyBorder="1" applyAlignment="1" applyProtection="0">
      <alignment vertical="center" readingOrder="1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6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d6e3bc"/>
      <rgbColor rgb="ffdbe5f1"/>
      <rgbColor rgb="ffeeece1"/>
      <rgbColor rgb="fff79646"/>
      <rgbColor rgb="ff7f7f7f"/>
      <rgbColor rgb="ffd8d8d8"/>
      <rgbColor rgb="ff595959"/>
      <rgbColor rgb="ffbe4b48"/>
      <rgbColor rgb="ff98b954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16775"/>
          <c:y val="0.134907"/>
          <c:w val="0.774822"/>
          <c:h val="0.66743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Untitled 1</c:v>
              </c:pt>
              <c:pt idx="15">
                <c:v>Untitled 2</c:v>
              </c:pt>
              <c:pt idx="16">
                <c:v>Untitled 3</c:v>
              </c:pt>
              <c:pt idx="17">
                <c:v>Untitled 4</c:v>
              </c:pt>
              <c:pt idx="18">
                <c:v>Untitled 5</c:v>
              </c:pt>
              <c:pt idx="19">
                <c:v>Untitled 6</c:v>
              </c:pt>
              <c:pt idx="20">
                <c:v>Untitled 7</c:v>
              </c:pt>
              <c:pt idx="21">
                <c:v>Untitled 8</c:v>
              </c:pt>
              <c:pt idx="22">
                <c:v>Untitled 9</c:v>
              </c:pt>
              <c:pt idx="23">
                <c:v>Untitled 10</c:v>
              </c:pt>
              <c:pt idx="24">
                <c:v>Untitled 11</c:v>
              </c:pt>
              <c:pt idx="25">
                <c:v>Untitled 12</c:v>
              </c:pt>
              <c:pt idx="26">
                <c:v>Untitled 13</c:v>
              </c:pt>
              <c:pt idx="27">
                <c:v>Untitled 14</c:v>
              </c:pt>
              <c:pt idx="28">
                <c:v>Untitled 15</c:v>
              </c:pt>
              <c:pt idx="29">
                <c:v>Untitled 16</c:v>
              </c:pt>
              <c:pt idx="30">
                <c:v>Untitled 17</c:v>
              </c:pt>
            </c:strLit>
          </c:cat>
          <c:val>
            <c:numRef>
              <c:f>'Seto'!$B$2:$B$32</c:f>
              <c:numCache>
                <c:ptCount val="31"/>
                <c:pt idx="0">
                  <c:v>251.010000</c:v>
                </c:pt>
                <c:pt idx="1">
                  <c:v>353.590000</c:v>
                </c:pt>
                <c:pt idx="2">
                  <c:v>347.340000</c:v>
                </c:pt>
                <c:pt idx="3">
                  <c:v>381.470000</c:v>
                </c:pt>
                <c:pt idx="4">
                  <c:v>478.200000</c:v>
                </c:pt>
                <c:pt idx="5">
                  <c:v>921.750000</c:v>
                </c:pt>
                <c:pt idx="6">
                  <c:v>1629.870000</c:v>
                </c:pt>
                <c:pt idx="7">
                  <c:v>2141.150000</c:v>
                </c:pt>
                <c:pt idx="8">
                  <c:v>2327.220000</c:v>
                </c:pt>
                <c:pt idx="9">
                  <c:v>2327.640000</c:v>
                </c:pt>
                <c:pt idx="10">
                  <c:v>2298.140000</c:v>
                </c:pt>
                <c:pt idx="11">
                  <c:v>2668.130000</c:v>
                </c:pt>
                <c:pt idx="12">
                  <c:v>3027.560000</c:v>
                </c:pt>
                <c:pt idx="13">
                  <c:v>3233.700000</c:v>
                </c:pt>
                <c:pt idx="14">
                  <c:v>3536.410000</c:v>
                </c:pt>
                <c:pt idx="15">
                  <c:v>3970.690000</c:v>
                </c:pt>
                <c:pt idx="16">
                  <c:v>5030.570000</c:v>
                </c:pt>
                <c:pt idx="17">
                  <c:v>6025.530000</c:v>
                </c:pt>
                <c:pt idx="18">
                  <c:v>7164.110000</c:v>
                </c:pt>
                <c:pt idx="19">
                  <c:v>8132.370000</c:v>
                </c:pt>
                <c:pt idx="20">
                  <c:v>9596.950000</c:v>
                </c:pt>
                <c:pt idx="21">
                  <c:v>11165.060000</c:v>
                </c:pt>
                <c:pt idx="22">
                  <c:v>13353.150000</c:v>
                </c:pt>
                <c:pt idx="23">
                  <c:v>16113.190000</c:v>
                </c:pt>
                <c:pt idx="24">
                  <c:v>16843.830000</c:v>
                </c:pt>
                <c:pt idx="25">
                  <c:v>19307.530000</c:v>
                </c:pt>
                <c:pt idx="26">
                  <c:v>22828.650000</c:v>
                </c:pt>
                <c:pt idx="27">
                  <c:v>25928.090000</c:v>
                </c:pt>
                <c:pt idx="28">
                  <c:v>30031.200000</c:v>
                </c:pt>
                <c:pt idx="29">
                  <c:v>33008.860000</c:v>
                </c:pt>
                <c:pt idx="30">
                  <c:v>37477.960000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'Seto'!$A$39</c:f>
              <c:strCache>
                <c:ptCount val="1"/>
                <c:pt idx="0">
                  <c:v>b4=</c:v>
                </c:pt>
              </c:strCache>
            </c:strRef>
          </c:tx>
          <c:spPr>
            <a:solidFill>
              <a:schemeClr val="accent2"/>
            </a:solidFill>
            <a:ln w="47625" cap="flat">
              <a:solidFill>
                <a:srgbClr val="BE4B48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>
                <a:solidFill>
                  <a:srgbClr val="BE4B48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Untitled 1</c:v>
              </c:pt>
              <c:pt idx="15">
                <c:v>Untitled 2</c:v>
              </c:pt>
              <c:pt idx="16">
                <c:v>Untitled 3</c:v>
              </c:pt>
              <c:pt idx="17">
                <c:v>Untitled 4</c:v>
              </c:pt>
              <c:pt idx="18">
                <c:v>Untitled 5</c:v>
              </c:pt>
              <c:pt idx="19">
                <c:v>Untitled 6</c:v>
              </c:pt>
              <c:pt idx="20">
                <c:v>Untitled 7</c:v>
              </c:pt>
              <c:pt idx="21">
                <c:v>Untitled 8</c:v>
              </c:pt>
              <c:pt idx="22">
                <c:v>Untitled 9</c:v>
              </c:pt>
              <c:pt idx="23">
                <c:v>Untitled 10</c:v>
              </c:pt>
              <c:pt idx="24">
                <c:v>Untitled 11</c:v>
              </c:pt>
              <c:pt idx="25">
                <c:v>Untitled 12</c:v>
              </c:pt>
              <c:pt idx="26">
                <c:v>Untitled 13</c:v>
              </c:pt>
              <c:pt idx="27">
                <c:v>Untitled 14</c:v>
              </c:pt>
              <c:pt idx="28">
                <c:v>Untitled 15</c:v>
              </c:pt>
              <c:pt idx="29">
                <c:v>Untitled 16</c:v>
              </c:pt>
              <c:pt idx="30">
                <c:v>Untitled 17</c:v>
              </c:pt>
            </c:strLit>
          </c:cat>
          <c:val>
            <c:numRef>
              <c:f>'Seto'!$A$41</c:f>
              <c:numCache>
                <c:ptCount val="0"/>
              </c:numCache>
            </c:numRef>
          </c:val>
          <c:smooth val="0"/>
        </c:ser>
        <c:ser>
          <c:idx val="2"/>
          <c:order val="2"/>
          <c:tx>
            <c:strRef>
              <c:f>'Seto'!$B$39</c:f>
              <c:strCache>
                <c:ptCount val="1"/>
                <c:pt idx="0">
                  <c:v>80000</c:v>
                </c:pt>
              </c:strCache>
            </c:strRef>
          </c:tx>
          <c:spPr>
            <a:solidFill>
              <a:schemeClr val="accent3"/>
            </a:solidFill>
            <a:ln w="47625" cap="flat">
              <a:solidFill>
                <a:srgbClr val="98B955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>
                <a:solidFill>
                  <a:srgbClr val="98B955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Untitled 1</c:v>
              </c:pt>
              <c:pt idx="15">
                <c:v>Untitled 2</c:v>
              </c:pt>
              <c:pt idx="16">
                <c:v>Untitled 3</c:v>
              </c:pt>
              <c:pt idx="17">
                <c:v>Untitled 4</c:v>
              </c:pt>
              <c:pt idx="18">
                <c:v>Untitled 5</c:v>
              </c:pt>
              <c:pt idx="19">
                <c:v>Untitled 6</c:v>
              </c:pt>
              <c:pt idx="20">
                <c:v>Untitled 7</c:v>
              </c:pt>
              <c:pt idx="21">
                <c:v>Untitled 8</c:v>
              </c:pt>
              <c:pt idx="22">
                <c:v>Untitled 9</c:v>
              </c:pt>
              <c:pt idx="23">
                <c:v>Untitled 10</c:v>
              </c:pt>
              <c:pt idx="24">
                <c:v>Untitled 11</c:v>
              </c:pt>
              <c:pt idx="25">
                <c:v>Untitled 12</c:v>
              </c:pt>
              <c:pt idx="26">
                <c:v>Untitled 13</c:v>
              </c:pt>
              <c:pt idx="27">
                <c:v>Untitled 14</c:v>
              </c:pt>
              <c:pt idx="28">
                <c:v>Untitled 15</c:v>
              </c:pt>
              <c:pt idx="29">
                <c:v>Untitled 16</c:v>
              </c:pt>
              <c:pt idx="30">
                <c:v>Untitled 17</c:v>
              </c:pt>
            </c:strLit>
          </c:cat>
          <c:val>
            <c:numRef>
              <c:f>'Seto'!$C$33,'Seto'!$C$36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6487"/>
          <c:y val="0.0808897"/>
          <c:w val="0.557755"/>
          <c:h val="0.7955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'Seto'!$L$1</c:f>
              <c:strCache>
                <c:ptCount val="1"/>
                <c:pt idx="0">
                  <c:v>Growth (Meansured)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'Seto'!$A$2:$A$15</c:f>
              <c:numCache>
                <c:ptCount val="14"/>
                <c:pt idx="0">
                  <c:v>1987.000000</c:v>
                </c:pt>
                <c:pt idx="1">
                  <c:v>1988.000000</c:v>
                </c:pt>
                <c:pt idx="2">
                  <c:v>1989.000000</c:v>
                </c:pt>
                <c:pt idx="3">
                  <c:v>1990.000000</c:v>
                </c:pt>
                <c:pt idx="4">
                  <c:v>1991.000000</c:v>
                </c:pt>
                <c:pt idx="5">
                  <c:v>1992.000000</c:v>
                </c:pt>
                <c:pt idx="6">
                  <c:v>1993.000000</c:v>
                </c:pt>
                <c:pt idx="7">
                  <c:v>1994.000000</c:v>
                </c:pt>
                <c:pt idx="8">
                  <c:v>1995.000000</c:v>
                </c:pt>
                <c:pt idx="9">
                  <c:v>1996.000000</c:v>
                </c:pt>
                <c:pt idx="10">
                  <c:v>1997.000000</c:v>
                </c:pt>
                <c:pt idx="11">
                  <c:v>1998.000000</c:v>
                </c:pt>
                <c:pt idx="12">
                  <c:v>1999.000000</c:v>
                </c:pt>
                <c:pt idx="13">
                  <c:v>2000.000000</c:v>
                </c:pt>
              </c:numCache>
            </c:numRef>
          </c:xVal>
          <c:yVal>
            <c:numRef>
              <c:f>'Seto'!$L$3:$L$15</c:f>
              <c:numCache>
                <c:ptCount val="13"/>
                <c:pt idx="0">
                  <c:v>9000.000000</c:v>
                </c:pt>
                <c:pt idx="1">
                  <c:v>75000.000000</c:v>
                </c:pt>
                <c:pt idx="2">
                  <c:v>61244.000000</c:v>
                </c:pt>
                <c:pt idx="3">
                  <c:v>68756.000000</c:v>
                </c:pt>
                <c:pt idx="4">
                  <c:v>55000.000000</c:v>
                </c:pt>
                <c:pt idx="5">
                  <c:v>62833.000000</c:v>
                </c:pt>
                <c:pt idx="6">
                  <c:v>95232.000000</c:v>
                </c:pt>
                <c:pt idx="7">
                  <c:v>65646.000000</c:v>
                </c:pt>
                <c:pt idx="8">
                  <c:v>118748.000000</c:v>
                </c:pt>
                <c:pt idx="9">
                  <c:v>127541.000000</c:v>
                </c:pt>
                <c:pt idx="10">
                  <c:v>200000.000000</c:v>
                </c:pt>
                <c:pt idx="11">
                  <c:v>200000.000000</c:v>
                </c:pt>
                <c:pt idx="12">
                  <c:v>220000.000000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'Seto'!$Q$1</c:f>
              <c:strCache>
                <c:ptCount val="1"/>
                <c:pt idx="0">
                  <c:v>Growth (Predict)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'Seto'!$A$2:$A$15</c:f>
              <c:numCache>
                <c:ptCount val="14"/>
                <c:pt idx="0">
                  <c:v>1987.000000</c:v>
                </c:pt>
                <c:pt idx="1">
                  <c:v>1988.000000</c:v>
                </c:pt>
                <c:pt idx="2">
                  <c:v>1989.000000</c:v>
                </c:pt>
                <c:pt idx="3">
                  <c:v>1990.000000</c:v>
                </c:pt>
                <c:pt idx="4">
                  <c:v>1991.000000</c:v>
                </c:pt>
                <c:pt idx="5">
                  <c:v>1992.000000</c:v>
                </c:pt>
                <c:pt idx="6">
                  <c:v>1993.000000</c:v>
                </c:pt>
                <c:pt idx="7">
                  <c:v>1994.000000</c:v>
                </c:pt>
                <c:pt idx="8">
                  <c:v>1995.000000</c:v>
                </c:pt>
                <c:pt idx="9">
                  <c:v>1996.000000</c:v>
                </c:pt>
                <c:pt idx="10">
                  <c:v>1997.000000</c:v>
                </c:pt>
                <c:pt idx="11">
                  <c:v>1998.000000</c:v>
                </c:pt>
                <c:pt idx="12">
                  <c:v>1999.000000</c:v>
                </c:pt>
                <c:pt idx="13">
                  <c:v>2000.000000</c:v>
                </c:pt>
              </c:numCache>
            </c:numRef>
          </c:xVal>
          <c:yVal>
            <c:numRef>
              <c:f>'Seto'!$Q$3:$Q$15</c:f>
              <c:numCache>
                <c:ptCount val="13"/>
                <c:pt idx="0">
                  <c:v>29595.158275</c:v>
                </c:pt>
                <c:pt idx="1">
                  <c:v>34466.774240</c:v>
                </c:pt>
                <c:pt idx="2">
                  <c:v>37485.480810</c:v>
                </c:pt>
                <c:pt idx="3">
                  <c:v>41372.723565</c:v>
                </c:pt>
                <c:pt idx="4">
                  <c:v>47497.420515</c:v>
                </c:pt>
                <c:pt idx="5">
                  <c:v>60112.451407</c:v>
                </c:pt>
                <c:pt idx="6">
                  <c:v>78610.470594</c:v>
                </c:pt>
                <c:pt idx="7">
                  <c:v>90407.521765</c:v>
                </c:pt>
                <c:pt idx="8">
                  <c:v>100399.468488</c:v>
                </c:pt>
                <c:pt idx="9">
                  <c:v>106784.336915</c:v>
                </c:pt>
                <c:pt idx="10">
                  <c:v>114086.709199</c:v>
                </c:pt>
                <c:pt idx="11">
                  <c:v>126954.079336</c:v>
                </c:pt>
                <c:pt idx="12">
                  <c:v>154478.516802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5"/>
        <c:minorUnit val="2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000"/>
        <c:minorUnit val="3750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19365"/>
          <c:y val="0.395907"/>
          <c:w val="0.280635"/>
          <c:h val="0.1867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11</xdr:col>
      <xdr:colOff>676658</xdr:colOff>
      <xdr:row>36</xdr:row>
      <xdr:rowOff>66886</xdr:rowOff>
    </xdr:from>
    <xdr:to>
      <xdr:col>14</xdr:col>
      <xdr:colOff>11747</xdr:colOff>
      <xdr:row>41</xdr:row>
      <xdr:rowOff>36725</xdr:rowOff>
    </xdr:to>
    <xdr:graphicFrame>
      <xdr:nvGraphicFramePr>
        <xdr:cNvPr id="2" name="Chart 2"/>
        <xdr:cNvGraphicFramePr/>
      </xdr:nvGraphicFramePr>
      <xdr:xfrm>
        <a:off x="8042658" y="7639261"/>
        <a:ext cx="2040190" cy="9413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541970</xdr:colOff>
      <xdr:row>34</xdr:row>
      <xdr:rowOff>9525</xdr:rowOff>
    </xdr:from>
    <xdr:to>
      <xdr:col>10</xdr:col>
      <xdr:colOff>250825</xdr:colOff>
      <xdr:row>42</xdr:row>
      <xdr:rowOff>36513</xdr:rowOff>
    </xdr:to>
    <xdr:graphicFrame>
      <xdr:nvGraphicFramePr>
        <xdr:cNvPr id="3" name="Chart 1"/>
        <xdr:cNvGraphicFramePr/>
      </xdr:nvGraphicFramePr>
      <xdr:xfrm>
        <a:off x="1748470" y="7200900"/>
        <a:ext cx="5169855" cy="157003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R44"/>
  <sheetViews>
    <sheetView workbookViewId="0" showGridLines="0" defaultGridColor="1"/>
  </sheetViews>
  <sheetFormatPr defaultColWidth="8.83333" defaultRowHeight="15" customHeight="1" outlineLevelRow="0" outlineLevelCol="0"/>
  <cols>
    <col min="1" max="1" width="5.5" style="1" customWidth="1"/>
    <col min="2" max="2" width="10.3516" style="1" customWidth="1"/>
    <col min="3" max="3" width="8" style="1" customWidth="1"/>
    <col min="4" max="4" width="8.5" style="1" customWidth="1"/>
    <col min="5" max="6" width="10" style="1" customWidth="1"/>
    <col min="7" max="7" width="10.5" style="1" customWidth="1"/>
    <col min="8" max="8" width="8.85156" style="1" customWidth="1"/>
    <col min="9" max="9" width="6.67188" style="1" customWidth="1"/>
    <col min="10" max="11" width="9.17188" style="1" customWidth="1"/>
    <col min="12" max="12" width="9.5" style="1" customWidth="1"/>
    <col min="13" max="13" width="11.5" style="1" customWidth="1"/>
    <col min="14" max="14" width="14.4453" style="1" customWidth="1"/>
    <col min="15" max="15" width="8.85156" style="1" customWidth="1"/>
    <col min="16" max="16" width="9.67188" style="1" customWidth="1"/>
    <col min="17" max="17" width="9.17188" style="1" customWidth="1"/>
    <col min="18" max="18" width="13.6719" style="1" customWidth="1"/>
    <col min="19" max="256" width="8.85156" style="1" customWidth="1"/>
  </cols>
  <sheetData>
    <row r="1" ht="57" customHeight="1">
      <c r="A1" s="2"/>
      <c r="B1" t="s" s="3">
        <v>0</v>
      </c>
      <c r="C1" t="s" s="4">
        <v>1</v>
      </c>
      <c r="D1" t="s" s="5">
        <v>2</v>
      </c>
      <c r="E1" t="s" s="6">
        <v>3</v>
      </c>
      <c r="F1" t="s" s="7">
        <v>4</v>
      </c>
      <c r="G1" t="s" s="3">
        <v>5</v>
      </c>
      <c r="H1" t="s" s="5">
        <v>6</v>
      </c>
      <c r="I1" t="s" s="8">
        <v>7</v>
      </c>
      <c r="J1" t="s" s="6">
        <v>8</v>
      </c>
      <c r="K1" t="s" s="9">
        <v>9</v>
      </c>
      <c r="L1" t="s" s="10">
        <v>10</v>
      </c>
      <c r="M1" t="s" s="11">
        <v>11</v>
      </c>
      <c r="N1" t="s" s="12">
        <v>12</v>
      </c>
      <c r="O1" t="s" s="12">
        <v>13</v>
      </c>
      <c r="P1" t="s" s="13">
        <v>14</v>
      </c>
      <c r="Q1" t="s" s="10">
        <v>15</v>
      </c>
      <c r="R1" s="14"/>
    </row>
    <row r="2" ht="15" customHeight="1">
      <c r="A2" s="15">
        <v>1987</v>
      </c>
      <c r="B2" s="15">
        <v>251.01</v>
      </c>
      <c r="C2" s="16">
        <v>121671</v>
      </c>
      <c r="D2" s="17">
        <v>5832.15</v>
      </c>
      <c r="E2" s="18">
        <v>4.12</v>
      </c>
      <c r="F2" s="19">
        <v>348.61</v>
      </c>
      <c r="G2" s="15">
        <v>878.29</v>
      </c>
      <c r="H2" s="17">
        <v>4522.24</v>
      </c>
      <c r="I2" s="20">
        <v>1743</v>
      </c>
      <c r="J2" s="21">
        <f>3000000-K2</f>
        <v>2489000</v>
      </c>
      <c r="K2" s="22">
        <v>511000</v>
      </c>
      <c r="L2" s="23"/>
      <c r="M2" s="24">
        <f>B2/D2</f>
        <v>0.04303901648620149</v>
      </c>
      <c r="N2" s="25">
        <f>F2*1000000/J2</f>
        <v>140.0602651667336</v>
      </c>
      <c r="O2" s="25">
        <f>G2*1000000/K2</f>
        <v>1718.767123287671</v>
      </c>
      <c r="P2" s="26">
        <f>N2/O2</f>
        <v>0.08148879698072491</v>
      </c>
      <c r="Q2" s="23"/>
      <c r="R2" s="27"/>
    </row>
    <row r="3" ht="15" customHeight="1">
      <c r="A3" s="15">
        <v>1988</v>
      </c>
      <c r="B3" s="15">
        <v>353.59</v>
      </c>
      <c r="C3" s="16">
        <v>243965</v>
      </c>
      <c r="D3" s="17">
        <v>5928.31</v>
      </c>
      <c r="E3" s="28">
        <v>7.93</v>
      </c>
      <c r="F3" s="19">
        <v>473.78</v>
      </c>
      <c r="G3" s="15">
        <v>1318.9</v>
      </c>
      <c r="H3" s="17">
        <v>4561.77</v>
      </c>
      <c r="I3" s="29">
        <v>2250</v>
      </c>
      <c r="J3" s="21">
        <f>3000000-K3</f>
        <v>2480000</v>
      </c>
      <c r="K3" s="22">
        <v>520000</v>
      </c>
      <c r="L3" s="30">
        <f>K3-K2</f>
        <v>9000</v>
      </c>
      <c r="M3" s="31">
        <f>B3/D3</f>
        <v>0.05964431684577898</v>
      </c>
      <c r="N3" s="25">
        <f>F3*1000000/J3</f>
        <v>191.0403225806452</v>
      </c>
      <c r="O3" s="25">
        <f>G3*1000000/K3</f>
        <v>2536.346153846154</v>
      </c>
      <c r="P3" s="26">
        <f>N3/O3</f>
        <v>0.0753210764591216</v>
      </c>
      <c r="Q3" s="30">
        <f>$B$35+$B$36*M3+$B$37*E3+$B$38*I3+$B$39*(P3)</f>
        <v>29595.158275152618</v>
      </c>
      <c r="R3" s="14"/>
    </row>
    <row r="4" ht="15" customHeight="1">
      <c r="A4" s="15">
        <v>1989</v>
      </c>
      <c r="B4" s="15">
        <v>347.34</v>
      </c>
      <c r="C4" s="16">
        <v>239915</v>
      </c>
      <c r="D4" s="17">
        <v>6024.98</v>
      </c>
      <c r="E4" s="28">
        <v>13.27</v>
      </c>
      <c r="F4" s="19">
        <v>548.6</v>
      </c>
      <c r="G4" s="15">
        <v>1647.24</v>
      </c>
      <c r="H4" s="17">
        <v>4602.23</v>
      </c>
      <c r="I4" s="29">
        <v>2678</v>
      </c>
      <c r="J4" s="21">
        <f>3000000-K4</f>
        <v>2405000</v>
      </c>
      <c r="K4" s="22">
        <v>595000</v>
      </c>
      <c r="L4" s="30">
        <f>K4-K3</f>
        <v>75000</v>
      </c>
      <c r="M4" s="31">
        <f>B4/D4</f>
        <v>0.0576499839003615</v>
      </c>
      <c r="N4" s="25">
        <f>F4*1000000/J4</f>
        <v>228.1081081081081</v>
      </c>
      <c r="O4" s="25">
        <f>G4*1000000/K4</f>
        <v>2768.470588235294</v>
      </c>
      <c r="P4" s="26">
        <f>N4/O4</f>
        <v>0.0823949906050875</v>
      </c>
      <c r="Q4" s="30">
        <f>$B$35+$B$36*M4+$B$37*E4+$B$38*I4+$B$39*(P4)</f>
        <v>34466.774240357183</v>
      </c>
      <c r="R4" s="14"/>
    </row>
    <row r="5" ht="15" customHeight="1">
      <c r="A5" s="15">
        <v>1990</v>
      </c>
      <c r="B5" s="15">
        <v>381.47</v>
      </c>
      <c r="C5" s="16">
        <v>202347</v>
      </c>
      <c r="D5" s="17">
        <v>6246.32</v>
      </c>
      <c r="E5" s="28">
        <v>18.27</v>
      </c>
      <c r="F5" s="19">
        <v>600.71</v>
      </c>
      <c r="G5" s="15">
        <v>1902.25</v>
      </c>
      <c r="H5" s="17">
        <v>4769.01</v>
      </c>
      <c r="I5" s="29">
        <v>2929</v>
      </c>
      <c r="J5" s="21">
        <f>3000000-K5</f>
        <v>2343756</v>
      </c>
      <c r="K5" s="32">
        <f>20372+20309+615563</f>
        <v>656244</v>
      </c>
      <c r="L5" s="30">
        <f>K5-K4</f>
        <v>61244</v>
      </c>
      <c r="M5" s="31">
        <f>B5/D5</f>
        <v>0.06107115869824153</v>
      </c>
      <c r="N5" s="25">
        <f>F5*1000000/J5</f>
        <v>256.3022771995037</v>
      </c>
      <c r="O5" s="25">
        <f>G5*1000000/K5</f>
        <v>2898.693169004212</v>
      </c>
      <c r="P5" s="26">
        <f>N5/O5</f>
        <v>0.08841994038560183</v>
      </c>
      <c r="Q5" s="30">
        <f>$B$35+$B$36*M5+$B$37*E5+$B$38*I5+$B$39*(P5)</f>
        <v>37485.480810197267</v>
      </c>
      <c r="R5" s="14"/>
    </row>
    <row r="6" ht="15" customHeight="1">
      <c r="A6" s="15">
        <v>1991</v>
      </c>
      <c r="B6" s="15">
        <v>478.2</v>
      </c>
      <c r="C6" s="16">
        <v>258250</v>
      </c>
      <c r="D6" s="17">
        <v>6348.95</v>
      </c>
      <c r="E6" s="28">
        <v>28.23</v>
      </c>
      <c r="F6" s="19">
        <v>654.8200000000001</v>
      </c>
      <c r="G6" s="15">
        <v>2524.12</v>
      </c>
      <c r="H6" s="17">
        <v>4808.03</v>
      </c>
      <c r="I6" s="29">
        <v>3358</v>
      </c>
      <c r="J6" s="21">
        <f>3000000-K6</f>
        <v>2275000</v>
      </c>
      <c r="K6" s="22">
        <v>725000</v>
      </c>
      <c r="L6" s="30">
        <f>K6-K5</f>
        <v>68756</v>
      </c>
      <c r="M6" s="31">
        <f>B6/D6</f>
        <v>0.07531954102646894</v>
      </c>
      <c r="N6" s="25">
        <f>F6*1000000/J6</f>
        <v>287.832967032967</v>
      </c>
      <c r="O6" s="25">
        <f>G6*1000000/K6</f>
        <v>3481.544827586207</v>
      </c>
      <c r="P6" s="26">
        <f>N6/O6</f>
        <v>0.08267392243589888</v>
      </c>
      <c r="Q6" s="30">
        <f>$B$35+$B$36*M6+$B$37*E6+$B$38*I6+$B$39*(P6)</f>
        <v>41372.723565385138</v>
      </c>
      <c r="R6" s="14"/>
    </row>
    <row r="7" ht="15" customHeight="1">
      <c r="A7" s="15">
        <v>1992</v>
      </c>
      <c r="B7" s="15">
        <v>921.75</v>
      </c>
      <c r="C7" s="16">
        <v>486147</v>
      </c>
      <c r="D7" s="17">
        <v>6463.17</v>
      </c>
      <c r="E7" s="28">
        <v>40.28</v>
      </c>
      <c r="F7" s="19">
        <v>737.11</v>
      </c>
      <c r="G7" s="15">
        <v>3479.39</v>
      </c>
      <c r="H7" s="17">
        <v>4822.37</v>
      </c>
      <c r="I7" s="29">
        <v>4027</v>
      </c>
      <c r="J7" s="21">
        <f>3000000-K7</f>
        <v>2220000</v>
      </c>
      <c r="K7" s="22">
        <v>780000</v>
      </c>
      <c r="L7" s="30">
        <f>K7-K6</f>
        <v>55000</v>
      </c>
      <c r="M7" s="31">
        <f>B7/D7</f>
        <v>0.1426157752310399</v>
      </c>
      <c r="N7" s="25">
        <f>F7*1000000/J7</f>
        <v>332.0315315315315</v>
      </c>
      <c r="O7" s="25">
        <f>G7*1000000/K7</f>
        <v>4460.756410256410</v>
      </c>
      <c r="P7" s="26">
        <f>N7/O7</f>
        <v>0.07443390783861384</v>
      </c>
      <c r="Q7" s="30">
        <f>$B$35+$B$36*M7+$B$37*E7+$B$38*I7+$B$39*(P7)</f>
        <v>47497.420514704630</v>
      </c>
      <c r="R7" s="14"/>
    </row>
    <row r="8" ht="15" customHeight="1">
      <c r="A8" s="15">
        <v>1993</v>
      </c>
      <c r="B8" s="15">
        <v>1629.87</v>
      </c>
      <c r="C8" s="16">
        <v>965225</v>
      </c>
      <c r="D8" s="17">
        <v>6581.6</v>
      </c>
      <c r="E8" s="28">
        <v>70.63</v>
      </c>
      <c r="F8" s="19">
        <v>899.03</v>
      </c>
      <c r="G8" s="15">
        <v>5237.37</v>
      </c>
      <c r="H8" s="17">
        <v>4773.51</v>
      </c>
      <c r="I8" s="29">
        <v>5327</v>
      </c>
      <c r="J8" s="21">
        <f>3000000-K8</f>
        <v>2157167</v>
      </c>
      <c r="K8" s="32">
        <f>22867+552969+266997</f>
        <v>842833</v>
      </c>
      <c r="L8" s="30">
        <f>K8-K7</f>
        <v>62833</v>
      </c>
      <c r="M8" s="31">
        <f>B8/D8</f>
        <v>0.2476403913941898</v>
      </c>
      <c r="N8" s="25">
        <f>F8*1000000/J8</f>
        <v>416.764209725070</v>
      </c>
      <c r="O8" s="25">
        <f>G8*1000000/K8</f>
        <v>6214.006807991619</v>
      </c>
      <c r="P8" s="26">
        <f>N8/O8</f>
        <v>0.06706851514695542</v>
      </c>
      <c r="Q8" s="30">
        <f>$B$35+$B$36*M8+$B$37*E8+$B$38*I8+$B$39*(P8)</f>
        <v>60112.451407453533</v>
      </c>
      <c r="R8" s="14"/>
    </row>
    <row r="9" ht="15" customHeight="1">
      <c r="A9" s="15">
        <v>1994</v>
      </c>
      <c r="B9" s="15">
        <v>2141.15</v>
      </c>
      <c r="C9" s="16">
        <v>1144664</v>
      </c>
      <c r="D9" s="17">
        <v>6691.46</v>
      </c>
      <c r="E9" s="28">
        <v>103.9</v>
      </c>
      <c r="F9" s="19">
        <v>1151.38</v>
      </c>
      <c r="G9" s="15">
        <v>7273.95</v>
      </c>
      <c r="H9" s="17">
        <v>4726.74</v>
      </c>
      <c r="I9" s="29">
        <v>7117</v>
      </c>
      <c r="J9" s="21">
        <f>3000000-K9</f>
        <v>2061935</v>
      </c>
      <c r="K9" s="32">
        <f>143585+533798+260682</f>
        <v>938065</v>
      </c>
      <c r="L9" s="30">
        <f>K9-K8</f>
        <v>95232</v>
      </c>
      <c r="M9" s="31">
        <f>B9/D9</f>
        <v>0.3199824851377726</v>
      </c>
      <c r="N9" s="25">
        <f>F9*1000000/J9</f>
        <v>558.3978156440431</v>
      </c>
      <c r="O9" s="25">
        <f>G9*1000000/K9</f>
        <v>7754.206798036384</v>
      </c>
      <c r="P9" s="26">
        <f>N9/O9</f>
        <v>0.07201224189499918</v>
      </c>
      <c r="Q9" s="30">
        <f>$B$35+$B$36*M9+$B$37*E9+$B$38*I9+$B$39*(P9)</f>
        <v>78610.470594168815</v>
      </c>
      <c r="R9" s="14"/>
    </row>
    <row r="10" ht="15" customHeight="1">
      <c r="A10" s="15">
        <v>1995</v>
      </c>
      <c r="B10" s="15">
        <v>2327.22</v>
      </c>
      <c r="C10" s="16">
        <v>1210037</v>
      </c>
      <c r="D10" s="17">
        <v>6788.74</v>
      </c>
      <c r="E10" s="28">
        <v>150.96</v>
      </c>
      <c r="F10" s="19">
        <v>1445.48</v>
      </c>
      <c r="G10" s="15">
        <v>9720.540000000001</v>
      </c>
      <c r="H10" s="17">
        <v>4753.37</v>
      </c>
      <c r="I10" s="29">
        <v>8250</v>
      </c>
      <c r="J10" s="21">
        <f>3000000-K10</f>
        <v>1996289</v>
      </c>
      <c r="K10" s="32">
        <f>88131+146513+769067</f>
        <v>1003711</v>
      </c>
      <c r="L10" s="30">
        <f>K10-K9</f>
        <v>65646</v>
      </c>
      <c r="M10" s="31">
        <f>B10/D10</f>
        <v>0.3428058815037842</v>
      </c>
      <c r="N10" s="25">
        <f>F10*1000000/J10</f>
        <v>724.0835370029089</v>
      </c>
      <c r="O10" s="25">
        <f>G10*1000000/K10</f>
        <v>9684.600447738443</v>
      </c>
      <c r="P10" s="26">
        <f>N10/O10</f>
        <v>0.07476648529903962</v>
      </c>
      <c r="Q10" s="30">
        <f>$B$35+$B$36*M10+$B$37*E10+$B$38*I10+$B$39*(P10)</f>
        <v>90407.521764675053</v>
      </c>
      <c r="R10" s="14"/>
    </row>
    <row r="11" ht="15" customHeight="1">
      <c r="A11" s="15">
        <v>1996</v>
      </c>
      <c r="B11" s="15">
        <v>2327.64</v>
      </c>
      <c r="C11" s="16">
        <v>1389943</v>
      </c>
      <c r="D11" s="17">
        <v>6896.77</v>
      </c>
      <c r="E11" s="28">
        <v>158.93</v>
      </c>
      <c r="F11" s="19">
        <v>1577.89</v>
      </c>
      <c r="G11" s="15">
        <v>10530.93</v>
      </c>
      <c r="H11" s="17">
        <v>4788.97</v>
      </c>
      <c r="I11" s="29">
        <v>9127</v>
      </c>
      <c r="J11" s="21">
        <f>3000000-K11</f>
        <v>1877541</v>
      </c>
      <c r="K11" s="32">
        <f>93138+105664+923657</f>
        <v>1122459</v>
      </c>
      <c r="L11" s="30">
        <f>K11-K10</f>
        <v>118748</v>
      </c>
      <c r="M11" s="31">
        <f>B11/D11</f>
        <v>0.3374971182162084</v>
      </c>
      <c r="N11" s="25">
        <f>F11*1000000/J11</f>
        <v>840.4024199737848</v>
      </c>
      <c r="O11" s="25">
        <f>G11*1000000/K11</f>
        <v>9382.017516898168</v>
      </c>
      <c r="P11" s="26">
        <f>N11/O11</f>
        <v>0.08957587410811339</v>
      </c>
      <c r="Q11" s="30">
        <f>$B$35+$B$36*M11+$B$37*E11+$B$38*I11+$B$39*(P11)</f>
        <v>100399.4684877572</v>
      </c>
      <c r="R11" s="14"/>
    </row>
    <row r="12" ht="15" customHeight="1">
      <c r="A12" s="15">
        <v>1997</v>
      </c>
      <c r="B12" s="15">
        <v>2298.14</v>
      </c>
      <c r="C12" s="16">
        <v>1420519</v>
      </c>
      <c r="D12" s="17">
        <v>7013.73</v>
      </c>
      <c r="E12" s="28">
        <v>198.04</v>
      </c>
      <c r="F12" s="19">
        <v>1656.46</v>
      </c>
      <c r="G12" s="15">
        <v>12372.69</v>
      </c>
      <c r="H12" s="17">
        <v>4840.23</v>
      </c>
      <c r="I12" s="29">
        <v>9698</v>
      </c>
      <c r="J12" s="21">
        <f>3000000-K12</f>
        <v>1750000</v>
      </c>
      <c r="K12" s="22">
        <v>1250000</v>
      </c>
      <c r="L12" s="30">
        <f>K12-K11</f>
        <v>127541</v>
      </c>
      <c r="M12" s="31">
        <f>B12/D12</f>
        <v>0.3276630266634159</v>
      </c>
      <c r="N12" s="25">
        <f>F12*1000000/J12</f>
        <v>946.5485714285714</v>
      </c>
      <c r="O12" s="25">
        <f>G12*1000000/K12</f>
        <v>9898.152</v>
      </c>
      <c r="P12" s="26">
        <f>N12/O12</f>
        <v>0.09562881752357122</v>
      </c>
      <c r="Q12" s="30">
        <f>$B$35+$B$36*M12+$B$37*E12+$B$38*I12+$B$39*(P12)</f>
        <v>106784.3369152174</v>
      </c>
      <c r="R12" s="14"/>
    </row>
    <row r="13" ht="15" customHeight="1">
      <c r="A13" s="15">
        <v>1998</v>
      </c>
      <c r="B13" s="15">
        <v>2668.13</v>
      </c>
      <c r="C13" s="16">
        <v>1509945</v>
      </c>
      <c r="D13" s="17">
        <v>7115.65</v>
      </c>
      <c r="E13" s="28">
        <v>263.98</v>
      </c>
      <c r="F13" s="19">
        <v>1705.44</v>
      </c>
      <c r="G13" s="15">
        <v>13799.16</v>
      </c>
      <c r="H13" s="17">
        <v>4896.58</v>
      </c>
      <c r="I13" s="29">
        <v>10233</v>
      </c>
      <c r="J13" s="21">
        <f>3000000-K13</f>
        <v>1550000</v>
      </c>
      <c r="K13" s="22">
        <v>1450000</v>
      </c>
      <c r="L13" s="30">
        <f>K13-K12</f>
        <v>200000</v>
      </c>
      <c r="M13" s="31">
        <f>B13/D13</f>
        <v>0.3749664471973748</v>
      </c>
      <c r="N13" s="25">
        <f>F13*1000000/J13</f>
        <v>1100.283870967742</v>
      </c>
      <c r="O13" s="25">
        <f>G13*1000000/K13</f>
        <v>9516.662068965517</v>
      </c>
      <c r="P13" s="26">
        <f>N13/O13</f>
        <v>0.1156165746975342</v>
      </c>
      <c r="Q13" s="30">
        <f>$B$35+$B$36*M13+$B$37*E13+$B$38*I13+$B$39*(P13)</f>
        <v>114086.7091994014</v>
      </c>
      <c r="R13" s="14"/>
    </row>
    <row r="14" ht="15" customHeight="1">
      <c r="A14" s="15">
        <v>1999</v>
      </c>
      <c r="B14" s="15">
        <v>3027.56</v>
      </c>
      <c r="C14" s="16">
        <v>1447383</v>
      </c>
      <c r="D14" s="17">
        <v>7298.88</v>
      </c>
      <c r="E14" s="28">
        <v>301.44</v>
      </c>
      <c r="F14" s="19">
        <v>1745.02</v>
      </c>
      <c r="G14" s="15">
        <v>15303.33</v>
      </c>
      <c r="H14" s="17">
        <v>5022.46</v>
      </c>
      <c r="I14" s="29">
        <v>11309</v>
      </c>
      <c r="J14" s="21">
        <f>3000000-K14</f>
        <v>1350000</v>
      </c>
      <c r="K14" s="22">
        <v>1650000</v>
      </c>
      <c r="L14" s="30">
        <f>K14-K13</f>
        <v>200000</v>
      </c>
      <c r="M14" s="31">
        <f>B14/D14</f>
        <v>0.4147978867990705</v>
      </c>
      <c r="N14" s="25">
        <f>F14*1000000/J14</f>
        <v>1292.607407407407</v>
      </c>
      <c r="O14" s="25">
        <f>G14*1000000/K14</f>
        <v>9274.745454545455</v>
      </c>
      <c r="P14" s="26">
        <f>N14/O14</f>
        <v>0.139368504908554</v>
      </c>
      <c r="Q14" s="30">
        <f>$B$35+$B$36*M14+$B$37*E14+$B$38*I14+$B$39*(P14)</f>
        <v>126954.0793360839</v>
      </c>
      <c r="R14" s="14"/>
    </row>
    <row r="15" ht="15" customHeight="1">
      <c r="A15" s="15">
        <v>2000</v>
      </c>
      <c r="B15" s="15">
        <v>3233.7</v>
      </c>
      <c r="C15" s="16">
        <v>1457466</v>
      </c>
      <c r="D15" s="17">
        <v>7498.54</v>
      </c>
      <c r="E15" s="28">
        <v>341.98</v>
      </c>
      <c r="F15" s="19">
        <v>1701.18</v>
      </c>
      <c r="G15" s="15">
        <v>16904.47</v>
      </c>
      <c r="H15" s="17">
        <v>5160.25</v>
      </c>
      <c r="I15" s="29">
        <v>13823</v>
      </c>
      <c r="J15" s="21">
        <f>3000000-K15</f>
        <v>1130000</v>
      </c>
      <c r="K15" s="22">
        <v>1870000</v>
      </c>
      <c r="L15" s="30">
        <f>K15-K14</f>
        <v>220000</v>
      </c>
      <c r="M15" s="31">
        <f>B15/D15</f>
        <v>0.4312439488220373</v>
      </c>
      <c r="N15" s="25">
        <f>F15*1000000/J15</f>
        <v>1505.469026548673</v>
      </c>
      <c r="O15" s="25">
        <f>G15*1000000/K15</f>
        <v>9039.823529411766</v>
      </c>
      <c r="P15" s="26">
        <f>N15/O15</f>
        <v>0.1665374353437888</v>
      </c>
      <c r="Q15" s="30">
        <f>$B$35+$B$36*M15+$B$37*E15+$B$38*I15+$B$39*(P15)</f>
        <v>154478.5168019141</v>
      </c>
      <c r="R15" s="14"/>
    </row>
    <row r="16" ht="15.75" customHeight="1">
      <c r="A16" s="15">
        <v>2001</v>
      </c>
      <c r="B16" s="15">
        <v>3536.41</v>
      </c>
      <c r="C16" s="33">
        <v>1575526</v>
      </c>
      <c r="D16" s="15">
        <v>7565.33</v>
      </c>
      <c r="E16" s="34">
        <v>399.59</v>
      </c>
      <c r="F16" s="33">
        <v>1722.35</v>
      </c>
      <c r="G16" s="33">
        <v>18909.91</v>
      </c>
      <c r="H16" s="15">
        <v>5174.02</v>
      </c>
      <c r="I16" s="35">
        <v>15682</v>
      </c>
      <c r="J16" s="21">
        <f>3000000-K16</f>
        <v>1130000</v>
      </c>
      <c r="K16" s="22">
        <v>1870000</v>
      </c>
      <c r="L16" s="30">
        <f>K16-K15</f>
        <v>0</v>
      </c>
      <c r="M16" s="31">
        <f>B16/D16</f>
        <v>0.4674495362396617</v>
      </c>
      <c r="N16" s="25">
        <f>F16*1000000/J16</f>
        <v>1524.203539823009</v>
      </c>
      <c r="O16" s="25">
        <f>G16*1000000/K16</f>
        <v>10112.2513368984</v>
      </c>
      <c r="P16" s="26">
        <f>N16/O16</f>
        <v>0.1507284074577312</v>
      </c>
      <c r="Q16" s="30">
        <f>$B$35+$B$36*M16+$B$37*E16+$B$38*I16+$B$39*(P16)</f>
        <v>172109.9473647383</v>
      </c>
      <c r="R16" s="14"/>
    </row>
    <row r="17" ht="15.75" customHeight="1">
      <c r="A17" s="15">
        <v>2002</v>
      </c>
      <c r="B17" s="33">
        <v>3970.69</v>
      </c>
      <c r="C17" s="33">
        <v>1658946</v>
      </c>
      <c r="D17" s="33">
        <v>7649.29</v>
      </c>
      <c r="E17" s="33">
        <v>488.43</v>
      </c>
      <c r="F17" s="33">
        <v>1781.06</v>
      </c>
      <c r="G17" s="33">
        <v>21788.71</v>
      </c>
      <c r="H17" s="33">
        <v>4881.98</v>
      </c>
      <c r="I17" s="36">
        <v>17814</v>
      </c>
      <c r="J17" s="21">
        <f>3000000-K17</f>
        <v>1130000</v>
      </c>
      <c r="K17" s="22">
        <v>1870000</v>
      </c>
      <c r="L17" s="30">
        <f>K17-K16</f>
        <v>0</v>
      </c>
      <c r="M17" s="31">
        <f>B17/D17</f>
        <v>0.5190926216681548</v>
      </c>
      <c r="N17" s="25">
        <f>F17*1000000/J17</f>
        <v>1576.159292035398</v>
      </c>
      <c r="O17" s="25">
        <f>G17*1000000/K17</f>
        <v>11651.716577540106</v>
      </c>
      <c r="P17" s="26">
        <f>N17/O17</f>
        <v>0.13527271123927</v>
      </c>
      <c r="Q17" s="30">
        <f>$B$35+$B$36*M17+$B$37*E17+$B$38*I17+$B$39*(P17)</f>
        <v>192663.5132099757</v>
      </c>
      <c r="R17" s="14"/>
    </row>
    <row r="18" ht="15.75" customHeight="1">
      <c r="A18" s="15">
        <v>2003</v>
      </c>
      <c r="B18" s="33">
        <v>5030.57</v>
      </c>
      <c r="C18" s="33">
        <v>1894081</v>
      </c>
      <c r="D18" s="33">
        <v>7723.42</v>
      </c>
      <c r="E18" s="33">
        <v>591.05</v>
      </c>
      <c r="F18" s="33">
        <v>1908.66</v>
      </c>
      <c r="G18" s="33">
        <v>27375.56</v>
      </c>
      <c r="H18" s="33">
        <v>4003.07</v>
      </c>
      <c r="I18" s="36">
        <v>19986</v>
      </c>
      <c r="J18" s="21">
        <f>3000000-K18</f>
        <v>1130000</v>
      </c>
      <c r="K18" s="22">
        <v>1870000</v>
      </c>
      <c r="L18" s="30">
        <f>K18-K17</f>
        <v>0</v>
      </c>
      <c r="M18" s="31">
        <f>B18/D18</f>
        <v>0.6513396914838245</v>
      </c>
      <c r="N18" s="25">
        <f>F18*1000000/J18</f>
        <v>1689.079646017699</v>
      </c>
      <c r="O18" s="25">
        <f>G18*1000000/K18</f>
        <v>14639.336898395723</v>
      </c>
      <c r="P18" s="26">
        <f>N18/O18</f>
        <v>0.1153795187405517</v>
      </c>
      <c r="Q18" s="30">
        <f>$B$35+$B$36*M18+$B$37*E18+$B$38*I18+$B$39*(P18)</f>
        <v>213371.2813449861</v>
      </c>
      <c r="R18" s="14"/>
    </row>
    <row r="19" ht="15.75" customHeight="1">
      <c r="A19" s="15">
        <v>2004</v>
      </c>
      <c r="B19" s="33">
        <v>6025.53</v>
      </c>
      <c r="C19" s="33">
        <v>1289900</v>
      </c>
      <c r="D19" s="33">
        <v>7804.75</v>
      </c>
      <c r="E19" s="33">
        <v>743.9400000000001</v>
      </c>
      <c r="F19" s="33">
        <v>2154.79</v>
      </c>
      <c r="G19" s="33">
        <v>34443.48</v>
      </c>
      <c r="H19" s="33">
        <v>3973.52</v>
      </c>
      <c r="I19" s="36">
        <v>22116</v>
      </c>
      <c r="J19" s="21">
        <f>3000000-K19</f>
        <v>1130000</v>
      </c>
      <c r="K19" s="22">
        <v>1870000</v>
      </c>
      <c r="L19" s="30">
        <f>K19-K18</f>
        <v>0</v>
      </c>
      <c r="M19" s="31">
        <f>B19/D19</f>
        <v>0.7720336974278484</v>
      </c>
      <c r="N19" s="25">
        <f>F19*1000000/J19</f>
        <v>1906.893805309734</v>
      </c>
      <c r="O19" s="25">
        <f>G19*1000000/K19</f>
        <v>18418.973262032086</v>
      </c>
      <c r="P19" s="26">
        <f>N19/O19</f>
        <v>0.1035287786231009</v>
      </c>
      <c r="Q19" s="30">
        <f>$B$35+$B$36*M19+$B$37*E19+$B$38*I19+$B$39*(P19)</f>
        <v>234548.019138562</v>
      </c>
      <c r="R19" s="14"/>
    </row>
    <row r="20" ht="15.75" customHeight="1">
      <c r="A20" s="15">
        <v>2005</v>
      </c>
      <c r="B20" s="33">
        <v>7164.11</v>
      </c>
      <c r="C20" s="33">
        <v>1517358</v>
      </c>
      <c r="D20" s="33">
        <v>7899.64</v>
      </c>
      <c r="E20" s="33">
        <v>938.04</v>
      </c>
      <c r="F20" s="33">
        <v>2447.57</v>
      </c>
      <c r="G20" s="33">
        <v>41661.74</v>
      </c>
      <c r="H20" s="33">
        <v>3792.32</v>
      </c>
      <c r="I20" s="36">
        <v>23959</v>
      </c>
      <c r="J20" s="21">
        <f>3000000-K20</f>
        <v>1130000</v>
      </c>
      <c r="K20" s="22">
        <v>1870000</v>
      </c>
      <c r="L20" s="30">
        <f>K20-K19</f>
        <v>0</v>
      </c>
      <c r="M20" s="31">
        <f>B20/D20</f>
        <v>0.906890693753133</v>
      </c>
      <c r="N20" s="25">
        <f>F20*1000000/J20</f>
        <v>2165.991150442478</v>
      </c>
      <c r="O20" s="25">
        <f>G20*1000000/K20</f>
        <v>22279.005347593582</v>
      </c>
      <c r="P20" s="26">
        <f>N20/O20</f>
        <v>0.09722117826397636</v>
      </c>
      <c r="Q20" s="30">
        <f>$B$35+$B$36*M20+$B$37*E20+$B$38*I20+$B$39*(P20)</f>
        <v>253511.3396079947</v>
      </c>
      <c r="R20" s="14"/>
    </row>
    <row r="21" ht="15.75" customHeight="1">
      <c r="A21" s="15">
        <v>2006</v>
      </c>
      <c r="B21" s="33">
        <v>8132.37</v>
      </c>
      <c r="C21" s="33">
        <v>1780780</v>
      </c>
      <c r="D21" s="33">
        <v>8048.71</v>
      </c>
      <c r="E21" s="33">
        <v>1152.84</v>
      </c>
      <c r="F21" s="33">
        <v>2536.27</v>
      </c>
      <c r="G21" s="33">
        <v>51131.94</v>
      </c>
      <c r="H21" s="33">
        <v>3880.37</v>
      </c>
      <c r="I21" s="36">
        <v>26186</v>
      </c>
      <c r="J21" s="21">
        <f>3000000-K21</f>
        <v>1130000</v>
      </c>
      <c r="K21" s="22">
        <v>1870000</v>
      </c>
      <c r="L21" s="30">
        <f>K21-K20</f>
        <v>0</v>
      </c>
      <c r="M21" s="31">
        <f>B21/D21</f>
        <v>1.010394212240222</v>
      </c>
      <c r="N21" s="25">
        <f>F21*1000000/J21</f>
        <v>2244.486725663717</v>
      </c>
      <c r="O21" s="25">
        <f>G21*1000000/K21</f>
        <v>27343.283422459892</v>
      </c>
      <c r="P21" s="26">
        <f>N21/O21</f>
        <v>0.08208548662521216</v>
      </c>
      <c r="Q21" s="30">
        <f>$B$35+$B$36*M21+$B$37*E21+$B$38*I21+$B$39*(P21)</f>
        <v>275696.2360361371</v>
      </c>
      <c r="R21" s="14"/>
    </row>
    <row r="22" ht="15.75" customHeight="1">
      <c r="A22" s="15">
        <v>2007</v>
      </c>
      <c r="B22" s="33">
        <v>9596.950000000001</v>
      </c>
      <c r="C22" s="33">
        <v>1961771</v>
      </c>
      <c r="D22" s="33">
        <v>8156.05</v>
      </c>
      <c r="E22" s="33">
        <v>1407.06</v>
      </c>
      <c r="F22" s="33">
        <v>2810.45</v>
      </c>
      <c r="G22" s="33">
        <v>62759.92</v>
      </c>
      <c r="H22" s="33">
        <v>3894.02</v>
      </c>
      <c r="I22" s="36">
        <v>29443</v>
      </c>
      <c r="J22" s="21">
        <f>3000000-K22</f>
        <v>1130000</v>
      </c>
      <c r="K22" s="22">
        <v>1870000</v>
      </c>
      <c r="L22" s="30">
        <f>K22-K21</f>
        <v>0</v>
      </c>
      <c r="M22" s="31">
        <f>B22/D22</f>
        <v>1.176666401015197</v>
      </c>
      <c r="N22" s="25">
        <f>F22*1000000/J22</f>
        <v>2487.123893805310</v>
      </c>
      <c r="O22" s="25">
        <f>G22*1000000/K22</f>
        <v>33561.454545454544</v>
      </c>
      <c r="P22" s="26">
        <f>N22/O22</f>
        <v>0.07410655847579044</v>
      </c>
      <c r="Q22" s="30">
        <f>$B$35+$B$36*M22+$B$37*E22+$B$38*I22+$B$39*(P22)</f>
        <v>308982.1578785708</v>
      </c>
      <c r="R22" s="14"/>
    </row>
    <row r="23" ht="15.75" customHeight="1">
      <c r="A23" s="15">
        <v>2008</v>
      </c>
      <c r="B23" s="33">
        <v>11165.06</v>
      </c>
      <c r="C23" s="33">
        <v>2126657</v>
      </c>
      <c r="D23" s="33">
        <v>8267.09</v>
      </c>
      <c r="E23" s="33">
        <v>1663.02</v>
      </c>
      <c r="F23" s="33">
        <v>3276.02</v>
      </c>
      <c r="G23" s="33">
        <v>74414.31</v>
      </c>
      <c r="H23" s="33">
        <v>3950.53</v>
      </c>
      <c r="I23" s="36">
        <v>33110</v>
      </c>
      <c r="J23" s="21">
        <f>3000000-K23</f>
        <v>1130000</v>
      </c>
      <c r="K23" s="22">
        <v>1870000</v>
      </c>
      <c r="L23" s="30">
        <f>K23-K22</f>
        <v>0</v>
      </c>
      <c r="M23" s="31">
        <f>B23/D23</f>
        <v>1.350542935906105</v>
      </c>
      <c r="N23" s="25">
        <f>F23*1000000/J23</f>
        <v>2899.132743362832</v>
      </c>
      <c r="O23" s="25">
        <f>G23*1000000/K23</f>
        <v>39793.748663101607</v>
      </c>
      <c r="P23" s="26">
        <f>N23/O23</f>
        <v>0.07285397432413866</v>
      </c>
      <c r="Q23" s="30">
        <f>$B$35+$B$36*M23+$B$37*E23+$B$38*I23+$B$39*(P23)</f>
        <v>346918.6894138842</v>
      </c>
      <c r="R23" s="14"/>
    </row>
    <row r="24" ht="15.75" customHeight="1">
      <c r="A24" s="15">
        <v>2009</v>
      </c>
      <c r="B24" s="33">
        <v>13353.15</v>
      </c>
      <c r="C24" s="33">
        <v>2028688</v>
      </c>
      <c r="D24" s="33">
        <v>8365.98</v>
      </c>
      <c r="E24" s="33">
        <v>1895.66</v>
      </c>
      <c r="F24" s="33">
        <v>3301.86</v>
      </c>
      <c r="G24" s="33">
        <v>75886.62</v>
      </c>
      <c r="H24" s="33">
        <v>3990.01</v>
      </c>
      <c r="I24" s="36">
        <v>36355</v>
      </c>
      <c r="J24" s="21">
        <f>3000000-K24</f>
        <v>1130000</v>
      </c>
      <c r="K24" s="22">
        <v>1870000</v>
      </c>
      <c r="L24" s="30">
        <f>K24-K23</f>
        <v>0</v>
      </c>
      <c r="M24" s="31">
        <f>B24/D24</f>
        <v>1.596125020619222</v>
      </c>
      <c r="N24" s="25">
        <f>F24*1000000/J24</f>
        <v>2922</v>
      </c>
      <c r="O24" s="25">
        <f>G24*1000000/K24</f>
        <v>40581.080213903741</v>
      </c>
      <c r="P24" s="26">
        <f>N24/O24</f>
        <v>0.07200399754264981</v>
      </c>
      <c r="Q24" s="30">
        <f>$B$35+$B$36*M24+$B$37*E24+$B$38*I24+$B$39*(P24)</f>
        <v>380586.6823137216</v>
      </c>
      <c r="R24" s="14"/>
    </row>
    <row r="25" ht="15.75" customHeight="1">
      <c r="A25" s="15">
        <v>2010</v>
      </c>
      <c r="B25" s="33">
        <v>16113.19</v>
      </c>
      <c r="C25" s="33">
        <v>2102646</v>
      </c>
      <c r="D25" s="33">
        <v>8521.549999999999</v>
      </c>
      <c r="E25" s="33">
        <v>2324.64</v>
      </c>
      <c r="F25" s="33">
        <v>3697.18</v>
      </c>
      <c r="G25" s="33">
        <v>93462.97</v>
      </c>
      <c r="H25" s="33">
        <v>4054.37</v>
      </c>
      <c r="I25" s="36">
        <v>40358</v>
      </c>
      <c r="J25" s="21">
        <f>3000000-K25</f>
        <v>1130000</v>
      </c>
      <c r="K25" s="22">
        <v>1870000</v>
      </c>
      <c r="L25" s="30">
        <f>K25-K24</f>
        <v>0</v>
      </c>
      <c r="M25" s="31">
        <f>B25/D25</f>
        <v>1.89087548626717</v>
      </c>
      <c r="N25" s="25">
        <f>F25*1000000/J25</f>
        <v>3271.840707964602</v>
      </c>
      <c r="O25" s="25">
        <f>G25*1000000/K25</f>
        <v>49980.197860962566</v>
      </c>
      <c r="P25" s="26">
        <f>N25/O25</f>
        <v>0.06546274020495824</v>
      </c>
      <c r="Q25" s="30">
        <f>$B$35+$B$36*M25+$B$37*E25+$B$38*I25+$B$39*(P25)</f>
        <v>422385.6569595303</v>
      </c>
      <c r="R25" s="14"/>
    </row>
    <row r="26" ht="15.75" customHeight="1">
      <c r="A26" s="15">
        <v>2011</v>
      </c>
      <c r="B26" s="33">
        <v>16843.83</v>
      </c>
      <c r="C26" s="33">
        <v>2232847</v>
      </c>
      <c r="D26" s="33">
        <v>8637.190000000001</v>
      </c>
      <c r="E26" s="33">
        <v>3059.08</v>
      </c>
      <c r="F26" s="33">
        <v>4301.86</v>
      </c>
      <c r="G26" s="33">
        <v>103493.35</v>
      </c>
      <c r="H26" s="33">
        <v>4111.72</v>
      </c>
      <c r="I26" s="36">
        <v>45152</v>
      </c>
      <c r="J26" s="21">
        <f>3000000-K26</f>
        <v>1130000</v>
      </c>
      <c r="K26" s="22">
        <v>1870000</v>
      </c>
      <c r="L26" s="30">
        <f>K26-K25</f>
        <v>0</v>
      </c>
      <c r="M26" s="31">
        <f>B26/D26</f>
        <v>1.950151611808933</v>
      </c>
      <c r="N26" s="25">
        <f>F26*1000000/J26</f>
        <v>3806.955752212390</v>
      </c>
      <c r="O26" s="25">
        <f>G26*1000000/K26</f>
        <v>55344.037433155077</v>
      </c>
      <c r="P26" s="26">
        <f>N26/O26</f>
        <v>0.06878709846224099</v>
      </c>
      <c r="Q26" s="30">
        <f>$B$35+$B$36*M26+$B$37*E26+$B$38*I26+$B$39*(P26)</f>
        <v>474293.4436828837</v>
      </c>
      <c r="R26" s="14"/>
    </row>
    <row r="27" ht="15.75" customHeight="1">
      <c r="A27" s="15">
        <v>2012</v>
      </c>
      <c r="B27" s="33">
        <v>19307.53</v>
      </c>
      <c r="C27" s="33">
        <v>2410578</v>
      </c>
      <c r="D27" s="33">
        <v>8635.889999999999</v>
      </c>
      <c r="E27" s="33">
        <v>3723.02</v>
      </c>
      <c r="F27" s="33">
        <v>4550.29</v>
      </c>
      <c r="G27" s="33">
        <v>105049.54</v>
      </c>
      <c r="H27" s="33">
        <v>4090.05</v>
      </c>
      <c r="I27" s="36">
        <v>50577</v>
      </c>
      <c r="J27" s="21">
        <f>3000000-K27</f>
        <v>1130000</v>
      </c>
      <c r="K27" s="22">
        <v>1870000</v>
      </c>
      <c r="L27" s="30">
        <f>K27-K26</f>
        <v>0</v>
      </c>
      <c r="M27" s="31">
        <f>B27/D27</f>
        <v>2.23573134905609</v>
      </c>
      <c r="N27" s="25">
        <f>F27*1000000/J27</f>
        <v>4026.805309734513</v>
      </c>
      <c r="O27" s="25">
        <f>G27*1000000/K27</f>
        <v>56176.224598930479</v>
      </c>
      <c r="P27" s="26">
        <f>N27/O27</f>
        <v>0.07168166494782881</v>
      </c>
      <c r="Q27" s="30">
        <f>$B$35+$B$36*M27+$B$37*E27+$B$38*I27+$B$39*(P27)</f>
        <v>532237.4988703544</v>
      </c>
      <c r="R27" s="14"/>
    </row>
    <row r="28" ht="15.75" customHeight="1">
      <c r="A28" s="15">
        <v>2013</v>
      </c>
      <c r="B28" s="33">
        <v>22828.65</v>
      </c>
      <c r="C28" s="33">
        <v>2532719</v>
      </c>
      <c r="D28" s="33">
        <v>8759.459999999999</v>
      </c>
      <c r="E28" s="33">
        <v>7581.85</v>
      </c>
      <c r="F28" s="33">
        <v>4802.01</v>
      </c>
      <c r="G28" s="33">
        <v>119139.72</v>
      </c>
      <c r="H28" s="37">
        <v>4031.97</v>
      </c>
      <c r="I28" s="36">
        <v>53611</v>
      </c>
      <c r="J28" s="21">
        <f>3000000-K28</f>
        <v>1130000</v>
      </c>
      <c r="K28" s="22">
        <v>1870000</v>
      </c>
      <c r="L28" s="30">
        <f>K28-K27</f>
        <v>0</v>
      </c>
      <c r="M28" s="31">
        <f>B28/D28</f>
        <v>2.606170928344898</v>
      </c>
      <c r="N28" s="25">
        <f>F28*1000000/J28</f>
        <v>4249.566371681416</v>
      </c>
      <c r="O28" s="25">
        <f>G28*1000000/K28</f>
        <v>63711.080213903741</v>
      </c>
      <c r="P28" s="26">
        <f>N28/O28</f>
        <v>0.0667005857915752</v>
      </c>
      <c r="Q28" s="30">
        <f>$B$35+$B$36*M28+$B$37*E28+$B$38*I28+$B$39*(P28)</f>
        <v>581658.3823274984</v>
      </c>
      <c r="R28" s="14"/>
    </row>
    <row r="29" ht="15.75" customHeight="1">
      <c r="A29" s="15">
        <v>2014</v>
      </c>
      <c r="B29" s="33">
        <v>25928.09</v>
      </c>
      <c r="C29" s="33">
        <v>2727751</v>
      </c>
      <c r="D29" s="33">
        <v>8886.879999999999</v>
      </c>
      <c r="E29" s="33">
        <v>8582.469999999999</v>
      </c>
      <c r="F29" s="33">
        <v>5053.72</v>
      </c>
      <c r="G29" s="33">
        <v>130081.02</v>
      </c>
      <c r="H29" s="38">
        <v>4032.42</v>
      </c>
      <c r="I29" s="36">
        <v>59827</v>
      </c>
      <c r="J29" s="21">
        <f>3000000-K29</f>
        <v>1130000</v>
      </c>
      <c r="K29" s="22">
        <v>1870000</v>
      </c>
      <c r="L29" s="30">
        <f>K29-K28</f>
        <v>0</v>
      </c>
      <c r="M29" s="31">
        <f>B29/D29</f>
        <v>2.91756949570603</v>
      </c>
      <c r="N29" s="25">
        <f>F29*1000000/J29</f>
        <v>4472.318584070797</v>
      </c>
      <c r="O29" s="25">
        <f>G29*1000000/K29</f>
        <v>69562.042780748670</v>
      </c>
      <c r="P29" s="26">
        <f>N29/O29</f>
        <v>0.06429251363659655</v>
      </c>
      <c r="Q29" s="30">
        <f>$B$35+$B$36*M29+$B$37*E29+$B$38*I29+$B$39*(P29)</f>
        <v>648784.5358387808</v>
      </c>
      <c r="R29" s="14"/>
    </row>
    <row r="30" ht="15.75" customHeight="1">
      <c r="A30" s="15">
        <v>2015</v>
      </c>
      <c r="B30" s="39">
        <v>30031.2</v>
      </c>
      <c r="C30" s="33">
        <v>2702512</v>
      </c>
      <c r="D30" s="33">
        <v>9008.379999999999</v>
      </c>
      <c r="E30" s="33">
        <v>9449.280000000001</v>
      </c>
      <c r="F30" s="33">
        <v>5303.63</v>
      </c>
      <c r="G30" s="33">
        <v>135308.14</v>
      </c>
      <c r="H30" s="40">
        <v>3394.65</v>
      </c>
      <c r="I30" s="36">
        <v>66296</v>
      </c>
      <c r="J30" s="21">
        <f>3000000-K30</f>
        <v>1130000</v>
      </c>
      <c r="K30" s="22">
        <v>1870000</v>
      </c>
      <c r="L30" s="30">
        <f>K30-K29</f>
        <v>0</v>
      </c>
      <c r="M30" s="31">
        <f>B30/D30</f>
        <v>3.333695958651834</v>
      </c>
      <c r="N30" s="25">
        <f>F30*1000000/J30</f>
        <v>4693.477876106194</v>
      </c>
      <c r="O30" s="25">
        <f>G30*1000000/K30</f>
        <v>72357.294117647063</v>
      </c>
      <c r="P30" s="26">
        <f>N30/O30</f>
        <v>0.06486530395228686</v>
      </c>
      <c r="Q30" s="30">
        <f>$B$35+$B$36*M30+$B$37*E30+$B$38*I30+$B$39*(P30)</f>
        <v>718062.4722955088</v>
      </c>
      <c r="R30" s="14"/>
    </row>
    <row r="31" ht="15.75" customHeight="1">
      <c r="A31" s="15">
        <v>2016</v>
      </c>
      <c r="B31" s="33">
        <v>33008.86</v>
      </c>
      <c r="C31" s="33">
        <v>2340689</v>
      </c>
      <c r="D31" s="39">
        <v>9164.9</v>
      </c>
      <c r="E31" s="39">
        <v>10310.8</v>
      </c>
      <c r="F31" s="33">
        <v>5817.55</v>
      </c>
      <c r="G31" s="33">
        <v>144926.09</v>
      </c>
      <c r="H31" s="40">
        <v>3387.69</v>
      </c>
      <c r="I31" s="36">
        <v>72848</v>
      </c>
      <c r="J31" s="21">
        <f>3000000-K31</f>
        <v>1130000</v>
      </c>
      <c r="K31" s="22">
        <v>1870000</v>
      </c>
      <c r="L31" s="30">
        <f>K31-K30</f>
        <v>0</v>
      </c>
      <c r="M31" s="31">
        <f>B31/D31</f>
        <v>3.601660683695403</v>
      </c>
      <c r="N31" s="25">
        <f>F31*1000000/J31</f>
        <v>5148.274336283186</v>
      </c>
      <c r="O31" s="25">
        <f>G31*1000000/K31</f>
        <v>77500.582887700541</v>
      </c>
      <c r="P31" s="26">
        <f>N31/O31</f>
        <v>0.06642884665452271</v>
      </c>
      <c r="Q31" s="30">
        <f>$B$35+$B$36*M31+$B$37*E31+$B$38*I31+$B$39*(P31)</f>
        <v>788149.1380742096</v>
      </c>
      <c r="R31" s="14"/>
    </row>
    <row r="32" ht="15.75" customHeight="1">
      <c r="A32" s="15">
        <v>2017</v>
      </c>
      <c r="B32" s="33">
        <v>37477.96</v>
      </c>
      <c r="C32" s="33">
        <v>2294813</v>
      </c>
      <c r="D32" s="33">
        <v>9316.91</v>
      </c>
      <c r="E32" s="33">
        <v>11187.73</v>
      </c>
      <c r="F32" s="33">
        <v>5969.87</v>
      </c>
      <c r="G32" s="33">
        <v>148173.99</v>
      </c>
      <c r="H32" s="40">
        <v>3367.45</v>
      </c>
      <c r="I32" s="36">
        <v>80020</v>
      </c>
      <c r="J32" s="21">
        <f>3000000-K32</f>
        <v>1130000</v>
      </c>
      <c r="K32" s="22">
        <v>1870000</v>
      </c>
      <c r="L32" s="30">
        <f>K32-K31</f>
        <v>0</v>
      </c>
      <c r="M32" s="31">
        <f>B32/D32</f>
        <v>4.022574007906055</v>
      </c>
      <c r="N32" s="25">
        <f>F32*1000000/J32</f>
        <v>5283.070796460177</v>
      </c>
      <c r="O32" s="25">
        <f>G32*1000000/K32</f>
        <v>79237.427807486631</v>
      </c>
      <c r="P32" s="26">
        <f>N32/O32</f>
        <v>0.06667393102784457</v>
      </c>
      <c r="Q32" s="30">
        <f>$B$35+$B$36*M32+$B$37*E32+$B$38*I32+$B$39*(P32)</f>
        <v>864483.8514861806</v>
      </c>
      <c r="R32" s="14"/>
    </row>
    <row r="33" ht="15.75" customHeight="1">
      <c r="A33" s="15">
        <v>2018</v>
      </c>
      <c r="B33" s="2"/>
      <c r="C33" s="2"/>
      <c r="D33" s="2"/>
      <c r="E33" s="2"/>
      <c r="F33" s="2"/>
      <c r="G33" s="2"/>
      <c r="H33" t="s" s="41">
        <v>16</v>
      </c>
      <c r="I33" s="2"/>
      <c r="J33" s="42"/>
      <c r="K33" s="42"/>
      <c r="L33" s="42"/>
      <c r="M33" s="43"/>
      <c r="N33" s="43"/>
      <c r="O33" s="43"/>
      <c r="P33" s="43"/>
      <c r="Q33" s="44"/>
      <c r="R33" s="43"/>
    </row>
    <row r="34" ht="15.75" customHeight="1">
      <c r="A34" s="45"/>
      <c r="B34" s="45"/>
      <c r="C34" s="2"/>
      <c r="D34" s="2"/>
      <c r="E34" s="2"/>
      <c r="F34" s="2"/>
      <c r="G34" s="2"/>
      <c r="H34" s="2"/>
      <c r="I34" s="2"/>
      <c r="J34" s="2"/>
      <c r="K34" s="2"/>
      <c r="L34" s="46"/>
      <c r="M34" s="43"/>
      <c r="N34" s="43"/>
      <c r="O34" s="43"/>
      <c r="P34" s="43"/>
      <c r="Q34" s="43"/>
      <c r="R34" s="43"/>
    </row>
    <row r="35" ht="15" customHeight="1">
      <c r="A35" t="s" s="47">
        <v>17</v>
      </c>
      <c r="B35" s="48">
        <v>1000</v>
      </c>
      <c r="C35" s="49"/>
      <c r="D35" s="2"/>
      <c r="E35" s="2"/>
      <c r="F35" s="2"/>
      <c r="G35" s="2"/>
      <c r="H35" s="2"/>
      <c r="I35" s="2"/>
      <c r="J35" s="2"/>
      <c r="K35" s="50"/>
      <c r="L35" t="s" s="51">
        <v>18</v>
      </c>
      <c r="M35" s="14"/>
      <c r="N35" s="43"/>
      <c r="O35" s="43"/>
      <c r="P35" s="43"/>
      <c r="Q35" s="43"/>
      <c r="R35" s="43"/>
    </row>
    <row r="36" ht="15" customHeight="1">
      <c r="A36" t="s" s="52">
        <v>19</v>
      </c>
      <c r="B36" s="53">
        <v>500</v>
      </c>
      <c r="C36" s="49"/>
      <c r="D36" s="2"/>
      <c r="E36" s="2"/>
      <c r="F36" s="2"/>
      <c r="G36" s="2"/>
      <c r="H36" s="2"/>
      <c r="I36" s="2"/>
      <c r="J36" s="2"/>
      <c r="K36" s="2"/>
      <c r="L36" s="42"/>
      <c r="M36" s="43"/>
      <c r="N36" s="43"/>
      <c r="O36" s="43"/>
      <c r="P36" s="43"/>
      <c r="Q36" s="43"/>
      <c r="R36" s="43"/>
    </row>
    <row r="37" ht="15" customHeight="1">
      <c r="A37" t="s" s="52">
        <v>20</v>
      </c>
      <c r="B37" s="53">
        <v>5</v>
      </c>
      <c r="C37" s="49"/>
      <c r="D37" s="2"/>
      <c r="E37" s="2"/>
      <c r="F37" s="2"/>
      <c r="G37" s="2"/>
      <c r="H37" s="2"/>
      <c r="I37" s="2"/>
      <c r="J37" s="2"/>
      <c r="K37" s="2"/>
      <c r="L37" s="2"/>
      <c r="M37" s="43"/>
      <c r="N37" s="43"/>
      <c r="O37" s="43"/>
      <c r="P37" s="43"/>
      <c r="Q37" s="43"/>
      <c r="R37" s="43"/>
    </row>
    <row r="38" ht="15" customHeight="1">
      <c r="A38" t="s" s="52">
        <v>21</v>
      </c>
      <c r="B38" s="53">
        <v>10</v>
      </c>
      <c r="C38" s="49"/>
      <c r="D38" s="2"/>
      <c r="E38" s="2"/>
      <c r="F38" s="2"/>
      <c r="G38" s="2"/>
      <c r="H38" s="2"/>
      <c r="I38" s="2"/>
      <c r="J38" t="s" s="54">
        <v>22</v>
      </c>
      <c r="K38" s="2"/>
      <c r="L38" s="2"/>
      <c r="M38" s="43"/>
      <c r="N38" s="43"/>
      <c r="O38" s="43"/>
      <c r="P38" s="43"/>
      <c r="Q38" s="43"/>
      <c r="R38" s="43"/>
    </row>
    <row r="39" ht="15.75" customHeight="1">
      <c r="A39" t="s" s="55">
        <v>23</v>
      </c>
      <c r="B39" s="56">
        <v>80000</v>
      </c>
      <c r="C39" s="49"/>
      <c r="D39" s="2"/>
      <c r="E39" s="2"/>
      <c r="F39" s="2"/>
      <c r="G39" s="2"/>
      <c r="H39" s="2"/>
      <c r="I39" s="2"/>
      <c r="J39" t="s" s="54">
        <v>24</v>
      </c>
      <c r="K39" s="2"/>
      <c r="L39" s="2"/>
      <c r="M39" s="43"/>
      <c r="N39" s="43"/>
      <c r="O39" s="43"/>
      <c r="P39" s="43"/>
      <c r="Q39" s="43"/>
      <c r="R39" s="43"/>
    </row>
    <row r="40" ht="15.75" customHeight="1">
      <c r="A40" t="s" s="57">
        <v>25</v>
      </c>
      <c r="B40" s="58"/>
      <c r="C40" s="49"/>
      <c r="D40" s="2"/>
      <c r="E40" s="2"/>
      <c r="F40" s="2"/>
      <c r="G40" s="2"/>
      <c r="H40" s="2"/>
      <c r="I40" s="2"/>
      <c r="J40" s="2"/>
      <c r="K40" s="2"/>
      <c r="L40" s="2"/>
      <c r="M40" s="43"/>
      <c r="N40" s="43"/>
      <c r="O40" s="43"/>
      <c r="P40" s="43"/>
      <c r="Q40" s="43"/>
      <c r="R40" s="43"/>
    </row>
    <row r="41" ht="15" customHeight="1">
      <c r="A41" s="59"/>
      <c r="B41" s="59"/>
      <c r="C41" s="2"/>
      <c r="D41" s="2"/>
      <c r="E41" s="2"/>
      <c r="F41" s="2"/>
      <c r="G41" s="2"/>
      <c r="H41" s="2"/>
      <c r="I41" s="2"/>
      <c r="J41" s="2"/>
      <c r="K41" s="2"/>
      <c r="L41" s="2"/>
      <c r="M41" s="43"/>
      <c r="N41" s="43"/>
      <c r="O41" s="43"/>
      <c r="P41" s="43"/>
      <c r="Q41" s="43"/>
      <c r="R41" s="43"/>
    </row>
    <row r="42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43"/>
      <c r="N42" s="43"/>
      <c r="O42" s="43"/>
      <c r="P42" s="43"/>
      <c r="Q42" s="43"/>
      <c r="R42" s="43"/>
    </row>
    <row r="43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43"/>
      <c r="N43" s="43"/>
      <c r="O43" s="43"/>
      <c r="P43" s="43"/>
      <c r="Q43" s="43"/>
      <c r="R43" s="43"/>
    </row>
    <row r="44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43"/>
      <c r="N44" s="43"/>
      <c r="O44" s="43"/>
      <c r="P44" s="43"/>
      <c r="Q44" s="43"/>
      <c r="R44" s="4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