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aragao\PycharmProjects\IB\"/>
    </mc:Choice>
  </mc:AlternateContent>
  <xr:revisionPtr revIDLastSave="0" documentId="13_ncr:1_{2B423399-32EA-476C-B5E3-C2855CD2B6AD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RBR" sheetId="12" r:id="rId1"/>
    <sheet name="Profits" sheetId="13" r:id="rId2"/>
  </sheets>
  <definedNames>
    <definedName name="_xlnm._FilterDatabase" localSheetId="0" hidden="1">RBR!$A$1:$P$79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3" l="1"/>
  <c r="M15" i="13"/>
  <c r="M14" i="13"/>
  <c r="M13" i="13"/>
  <c r="L16" i="13"/>
  <c r="L15" i="13"/>
  <c r="L14" i="13"/>
  <c r="L13" i="13"/>
  <c r="J15" i="13"/>
  <c r="K15" i="13" s="1"/>
  <c r="J16" i="13" s="1"/>
  <c r="K16" i="13" s="1"/>
  <c r="K14" i="13"/>
  <c r="J14" i="13"/>
  <c r="K13" i="13"/>
  <c r="M3" i="13"/>
  <c r="C11" i="13" s="1"/>
  <c r="K3" i="13"/>
  <c r="C10" i="13" s="1"/>
  <c r="I3" i="13"/>
  <c r="C9" i="13" s="1"/>
  <c r="G3" i="13"/>
  <c r="C8" i="13" s="1"/>
  <c r="E3" i="13"/>
  <c r="C7" i="13" s="1"/>
  <c r="N2" i="13"/>
  <c r="B11" i="13" s="1"/>
  <c r="L2" i="13"/>
  <c r="B10" i="13" s="1"/>
  <c r="J2" i="13"/>
  <c r="B9" i="13" s="1"/>
  <c r="H2" i="13"/>
  <c r="B8" i="13" s="1"/>
  <c r="F2" i="13"/>
  <c r="B7" i="13" s="1"/>
  <c r="D2" i="13"/>
  <c r="T2" i="12"/>
  <c r="J79" i="12"/>
  <c r="M79" i="12" s="1"/>
  <c r="I79" i="12"/>
  <c r="G79" i="12"/>
  <c r="J78" i="12"/>
  <c r="M78" i="12" s="1"/>
  <c r="I78" i="12"/>
  <c r="G78" i="12"/>
  <c r="J77" i="12"/>
  <c r="M77" i="12" s="1"/>
  <c r="I77" i="12"/>
  <c r="G77" i="12"/>
  <c r="J76" i="12"/>
  <c r="M76" i="12" s="1"/>
  <c r="I76" i="12"/>
  <c r="G76" i="12"/>
  <c r="J75" i="12"/>
  <c r="M75" i="12" s="1"/>
  <c r="I75" i="12"/>
  <c r="G75" i="12"/>
  <c r="J74" i="12"/>
  <c r="M74" i="12" s="1"/>
  <c r="I74" i="12"/>
  <c r="G74" i="12"/>
  <c r="J73" i="12"/>
  <c r="M73" i="12" s="1"/>
  <c r="I73" i="12"/>
  <c r="G73" i="12"/>
  <c r="J72" i="12"/>
  <c r="M72" i="12" s="1"/>
  <c r="I72" i="12"/>
  <c r="G72" i="12"/>
  <c r="J71" i="12"/>
  <c r="M71" i="12" s="1"/>
  <c r="I71" i="12"/>
  <c r="G71" i="12"/>
  <c r="J70" i="12"/>
  <c r="M70" i="12" s="1"/>
  <c r="I70" i="12"/>
  <c r="G70" i="12"/>
  <c r="J69" i="12"/>
  <c r="M69" i="12" s="1"/>
  <c r="I69" i="12"/>
  <c r="G69" i="12"/>
  <c r="J68" i="12"/>
  <c r="M68" i="12" s="1"/>
  <c r="I68" i="12"/>
  <c r="G68" i="12"/>
  <c r="J67" i="12"/>
  <c r="M67" i="12" s="1"/>
  <c r="I67" i="12"/>
  <c r="G67" i="12"/>
  <c r="J66" i="12"/>
  <c r="M66" i="12" s="1"/>
  <c r="I66" i="12"/>
  <c r="G66" i="12"/>
  <c r="J65" i="12"/>
  <c r="M65" i="12" s="1"/>
  <c r="I65" i="12"/>
  <c r="G65" i="12"/>
  <c r="J64" i="12"/>
  <c r="M64" i="12" s="1"/>
  <c r="I64" i="12"/>
  <c r="G64" i="12"/>
  <c r="J63" i="12"/>
  <c r="M63" i="12" s="1"/>
  <c r="I63" i="12"/>
  <c r="G63" i="12"/>
  <c r="J62" i="12"/>
  <c r="M62" i="12" s="1"/>
  <c r="I62" i="12"/>
  <c r="G62" i="12"/>
  <c r="J61" i="12"/>
  <c r="M61" i="12" s="1"/>
  <c r="I61" i="12"/>
  <c r="G61" i="12"/>
  <c r="J60" i="12"/>
  <c r="M60" i="12" s="1"/>
  <c r="I60" i="12"/>
  <c r="G60" i="12"/>
  <c r="J59" i="12"/>
  <c r="M59" i="12" s="1"/>
  <c r="I59" i="12"/>
  <c r="G59" i="12"/>
  <c r="J58" i="12"/>
  <c r="M58" i="12" s="1"/>
  <c r="I58" i="12"/>
  <c r="G58" i="12"/>
  <c r="J57" i="12"/>
  <c r="M57" i="12" s="1"/>
  <c r="I57" i="12"/>
  <c r="G57" i="12"/>
  <c r="J56" i="12"/>
  <c r="M56" i="12" s="1"/>
  <c r="I56" i="12"/>
  <c r="G56" i="12"/>
  <c r="J55" i="12"/>
  <c r="M55" i="12" s="1"/>
  <c r="I55" i="12"/>
  <c r="G55" i="12"/>
  <c r="J54" i="12"/>
  <c r="M54" i="12" s="1"/>
  <c r="I54" i="12"/>
  <c r="G54" i="12"/>
  <c r="J53" i="12"/>
  <c r="M53" i="12" s="1"/>
  <c r="I53" i="12"/>
  <c r="G53" i="12"/>
  <c r="J52" i="12"/>
  <c r="M52" i="12" s="1"/>
  <c r="I52" i="12"/>
  <c r="G52" i="12"/>
  <c r="J51" i="12"/>
  <c r="M51" i="12" s="1"/>
  <c r="I51" i="12"/>
  <c r="G51" i="12"/>
  <c r="J50" i="12"/>
  <c r="M50" i="12" s="1"/>
  <c r="I50" i="12"/>
  <c r="G50" i="12"/>
  <c r="J49" i="12"/>
  <c r="M49" i="12" s="1"/>
  <c r="I49" i="12"/>
  <c r="G49" i="12"/>
  <c r="J48" i="12"/>
  <c r="M48" i="12" s="1"/>
  <c r="I48" i="12"/>
  <c r="G48" i="12"/>
  <c r="J47" i="12"/>
  <c r="M47" i="12" s="1"/>
  <c r="I47" i="12"/>
  <c r="G47" i="12"/>
  <c r="J46" i="12"/>
  <c r="M46" i="12" s="1"/>
  <c r="I46" i="12"/>
  <c r="G46" i="12"/>
  <c r="J45" i="12"/>
  <c r="M45" i="12" s="1"/>
  <c r="I45" i="12"/>
  <c r="G45" i="12"/>
  <c r="J44" i="12"/>
  <c r="M44" i="12" s="1"/>
  <c r="I44" i="12"/>
  <c r="G44" i="12"/>
  <c r="J43" i="12"/>
  <c r="M43" i="12" s="1"/>
  <c r="I43" i="12"/>
  <c r="G43" i="12"/>
  <c r="J42" i="12"/>
  <c r="M42" i="12" s="1"/>
  <c r="I42" i="12"/>
  <c r="G42" i="12"/>
  <c r="J41" i="12"/>
  <c r="M41" i="12" s="1"/>
  <c r="I41" i="12"/>
  <c r="G41" i="12"/>
  <c r="J40" i="12"/>
  <c r="M40" i="12" s="1"/>
  <c r="I40" i="12"/>
  <c r="G40" i="12"/>
  <c r="J39" i="12"/>
  <c r="M39" i="12" s="1"/>
  <c r="I39" i="12"/>
  <c r="G39" i="12"/>
  <c r="J38" i="12"/>
  <c r="M38" i="12" s="1"/>
  <c r="I38" i="12"/>
  <c r="G38" i="12"/>
  <c r="J37" i="12"/>
  <c r="M37" i="12" s="1"/>
  <c r="I37" i="12"/>
  <c r="G37" i="12"/>
  <c r="J36" i="12"/>
  <c r="M36" i="12" s="1"/>
  <c r="I36" i="12"/>
  <c r="G36" i="12"/>
  <c r="J35" i="12"/>
  <c r="M35" i="12" s="1"/>
  <c r="I35" i="12"/>
  <c r="G35" i="12"/>
  <c r="J34" i="12"/>
  <c r="M34" i="12" s="1"/>
  <c r="I34" i="12"/>
  <c r="G34" i="12"/>
  <c r="J33" i="12"/>
  <c r="M33" i="12" s="1"/>
  <c r="I33" i="12"/>
  <c r="G33" i="12"/>
  <c r="J32" i="12"/>
  <c r="M32" i="12" s="1"/>
  <c r="I32" i="12"/>
  <c r="G32" i="12"/>
  <c r="J31" i="12"/>
  <c r="M31" i="12" s="1"/>
  <c r="I31" i="12"/>
  <c r="G31" i="12"/>
  <c r="J30" i="12"/>
  <c r="M30" i="12" s="1"/>
  <c r="I30" i="12"/>
  <c r="G30" i="12"/>
  <c r="J29" i="12"/>
  <c r="M29" i="12" s="1"/>
  <c r="I29" i="12"/>
  <c r="G29" i="12"/>
  <c r="J28" i="12"/>
  <c r="M28" i="12" s="1"/>
  <c r="I28" i="12"/>
  <c r="G28" i="12"/>
  <c r="J27" i="12"/>
  <c r="M27" i="12" s="1"/>
  <c r="I27" i="12"/>
  <c r="G27" i="12"/>
  <c r="J26" i="12"/>
  <c r="M26" i="12" s="1"/>
  <c r="I26" i="12"/>
  <c r="G26" i="12"/>
  <c r="J25" i="12"/>
  <c r="M25" i="12" s="1"/>
  <c r="I25" i="12"/>
  <c r="G25" i="12"/>
  <c r="J24" i="12"/>
  <c r="M24" i="12" s="1"/>
  <c r="I24" i="12"/>
  <c r="G24" i="12"/>
  <c r="J23" i="12"/>
  <c r="M23" i="12" s="1"/>
  <c r="I23" i="12"/>
  <c r="G23" i="12"/>
  <c r="J22" i="12"/>
  <c r="M22" i="12" s="1"/>
  <c r="I22" i="12"/>
  <c r="G22" i="12"/>
  <c r="J21" i="12"/>
  <c r="M21" i="12" s="1"/>
  <c r="I21" i="12"/>
  <c r="G21" i="12"/>
  <c r="J20" i="12"/>
  <c r="M20" i="12" s="1"/>
  <c r="I20" i="12"/>
  <c r="G20" i="12"/>
  <c r="J19" i="12"/>
  <c r="M19" i="12" s="1"/>
  <c r="I19" i="12"/>
  <c r="G19" i="12"/>
  <c r="J18" i="12"/>
  <c r="M18" i="12" s="1"/>
  <c r="I18" i="12"/>
  <c r="G18" i="12"/>
  <c r="J17" i="12"/>
  <c r="M17" i="12" s="1"/>
  <c r="I17" i="12"/>
  <c r="G17" i="12"/>
  <c r="J16" i="12"/>
  <c r="M16" i="12" s="1"/>
  <c r="I16" i="12"/>
  <c r="G16" i="12"/>
  <c r="J15" i="12"/>
  <c r="M15" i="12" s="1"/>
  <c r="I15" i="12"/>
  <c r="G15" i="12"/>
  <c r="J14" i="12"/>
  <c r="M14" i="12" s="1"/>
  <c r="I14" i="12"/>
  <c r="G14" i="12"/>
  <c r="J13" i="12"/>
  <c r="M13" i="12" s="1"/>
  <c r="I13" i="12"/>
  <c r="G13" i="12"/>
  <c r="J12" i="12"/>
  <c r="M12" i="12" s="1"/>
  <c r="I12" i="12"/>
  <c r="G12" i="12"/>
  <c r="J11" i="12"/>
  <c r="M11" i="12" s="1"/>
  <c r="I11" i="12"/>
  <c r="G11" i="12"/>
  <c r="J10" i="12"/>
  <c r="M10" i="12" s="1"/>
  <c r="I10" i="12"/>
  <c r="G10" i="12"/>
  <c r="J9" i="12"/>
  <c r="M9" i="12" s="1"/>
  <c r="I9" i="12"/>
  <c r="G9" i="12"/>
  <c r="J8" i="12"/>
  <c r="M8" i="12" s="1"/>
  <c r="I8" i="12"/>
  <c r="G8" i="12"/>
  <c r="J7" i="12"/>
  <c r="M7" i="12" s="1"/>
  <c r="I7" i="12"/>
  <c r="G7" i="12"/>
  <c r="J6" i="12"/>
  <c r="M6" i="12" s="1"/>
  <c r="I6" i="12"/>
  <c r="G6" i="12"/>
  <c r="J5" i="12"/>
  <c r="M5" i="12" s="1"/>
  <c r="I5" i="12"/>
  <c r="G5" i="12"/>
  <c r="J4" i="12"/>
  <c r="M4" i="12" s="1"/>
  <c r="I4" i="12"/>
  <c r="G4" i="12"/>
  <c r="J3" i="12"/>
  <c r="I3" i="12"/>
  <c r="G3" i="12"/>
  <c r="M2" i="12"/>
  <c r="I2" i="12"/>
  <c r="G2" i="12"/>
  <c r="L2" i="12" s="1"/>
  <c r="H59" i="12" l="1"/>
  <c r="H67" i="12"/>
  <c r="H75" i="12"/>
  <c r="H3" i="12"/>
  <c r="H11" i="12"/>
  <c r="H19" i="12"/>
  <c r="H27" i="12"/>
  <c r="H35" i="12"/>
  <c r="H43" i="12"/>
  <c r="H51" i="12"/>
  <c r="K22" i="12"/>
  <c r="L23" i="12" s="1"/>
  <c r="H22" i="12"/>
  <c r="K46" i="12"/>
  <c r="L47" i="12" s="1"/>
  <c r="H46" i="12"/>
  <c r="K62" i="12"/>
  <c r="L63" i="12" s="1"/>
  <c r="H62" i="12"/>
  <c r="K78" i="12"/>
  <c r="L79" i="12" s="1"/>
  <c r="H78" i="12"/>
  <c r="K41" i="12"/>
  <c r="L42" i="12" s="1"/>
  <c r="H41" i="12"/>
  <c r="K73" i="12"/>
  <c r="L74" i="12" s="1"/>
  <c r="H73" i="12"/>
  <c r="K12" i="12"/>
  <c r="L13" i="12" s="1"/>
  <c r="H12" i="12"/>
  <c r="K28" i="12"/>
  <c r="L29" i="12" s="1"/>
  <c r="H28" i="12"/>
  <c r="K60" i="12"/>
  <c r="L61" i="12" s="1"/>
  <c r="H60" i="12"/>
  <c r="K76" i="12"/>
  <c r="L77" i="12" s="1"/>
  <c r="H76" i="12"/>
  <c r="K7" i="12"/>
  <c r="L8" i="12" s="1"/>
  <c r="H7" i="12"/>
  <c r="K31" i="12"/>
  <c r="L32" i="12" s="1"/>
  <c r="H31" i="12"/>
  <c r="K47" i="12"/>
  <c r="L48" i="12" s="1"/>
  <c r="H47" i="12"/>
  <c r="K63" i="12"/>
  <c r="H63" i="12"/>
  <c r="K71" i="12"/>
  <c r="L72" i="12" s="1"/>
  <c r="H71" i="12"/>
  <c r="K79" i="12"/>
  <c r="Q79" i="12" s="1"/>
  <c r="R79" i="12" s="1"/>
  <c r="S79" i="12" s="1"/>
  <c r="H79" i="12"/>
  <c r="K10" i="12"/>
  <c r="L11" i="12" s="1"/>
  <c r="H10" i="12"/>
  <c r="K26" i="12"/>
  <c r="L27" i="12" s="1"/>
  <c r="H26" i="12"/>
  <c r="K34" i="12"/>
  <c r="L35" i="12" s="1"/>
  <c r="H34" i="12"/>
  <c r="K42" i="12"/>
  <c r="L43" i="12" s="1"/>
  <c r="H42" i="12"/>
  <c r="K58" i="12"/>
  <c r="L59" i="12" s="1"/>
  <c r="H58" i="12"/>
  <c r="K66" i="12"/>
  <c r="L67" i="12" s="1"/>
  <c r="H66" i="12"/>
  <c r="K74" i="12"/>
  <c r="L75" i="12" s="1"/>
  <c r="H74" i="12"/>
  <c r="H5" i="12"/>
  <c r="H13" i="12"/>
  <c r="H21" i="12"/>
  <c r="H29" i="12"/>
  <c r="H37" i="12"/>
  <c r="K45" i="12"/>
  <c r="L46" i="12" s="1"/>
  <c r="H45" i="12"/>
  <c r="K53" i="12"/>
  <c r="L54" i="12" s="1"/>
  <c r="H53" i="12"/>
  <c r="K61" i="12"/>
  <c r="L62" i="12" s="1"/>
  <c r="H61" i="12"/>
  <c r="H69" i="12"/>
  <c r="H77" i="12"/>
  <c r="K6" i="12"/>
  <c r="L7" i="12" s="1"/>
  <c r="H6" i="12"/>
  <c r="K14" i="12"/>
  <c r="L15" i="12" s="1"/>
  <c r="H14" i="12"/>
  <c r="K30" i="12"/>
  <c r="L31" i="12" s="1"/>
  <c r="H30" i="12"/>
  <c r="K38" i="12"/>
  <c r="L39" i="12" s="1"/>
  <c r="H38" i="12"/>
  <c r="K54" i="12"/>
  <c r="L55" i="12" s="1"/>
  <c r="H54" i="12"/>
  <c r="K70" i="12"/>
  <c r="L71" i="12" s="1"/>
  <c r="H70" i="12"/>
  <c r="K9" i="12"/>
  <c r="L10" i="12" s="1"/>
  <c r="H9" i="12"/>
  <c r="K17" i="12"/>
  <c r="L18" i="12" s="1"/>
  <c r="H17" i="12"/>
  <c r="K25" i="12"/>
  <c r="L26" i="12" s="1"/>
  <c r="H25" i="12"/>
  <c r="K33" i="12"/>
  <c r="L34" i="12" s="1"/>
  <c r="H33" i="12"/>
  <c r="K49" i="12"/>
  <c r="L50" i="12" s="1"/>
  <c r="H49" i="12"/>
  <c r="K57" i="12"/>
  <c r="L58" i="12" s="1"/>
  <c r="H57" i="12"/>
  <c r="K65" i="12"/>
  <c r="L66" i="12" s="1"/>
  <c r="H65" i="12"/>
  <c r="K4" i="12"/>
  <c r="L5" i="12" s="1"/>
  <c r="H4" i="12"/>
  <c r="K20" i="12"/>
  <c r="L21" i="12" s="1"/>
  <c r="H20" i="12"/>
  <c r="K36" i="12"/>
  <c r="L37" i="12" s="1"/>
  <c r="H36" i="12"/>
  <c r="K44" i="12"/>
  <c r="L45" i="12" s="1"/>
  <c r="H44" i="12"/>
  <c r="K52" i="12"/>
  <c r="L53" i="12" s="1"/>
  <c r="H52" i="12"/>
  <c r="K68" i="12"/>
  <c r="L69" i="12" s="1"/>
  <c r="H68" i="12"/>
  <c r="K15" i="12"/>
  <c r="L16" i="12" s="1"/>
  <c r="H15" i="12"/>
  <c r="K23" i="12"/>
  <c r="L24" i="12" s="1"/>
  <c r="H23" i="12"/>
  <c r="K39" i="12"/>
  <c r="H39" i="12"/>
  <c r="K55" i="12"/>
  <c r="L56" i="12" s="1"/>
  <c r="H55" i="12"/>
  <c r="K2" i="12"/>
  <c r="L3" i="12" s="1"/>
  <c r="H2" i="12"/>
  <c r="K18" i="12"/>
  <c r="H18" i="12"/>
  <c r="K50" i="12"/>
  <c r="L51" i="12" s="1"/>
  <c r="H50" i="12"/>
  <c r="K8" i="12"/>
  <c r="L9" i="12" s="1"/>
  <c r="H8" i="12"/>
  <c r="K16" i="12"/>
  <c r="L17" i="12" s="1"/>
  <c r="H16" i="12"/>
  <c r="K24" i="12"/>
  <c r="L25" i="12" s="1"/>
  <c r="H24" i="12"/>
  <c r="K32" i="12"/>
  <c r="L33" i="12" s="1"/>
  <c r="H32" i="12"/>
  <c r="K40" i="12"/>
  <c r="L41" i="12" s="1"/>
  <c r="H40" i="12"/>
  <c r="K48" i="12"/>
  <c r="H48" i="12"/>
  <c r="K56" i="12"/>
  <c r="L57" i="12" s="1"/>
  <c r="H56" i="12"/>
  <c r="K64" i="12"/>
  <c r="L65" i="12" s="1"/>
  <c r="H64" i="12"/>
  <c r="K72" i="12"/>
  <c r="L73" i="12" s="1"/>
  <c r="H72" i="12"/>
  <c r="K69" i="12"/>
  <c r="K3" i="12"/>
  <c r="K11" i="12"/>
  <c r="K19" i="12"/>
  <c r="K27" i="12"/>
  <c r="K35" i="12"/>
  <c r="K43" i="12"/>
  <c r="K51" i="12"/>
  <c r="K59" i="12"/>
  <c r="K67" i="12"/>
  <c r="K75" i="12"/>
  <c r="K5" i="12"/>
  <c r="K13" i="12"/>
  <c r="K21" i="12"/>
  <c r="K29" i="12"/>
  <c r="K37" i="12"/>
  <c r="K77" i="12"/>
  <c r="Q57" i="12"/>
  <c r="Q73" i="12"/>
  <c r="R73" i="12" s="1"/>
  <c r="S73" i="12" s="1"/>
  <c r="Q31" i="12"/>
  <c r="R31" i="12" s="1"/>
  <c r="S31" i="12" s="1"/>
  <c r="Q58" i="12"/>
  <c r="R58" i="12" s="1"/>
  <c r="S58" i="12" s="1"/>
  <c r="Q66" i="12"/>
  <c r="R66" i="12" s="1"/>
  <c r="S66" i="12" s="1"/>
  <c r="Q6" i="12"/>
  <c r="R6" i="12" s="1"/>
  <c r="S6" i="12" s="1"/>
  <c r="Q60" i="12"/>
  <c r="Q76" i="12"/>
  <c r="D11" i="13"/>
  <c r="B12" i="13"/>
  <c r="D10" i="13"/>
  <c r="D9" i="13"/>
  <c r="D8" i="13"/>
  <c r="D7" i="13"/>
  <c r="C12" i="13"/>
  <c r="M3" i="12"/>
  <c r="Q64" i="12" l="1"/>
  <c r="Q40" i="12"/>
  <c r="Q63" i="12"/>
  <c r="R63" i="12" s="1"/>
  <c r="L64" i="12"/>
  <c r="Q44" i="12"/>
  <c r="Q26" i="12"/>
  <c r="R26" i="12" s="1"/>
  <c r="S26" i="12" s="1"/>
  <c r="Q69" i="12"/>
  <c r="R69" i="12" s="1"/>
  <c r="S69" i="12" s="1"/>
  <c r="L70" i="12"/>
  <c r="N71" i="12" s="1"/>
  <c r="P78" i="12"/>
  <c r="L78" i="12"/>
  <c r="N79" i="12" s="1"/>
  <c r="P60" i="12"/>
  <c r="L60" i="12"/>
  <c r="N61" i="12" s="1"/>
  <c r="Q45" i="12"/>
  <c r="R45" i="12" s="1"/>
  <c r="S45" i="12" s="1"/>
  <c r="P76" i="12"/>
  <c r="L76" i="12"/>
  <c r="Q25" i="12"/>
  <c r="R25" i="12" s="1"/>
  <c r="S25" i="12" s="1"/>
  <c r="P68" i="12"/>
  <c r="L68" i="12"/>
  <c r="N69" i="12" s="1"/>
  <c r="Q65" i="12"/>
  <c r="R65" i="12" s="1"/>
  <c r="S65" i="12" s="1"/>
  <c r="Q8" i="12"/>
  <c r="R8" i="12" s="1"/>
  <c r="S8" i="12" s="1"/>
  <c r="Q23" i="12"/>
  <c r="R23" i="12" s="1"/>
  <c r="S23" i="12" s="1"/>
  <c r="Q30" i="12"/>
  <c r="R30" i="12" s="1"/>
  <c r="S30" i="12" s="1"/>
  <c r="Q15" i="12"/>
  <c r="R15" i="12" s="1"/>
  <c r="S15" i="12" s="1"/>
  <c r="P30" i="12"/>
  <c r="L30" i="12"/>
  <c r="N31" i="12" s="1"/>
  <c r="P44" i="12"/>
  <c r="L44" i="12"/>
  <c r="P22" i="12"/>
  <c r="L22" i="12"/>
  <c r="P36" i="12"/>
  <c r="L36" i="12"/>
  <c r="N37" i="12" s="1"/>
  <c r="P38" i="12"/>
  <c r="L38" i="12"/>
  <c r="N39" i="12" s="1"/>
  <c r="P52" i="12"/>
  <c r="L52" i="12"/>
  <c r="N53" i="12" s="1"/>
  <c r="Q17" i="12"/>
  <c r="P14" i="12"/>
  <c r="L14" i="12"/>
  <c r="N15" i="12" s="1"/>
  <c r="P28" i="12"/>
  <c r="L28" i="12"/>
  <c r="N29" i="12" s="1"/>
  <c r="Q36" i="12"/>
  <c r="R36" i="12" s="1"/>
  <c r="S36" i="12" s="1"/>
  <c r="P6" i="12"/>
  <c r="L6" i="12"/>
  <c r="P20" i="12"/>
  <c r="L20" i="12"/>
  <c r="Q39" i="12"/>
  <c r="R39" i="12" s="1"/>
  <c r="S39" i="12" s="1"/>
  <c r="T39" i="12" s="1"/>
  <c r="L40" i="12"/>
  <c r="N41" i="12" s="1"/>
  <c r="Q48" i="12"/>
  <c r="R48" i="12" s="1"/>
  <c r="S48" i="12" s="1"/>
  <c r="L49" i="12"/>
  <c r="N50" i="12" s="1"/>
  <c r="P12" i="12"/>
  <c r="L12" i="12"/>
  <c r="Q42" i="12"/>
  <c r="R42" i="12" s="1"/>
  <c r="S42" i="12" s="1"/>
  <c r="Q38" i="12"/>
  <c r="R38" i="12" s="1"/>
  <c r="S38" i="12" s="1"/>
  <c r="P4" i="12"/>
  <c r="L4" i="12"/>
  <c r="N5" i="12" s="1"/>
  <c r="Q18" i="12"/>
  <c r="R18" i="12" s="1"/>
  <c r="S18" i="12" s="1"/>
  <c r="L19" i="12"/>
  <c r="N20" i="12" s="1"/>
  <c r="P40" i="12"/>
  <c r="N55" i="12"/>
  <c r="P54" i="12"/>
  <c r="N58" i="12"/>
  <c r="P57" i="12"/>
  <c r="N76" i="12"/>
  <c r="P75" i="12"/>
  <c r="N14" i="12"/>
  <c r="P13" i="12"/>
  <c r="N42" i="12"/>
  <c r="P41" i="12"/>
  <c r="N12" i="12"/>
  <c r="P11" i="12"/>
  <c r="N62" i="12"/>
  <c r="P61" i="12"/>
  <c r="N24" i="12"/>
  <c r="P23" i="12"/>
  <c r="N57" i="12"/>
  <c r="P56" i="12"/>
  <c r="N22" i="12"/>
  <c r="P21" i="12"/>
  <c r="N51" i="12"/>
  <c r="P50" i="12"/>
  <c r="N32" i="12"/>
  <c r="P31" i="12"/>
  <c r="N6" i="12"/>
  <c r="P5" i="12"/>
  <c r="N16" i="12"/>
  <c r="P15" i="12"/>
  <c r="N26" i="12"/>
  <c r="P25" i="12"/>
  <c r="N36" i="12"/>
  <c r="P35" i="12"/>
  <c r="N9" i="12"/>
  <c r="P8" i="12"/>
  <c r="N74" i="12"/>
  <c r="P73" i="12"/>
  <c r="N10" i="12"/>
  <c r="P9" i="12"/>
  <c r="N60" i="12"/>
  <c r="P59" i="12"/>
  <c r="N49" i="12"/>
  <c r="P48" i="12"/>
  <c r="N43" i="12"/>
  <c r="P42" i="12"/>
  <c r="Q56" i="12"/>
  <c r="R56" i="12" s="1"/>
  <c r="S56" i="12" s="1"/>
  <c r="N70" i="12"/>
  <c r="P69" i="12"/>
  <c r="N11" i="12"/>
  <c r="P10" i="12"/>
  <c r="N63" i="12"/>
  <c r="P62" i="12"/>
  <c r="Q10" i="12"/>
  <c r="R10" i="12" s="1"/>
  <c r="S10" i="12" s="1"/>
  <c r="Q47" i="12"/>
  <c r="R47" i="12" s="1"/>
  <c r="S47" i="12" s="1"/>
  <c r="N66" i="12"/>
  <c r="P65" i="12"/>
  <c r="N34" i="12"/>
  <c r="P33" i="12"/>
  <c r="N52" i="12"/>
  <c r="P51" i="12"/>
  <c r="N44" i="12"/>
  <c r="P43" i="12"/>
  <c r="N33" i="12"/>
  <c r="P32" i="12"/>
  <c r="N30" i="12"/>
  <c r="P29" i="12"/>
  <c r="P79" i="12"/>
  <c r="N54" i="12"/>
  <c r="P53" i="12"/>
  <c r="N72" i="12"/>
  <c r="P71" i="12"/>
  <c r="N73" i="12"/>
  <c r="P72" i="12"/>
  <c r="Q52" i="12"/>
  <c r="R52" i="12" s="1"/>
  <c r="S52" i="12" s="1"/>
  <c r="N25" i="12"/>
  <c r="P24" i="12"/>
  <c r="N46" i="12"/>
  <c r="P45" i="12"/>
  <c r="N67" i="12"/>
  <c r="P66" i="12"/>
  <c r="N27" i="12"/>
  <c r="P26" i="12"/>
  <c r="N56" i="12"/>
  <c r="P55" i="12"/>
  <c r="N8" i="12"/>
  <c r="P7" i="12"/>
  <c r="N47" i="12"/>
  <c r="P46" i="12"/>
  <c r="N68" i="12"/>
  <c r="P67" i="12"/>
  <c r="N28" i="12"/>
  <c r="P27" i="12"/>
  <c r="N65" i="12"/>
  <c r="P64" i="12"/>
  <c r="N78" i="12"/>
  <c r="P77" i="12"/>
  <c r="N75" i="12"/>
  <c r="P74" i="12"/>
  <c r="N48" i="12"/>
  <c r="P47" i="12"/>
  <c r="P19" i="12"/>
  <c r="N64" i="12"/>
  <c r="P63" i="12"/>
  <c r="Q41" i="12"/>
  <c r="R41" i="12" s="1"/>
  <c r="S41" i="12" s="1"/>
  <c r="P70" i="12"/>
  <c r="P49" i="12"/>
  <c r="N18" i="12"/>
  <c r="P17" i="12"/>
  <c r="Q22" i="12"/>
  <c r="R22" i="12" s="1"/>
  <c r="S22" i="12" s="1"/>
  <c r="Q34" i="12"/>
  <c r="R34" i="12" s="1"/>
  <c r="S34" i="12" s="1"/>
  <c r="P3" i="12"/>
  <c r="N17" i="12"/>
  <c r="P16" i="12"/>
  <c r="N38" i="12"/>
  <c r="P37" i="12"/>
  <c r="N59" i="12"/>
  <c r="P58" i="12"/>
  <c r="N19" i="12"/>
  <c r="P18" i="12"/>
  <c r="N40" i="12"/>
  <c r="P39" i="12"/>
  <c r="N35" i="12"/>
  <c r="P34" i="12"/>
  <c r="Q67" i="12"/>
  <c r="R67" i="12" s="1"/>
  <c r="S67" i="12" s="1"/>
  <c r="Q3" i="12"/>
  <c r="R3" i="12" s="1"/>
  <c r="T3" i="12" s="1"/>
  <c r="Q77" i="12"/>
  <c r="R77" i="12" s="1"/>
  <c r="S77" i="12" s="1"/>
  <c r="Q59" i="12"/>
  <c r="R59" i="12" s="1"/>
  <c r="S59" i="12" s="1"/>
  <c r="Q51" i="12"/>
  <c r="R51" i="12" s="1"/>
  <c r="S51" i="12" s="1"/>
  <c r="Q61" i="12"/>
  <c r="R61" i="12" s="1"/>
  <c r="S61" i="12" s="1"/>
  <c r="Q28" i="12"/>
  <c r="R28" i="12" s="1"/>
  <c r="S28" i="12" s="1"/>
  <c r="Q49" i="12"/>
  <c r="R49" i="12" s="1"/>
  <c r="S49" i="12" s="1"/>
  <c r="Q29" i="12"/>
  <c r="R29" i="12" s="1"/>
  <c r="S29" i="12" s="1"/>
  <c r="Q20" i="12"/>
  <c r="Q32" i="12"/>
  <c r="R32" i="12" s="1"/>
  <c r="S32" i="12" s="1"/>
  <c r="Q7" i="12"/>
  <c r="R7" i="12" s="1"/>
  <c r="S7" i="12" s="1"/>
  <c r="Q74" i="12"/>
  <c r="R74" i="12" s="1"/>
  <c r="S74" i="12" s="1"/>
  <c r="Q71" i="12"/>
  <c r="R71" i="12" s="1"/>
  <c r="S71" i="12" s="1"/>
  <c r="Q33" i="12"/>
  <c r="R33" i="12" s="1"/>
  <c r="S33" i="12" s="1"/>
  <c r="Q35" i="12"/>
  <c r="R35" i="12" s="1"/>
  <c r="S35" i="12" s="1"/>
  <c r="Q12" i="12"/>
  <c r="R12" i="12" s="1"/>
  <c r="S12" i="12" s="1"/>
  <c r="Q24" i="12"/>
  <c r="R24" i="12" s="1"/>
  <c r="S24" i="12" s="1"/>
  <c r="Q9" i="12"/>
  <c r="R9" i="12" s="1"/>
  <c r="S9" i="12" s="1"/>
  <c r="Q78" i="12"/>
  <c r="R78" i="12" s="1"/>
  <c r="S78" i="12" s="1"/>
  <c r="Q62" i="12"/>
  <c r="R62" i="12" s="1"/>
  <c r="S62" i="12" s="1"/>
  <c r="Q13" i="12"/>
  <c r="R13" i="12" s="1"/>
  <c r="S13" i="12" s="1"/>
  <c r="Q68" i="12"/>
  <c r="R68" i="12" s="1"/>
  <c r="S68" i="12" s="1"/>
  <c r="Q4" i="12"/>
  <c r="R4" i="12" s="1"/>
  <c r="S4" i="12" s="1"/>
  <c r="Q16" i="12"/>
  <c r="R16" i="12" s="1"/>
  <c r="S16" i="12" s="1"/>
  <c r="Q55" i="12"/>
  <c r="R55" i="12" s="1"/>
  <c r="S55" i="12" s="1"/>
  <c r="T55" i="12" s="1"/>
  <c r="Q70" i="12"/>
  <c r="R70" i="12" s="1"/>
  <c r="S70" i="12" s="1"/>
  <c r="Q46" i="12"/>
  <c r="R46" i="12" s="1"/>
  <c r="S46" i="12" s="1"/>
  <c r="Q72" i="12"/>
  <c r="R72" i="12" s="1"/>
  <c r="S72" i="12" s="1"/>
  <c r="Q5" i="12"/>
  <c r="R5" i="12" s="1"/>
  <c r="S5" i="12" s="1"/>
  <c r="N7" i="12"/>
  <c r="Q19" i="12"/>
  <c r="R19" i="12" s="1"/>
  <c r="S19" i="12" s="1"/>
  <c r="N21" i="12"/>
  <c r="Q37" i="12"/>
  <c r="R37" i="12" s="1"/>
  <c r="S37" i="12" s="1"/>
  <c r="Q43" i="12"/>
  <c r="R43" i="12" s="1"/>
  <c r="S43" i="12" s="1"/>
  <c r="N45" i="12"/>
  <c r="Q53" i="12"/>
  <c r="R53" i="12" s="1"/>
  <c r="S53" i="12" s="1"/>
  <c r="Q21" i="12"/>
  <c r="R21" i="12" s="1"/>
  <c r="S21" i="12" s="1"/>
  <c r="N23" i="12"/>
  <c r="Q14" i="12"/>
  <c r="R14" i="12" s="1"/>
  <c r="S14" i="12" s="1"/>
  <c r="Q50" i="12"/>
  <c r="R50" i="12" s="1"/>
  <c r="S50" i="12" s="1"/>
  <c r="Q54" i="12"/>
  <c r="R54" i="12" s="1"/>
  <c r="S54" i="12" s="1"/>
  <c r="Q75" i="12"/>
  <c r="R75" i="12" s="1"/>
  <c r="S75" i="12" s="1"/>
  <c r="N77" i="12"/>
  <c r="N13" i="12"/>
  <c r="Q27" i="12"/>
  <c r="R27" i="12" s="1"/>
  <c r="S27" i="12" s="1"/>
  <c r="Q11" i="12"/>
  <c r="R11" i="12" s="1"/>
  <c r="S11" i="12" s="1"/>
  <c r="S63" i="12"/>
  <c r="T63" i="12" s="1"/>
  <c r="T73" i="12"/>
  <c r="T69" i="12"/>
  <c r="T79" i="12"/>
  <c r="T66" i="12"/>
  <c r="T31" i="12"/>
  <c r="T30" i="12"/>
  <c r="T58" i="12"/>
  <c r="T23" i="12"/>
  <c r="T65" i="12"/>
  <c r="T45" i="12"/>
  <c r="R57" i="12"/>
  <c r="S57" i="12" s="1"/>
  <c r="R17" i="12"/>
  <c r="S17" i="12" s="1"/>
  <c r="T38" i="12"/>
  <c r="T6" i="12"/>
  <c r="R20" i="12"/>
  <c r="S20" i="12" s="1"/>
  <c r="R76" i="12"/>
  <c r="S76" i="12" s="1"/>
  <c r="R60" i="12"/>
  <c r="S60" i="12" s="1"/>
  <c r="R64" i="12"/>
  <c r="S64" i="12" s="1"/>
  <c r="R44" i="12"/>
  <c r="S44" i="12" s="1"/>
  <c r="R40" i="12"/>
  <c r="S40" i="12" s="1"/>
  <c r="D12" i="13"/>
  <c r="B14" i="13" s="1"/>
  <c r="C14" i="13" s="1"/>
  <c r="N4" i="12"/>
  <c r="N3" i="12"/>
  <c r="T18" i="12" l="1"/>
  <c r="T25" i="12"/>
  <c r="T67" i="12"/>
  <c r="T27" i="12"/>
  <c r="T22" i="12"/>
  <c r="O40" i="12"/>
  <c r="T34" i="12"/>
  <c r="O27" i="12"/>
  <c r="T41" i="12"/>
  <c r="T74" i="12"/>
  <c r="T43" i="12"/>
  <c r="O9" i="12"/>
  <c r="O55" i="12"/>
  <c r="T15" i="12"/>
  <c r="O24" i="12"/>
  <c r="T42" i="12"/>
  <c r="O21" i="12"/>
  <c r="O70" i="12"/>
  <c r="O8" i="12"/>
  <c r="O32" i="12"/>
  <c r="O28" i="12"/>
  <c r="O13" i="12"/>
  <c r="O7" i="12"/>
  <c r="O36" i="12"/>
  <c r="O30" i="12"/>
  <c r="O34" i="12"/>
  <c r="O18" i="12"/>
  <c r="O26" i="12"/>
  <c r="O45" i="12"/>
  <c r="O42" i="12"/>
  <c r="O49" i="12"/>
  <c r="O43" i="12"/>
  <c r="O47" i="12"/>
  <c r="O46" i="12"/>
  <c r="T46" i="12"/>
  <c r="O58" i="12"/>
  <c r="O67" i="12"/>
  <c r="O78" i="12"/>
  <c r="O63" i="12"/>
  <c r="O57" i="12"/>
  <c r="O59" i="12"/>
  <c r="O53" i="12"/>
  <c r="O56" i="12"/>
  <c r="O54" i="12"/>
  <c r="O73" i="12"/>
  <c r="O48" i="12"/>
  <c r="T75" i="12"/>
  <c r="O16" i="12"/>
  <c r="O65" i="12"/>
  <c r="O44" i="12"/>
  <c r="O10" i="12"/>
  <c r="O25" i="12"/>
  <c r="O50" i="12"/>
  <c r="O62" i="12"/>
  <c r="O74" i="12"/>
  <c r="O41" i="12"/>
  <c r="T13" i="12"/>
  <c r="O52" i="12"/>
  <c r="T49" i="12"/>
  <c r="T62" i="12"/>
  <c r="T10" i="12"/>
  <c r="T72" i="12"/>
  <c r="O23" i="12"/>
  <c r="O72" i="12"/>
  <c r="O64" i="12"/>
  <c r="T56" i="12"/>
  <c r="O31" i="12"/>
  <c r="O17" i="12"/>
  <c r="T14" i="12"/>
  <c r="O66" i="12"/>
  <c r="O37" i="12"/>
  <c r="O71" i="12"/>
  <c r="O35" i="12"/>
  <c r="O61" i="12"/>
  <c r="O79" i="12"/>
  <c r="O33" i="12"/>
  <c r="T29" i="12"/>
  <c r="T53" i="12"/>
  <c r="T47" i="12"/>
  <c r="O19" i="12"/>
  <c r="O68" i="12"/>
  <c r="O14" i="12"/>
  <c r="O15" i="12"/>
  <c r="O77" i="12"/>
  <c r="O75" i="12"/>
  <c r="O76" i="12"/>
  <c r="T78" i="12"/>
  <c r="T59" i="12"/>
  <c r="O39" i="12"/>
  <c r="O38" i="12"/>
  <c r="O51" i="12"/>
  <c r="T21" i="12"/>
  <c r="T37" i="12"/>
  <c r="O22" i="12"/>
  <c r="O20" i="12"/>
  <c r="T19" i="12"/>
  <c r="O29" i="12"/>
  <c r="O69" i="12"/>
  <c r="T35" i="12"/>
  <c r="T51" i="12"/>
  <c r="T61" i="12"/>
  <c r="T77" i="12"/>
  <c r="T33" i="12"/>
  <c r="T5" i="12"/>
  <c r="T54" i="12"/>
  <c r="T71" i="12"/>
  <c r="T70" i="12"/>
  <c r="O60" i="12"/>
  <c r="O5" i="12"/>
  <c r="O6" i="12"/>
  <c r="O11" i="12"/>
  <c r="T8" i="12"/>
  <c r="T11" i="12"/>
  <c r="O12" i="12"/>
  <c r="T64" i="12"/>
  <c r="T32" i="12"/>
  <c r="T76" i="12"/>
  <c r="T68" i="12"/>
  <c r="T24" i="12"/>
  <c r="T7" i="12"/>
  <c r="T26" i="12"/>
  <c r="T28" i="12"/>
  <c r="T44" i="12"/>
  <c r="T60" i="12"/>
  <c r="T50" i="12"/>
  <c r="T36" i="12"/>
  <c r="T52" i="12"/>
  <c r="T17" i="12"/>
  <c r="T40" i="12"/>
  <c r="T57" i="12"/>
  <c r="T48" i="12"/>
  <c r="T4" i="12"/>
  <c r="T20" i="12"/>
  <c r="T16" i="12"/>
  <c r="T12" i="12"/>
  <c r="T9" i="12"/>
  <c r="O4" i="12"/>
  <c r="O3" i="12"/>
</calcChain>
</file>

<file path=xl/sharedStrings.xml><?xml version="1.0" encoding="utf-8"?>
<sst xmlns="http://schemas.openxmlformats.org/spreadsheetml/2006/main" count="42" uniqueCount="37">
  <si>
    <t>open</t>
  </si>
  <si>
    <t>high</t>
  </si>
  <si>
    <t>low</t>
  </si>
  <si>
    <t>close</t>
  </si>
  <si>
    <t>open/close</t>
  </si>
  <si>
    <t>count</t>
  </si>
  <si>
    <t>Rally</t>
  </si>
  <si>
    <t>Base</t>
  </si>
  <si>
    <t>Date</t>
  </si>
  <si>
    <t>RBR</t>
  </si>
  <si>
    <t>open/high</t>
  </si>
  <si>
    <t>high&gt;high</t>
  </si>
  <si>
    <t>On Watch</t>
  </si>
  <si>
    <t>total</t>
  </si>
  <si>
    <t>symbol</t>
  </si>
  <si>
    <t>price</t>
  </si>
  <si>
    <t>shares</t>
  </si>
  <si>
    <t>quantity</t>
  </si>
  <si>
    <t>tot invest</t>
  </si>
  <si>
    <t>sell 1</t>
  </si>
  <si>
    <t>sell 2</t>
  </si>
  <si>
    <t>sell 3</t>
  </si>
  <si>
    <t>sell 4</t>
  </si>
  <si>
    <t>sell 5</t>
  </si>
  <si>
    <t>sell 1 price</t>
  </si>
  <si>
    <t>sell 2 price</t>
  </si>
  <si>
    <t>sell 3 price</t>
  </si>
  <si>
    <t>sell 4 price</t>
  </si>
  <si>
    <t>sell 5 price</t>
  </si>
  <si>
    <t>sold</t>
  </si>
  <si>
    <t>sell</t>
  </si>
  <si>
    <t>quant</t>
  </si>
  <si>
    <t>net profit</t>
  </si>
  <si>
    <t>QQQ</t>
  </si>
  <si>
    <t>total shares remaining</t>
  </si>
  <si>
    <t>Delta</t>
  </si>
  <si>
    <t>Rally2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</si>
</sst>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h:mm\ AM/PM;@"/>
    <numFmt numFmtId="165" formatCode="_(* #,##0_);_(* \(#,##0\);_(* &quot;-&quot;??_);_(@_)"/>
    <numFmt numFmtId="166" formatCode="0.0%"/>
    <numFmt numFmtId="167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sz val="10"/>
      <color rgb="FF0000FF"/>
      <name val="Palatino Linotype"/>
      <family val="1"/>
    </font>
    <font>
      <sz val="10"/>
      <name val="Palatino Linotype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Fill="1"/>
    <xf numFmtId="0" fontId="20" fillId="0" borderId="0" xfId="0" applyFont="1"/>
    <xf numFmtId="0" fontId="19" fillId="0" borderId="0" xfId="0" applyFont="1" applyFill="1"/>
    <xf numFmtId="164" fontId="19" fillId="0" borderId="0" xfId="0" applyNumberFormat="1" applyFont="1" applyFill="1"/>
    <xf numFmtId="10" fontId="18" fillId="0" borderId="0" xfId="1" applyNumberFormat="1" applyFont="1" applyFill="1"/>
    <xf numFmtId="164" fontId="0" fillId="0" borderId="0" xfId="0" applyNumberFormat="1" applyFill="1"/>
    <xf numFmtId="0" fontId="20" fillId="0" borderId="0" xfId="0" applyFont="1" applyFill="1"/>
    <xf numFmtId="165" fontId="20" fillId="0" borderId="0" xfId="43" applyNumberFormat="1" applyFont="1"/>
    <xf numFmtId="166" fontId="20" fillId="0" borderId="0" xfId="1" applyNumberFormat="1" applyFont="1"/>
    <xf numFmtId="9" fontId="20" fillId="0" borderId="0" xfId="1" applyFont="1"/>
    <xf numFmtId="165" fontId="18" fillId="0" borderId="0" xfId="43" applyNumberFormat="1" applyFont="1"/>
    <xf numFmtId="165" fontId="20" fillId="0" borderId="0" xfId="0" applyNumberFormat="1" applyFont="1"/>
    <xf numFmtId="165" fontId="18" fillId="0" borderId="0" xfId="0" applyNumberFormat="1" applyFont="1"/>
    <xf numFmtId="10" fontId="18" fillId="0" borderId="0" xfId="1" applyNumberFormat="1" applyFont="1"/>
    <xf numFmtId="0" fontId="18" fillId="0" borderId="10" xfId="0" applyFont="1" applyBorder="1"/>
    <xf numFmtId="43" fontId="18" fillId="0" borderId="0" xfId="0" applyNumberFormat="1" applyFont="1"/>
    <xf numFmtId="9" fontId="18" fillId="0" borderId="0" xfId="1" applyFont="1"/>
    <xf numFmtId="0" fontId="20" fillId="0" borderId="10" xfId="0" applyFont="1" applyBorder="1"/>
    <xf numFmtId="43" fontId="21" fillId="0" borderId="10" xfId="0" applyNumberFormat="1" applyFont="1" applyBorder="1"/>
    <xf numFmtId="165" fontId="21" fillId="0" borderId="10" xfId="0" applyNumberFormat="1" applyFont="1" applyBorder="1"/>
    <xf numFmtId="43" fontId="21" fillId="0" borderId="0" xfId="43" applyFont="1"/>
    <xf numFmtId="167" fontId="18" fillId="0" borderId="0" xfId="1" applyNumberFormat="1" applyFont="1" applyFill="1"/>
    <xf numFmtId="20" fontId="20" fillId="0" borderId="0" xfId="0" applyNumberFormat="1" applyFont="1" applyFill="1"/>
    <xf numFmtId="9" fontId="19" fillId="0" borderId="0" xfId="1" applyFont="1" applyFill="1"/>
    <xf numFmtId="9" fontId="18" fillId="0" borderId="0" xfId="1" applyFont="1" applyFill="1"/>
    <xf numFmtId="9" fontId="0" fillId="0" borderId="0" xfId="1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7.5703125" style="8" customWidth="1"/>
    <col min="2" max="6" width="9.140625" style="3"/>
    <col min="7" max="7" width="11" style="3" bestFit="1" customWidth="1"/>
    <col min="8" max="8" width="11" style="28" customWidth="1"/>
    <col min="9" max="9" width="11" style="3" customWidth="1"/>
    <col min="10" max="10" width="10" bestFit="1" customWidth="1"/>
    <col min="16" max="16" width="9.85546875" bestFit="1" customWidth="1"/>
  </cols>
  <sheetData>
    <row r="1" spans="1:20" ht="15.75" x14ac:dyDescent="0.3">
      <c r="A1" s="6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H1" s="26" t="s">
        <v>35</v>
      </c>
      <c r="I1" s="5" t="s">
        <v>10</v>
      </c>
      <c r="J1" s="2" t="s">
        <v>11</v>
      </c>
      <c r="K1" s="2" t="s">
        <v>6</v>
      </c>
      <c r="L1" s="2" t="s">
        <v>7</v>
      </c>
      <c r="M1" s="2" t="s">
        <v>36</v>
      </c>
      <c r="N1" s="2" t="s">
        <v>9</v>
      </c>
      <c r="O1" s="2" t="s">
        <v>9</v>
      </c>
      <c r="P1" s="2" t="s">
        <v>12</v>
      </c>
      <c r="Q1">
        <v>1</v>
      </c>
      <c r="R1">
        <v>2</v>
      </c>
      <c r="S1">
        <v>3</v>
      </c>
      <c r="T1" t="s">
        <v>13</v>
      </c>
    </row>
    <row r="2" spans="1:20" ht="15.75" x14ac:dyDescent="0.3">
      <c r="A2" s="25">
        <v>0.35416666666666669</v>
      </c>
      <c r="B2" s="9">
        <v>122.855</v>
      </c>
      <c r="C2" s="9">
        <v>122.89</v>
      </c>
      <c r="D2" s="9">
        <v>122.245</v>
      </c>
      <c r="E2" s="9">
        <v>122.245</v>
      </c>
      <c r="F2" s="9">
        <v>0</v>
      </c>
      <c r="G2" s="7">
        <f>+(E2-B2)/B2</f>
        <v>-4.9652028814456016E-3</v>
      </c>
      <c r="H2" s="27">
        <f>+IFERROR(ABS(G2)/ABS(G1),0)</f>
        <v>0</v>
      </c>
      <c r="I2" s="7">
        <f>+(C2-B2)/B2</f>
        <v>2.8488868991898242E-4</v>
      </c>
      <c r="J2" s="4">
        <v>0</v>
      </c>
      <c r="K2" s="1">
        <f>+IF(G2&gt;0.0008,1, 0)</f>
        <v>0</v>
      </c>
      <c r="L2" s="1">
        <f t="shared" ref="L2:L65" si="0">+IFERROR(IF(AND(OR(K1=1,M1=1),(ABS(G2)/ABS(G1))&lt;0.9,G2&lt;0),1,0),0)</f>
        <v>0</v>
      </c>
      <c r="M2" s="1">
        <f t="shared" ref="M2:M65" si="1">+IF(J2=1,1, 0)</f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>
        <f>+SUM(Q2:S2)</f>
        <v>0</v>
      </c>
    </row>
    <row r="3" spans="1:20" ht="15.75" x14ac:dyDescent="0.3">
      <c r="A3" s="25">
        <v>0.3576388888888889</v>
      </c>
      <c r="B3" s="9">
        <v>122.245</v>
      </c>
      <c r="C3" s="9">
        <v>122.395</v>
      </c>
      <c r="D3" s="9">
        <v>122.02500000000001</v>
      </c>
      <c r="E3" s="9">
        <v>122.175</v>
      </c>
      <c r="F3" s="9">
        <v>1</v>
      </c>
      <c r="G3" s="7">
        <f t="shared" ref="G3:G66" si="2">+(E3-B3)/B3</f>
        <v>-5.7262055707805949E-4</v>
      </c>
      <c r="H3" s="27">
        <f t="shared" ref="H3:H66" si="3">+IFERROR(ABS(G3)/ABS(G2),0)</f>
        <v>0.11532671891774601</v>
      </c>
      <c r="I3" s="7">
        <f t="shared" ref="I3:I66" si="4">+(C3-B3)/B3</f>
        <v>1.2270440508813569E-3</v>
      </c>
      <c r="J3" s="1">
        <f t="shared" ref="J3:J4" si="5">+IF(AND(C3&gt;C2,C3&gt;C1),1,0)</f>
        <v>0</v>
      </c>
      <c r="K3" s="1">
        <f t="shared" ref="K3:K66" si="6">+IF(G3&gt;0.0008,1, 0)</f>
        <v>0</v>
      </c>
      <c r="L3" s="1">
        <f t="shared" si="0"/>
        <v>0</v>
      </c>
      <c r="M3" s="1">
        <f t="shared" si="1"/>
        <v>0</v>
      </c>
      <c r="N3" s="1">
        <f t="shared" ref="N3:N8" si="7">+IF(AND(M3=1,L2=1,K1=1),1,0)</f>
        <v>0</v>
      </c>
      <c r="O3">
        <f t="shared" ref="O3:O8" si="8">+IF(OR(N4=1,N5=1,N3=1),1,0)</f>
        <v>0</v>
      </c>
      <c r="P3" s="1">
        <f t="shared" ref="P3:P30" si="9">+IFERROR(IF(AND(OR(K2=1),(ABS(G3)/ABS(G2))&lt;0.9,G3&lt;0),1,0),0)</f>
        <v>0</v>
      </c>
      <c r="Q3">
        <f t="shared" ref="Q3:Q5" si="10">+IF(AND(K3=1,G2&gt;0),1,0)</f>
        <v>0</v>
      </c>
      <c r="R3">
        <f t="shared" ref="R3:R5" si="11">+IF(AND(Q3=1,K3=1,G1&gt;0),1,0)</f>
        <v>0</v>
      </c>
      <c r="S3" s="4">
        <v>0</v>
      </c>
      <c r="T3">
        <f t="shared" ref="T3:T66" si="12">+SUM(Q3:S3)</f>
        <v>0</v>
      </c>
    </row>
    <row r="4" spans="1:20" ht="15.75" x14ac:dyDescent="0.3">
      <c r="A4" s="25">
        <v>0.3611111111111111</v>
      </c>
      <c r="B4" s="9">
        <v>122.175</v>
      </c>
      <c r="C4" s="9">
        <v>122.19499999999999</v>
      </c>
      <c r="D4" s="9">
        <v>121.815</v>
      </c>
      <c r="E4" s="9">
        <v>122.07</v>
      </c>
      <c r="F4" s="9">
        <v>2</v>
      </c>
      <c r="G4" s="7">
        <f t="shared" si="2"/>
        <v>-8.5942295887050523E-4</v>
      </c>
      <c r="H4" s="27">
        <f t="shared" si="3"/>
        <v>1.5008594229587691</v>
      </c>
      <c r="I4" s="7">
        <f t="shared" si="4"/>
        <v>1.6369961121339081E-4</v>
      </c>
      <c r="J4" s="1">
        <f t="shared" si="5"/>
        <v>0</v>
      </c>
      <c r="K4" s="1">
        <f t="shared" si="6"/>
        <v>0</v>
      </c>
      <c r="L4" s="1">
        <f t="shared" si="0"/>
        <v>0</v>
      </c>
      <c r="M4" s="1">
        <f t="shared" si="1"/>
        <v>0</v>
      </c>
      <c r="N4" s="1">
        <f t="shared" si="7"/>
        <v>0</v>
      </c>
      <c r="O4">
        <f t="shared" si="8"/>
        <v>0</v>
      </c>
      <c r="P4" s="1">
        <f t="shared" si="9"/>
        <v>0</v>
      </c>
      <c r="Q4">
        <f t="shared" si="10"/>
        <v>0</v>
      </c>
      <c r="R4">
        <f t="shared" si="11"/>
        <v>0</v>
      </c>
      <c r="S4">
        <f>+IF(AND(R4=1,K4=1,G1&gt;0),1,0)</f>
        <v>0</v>
      </c>
      <c r="T4">
        <f t="shared" si="12"/>
        <v>0</v>
      </c>
    </row>
    <row r="5" spans="1:20" ht="15.75" x14ac:dyDescent="0.3">
      <c r="A5" s="25">
        <v>0.36458333333333331</v>
      </c>
      <c r="B5" s="9">
        <v>122.07</v>
      </c>
      <c r="C5" s="9">
        <v>122.19499999999999</v>
      </c>
      <c r="D5" s="9">
        <v>121.625</v>
      </c>
      <c r="E5" s="9">
        <v>121.685</v>
      </c>
      <c r="F5" s="9">
        <v>3</v>
      </c>
      <c r="G5" s="7">
        <f t="shared" si="2"/>
        <v>-3.1539280740557952E-3</v>
      </c>
      <c r="H5" s="27">
        <f t="shared" si="3"/>
        <v>3.6698205947404969</v>
      </c>
      <c r="I5" s="7">
        <f t="shared" si="4"/>
        <v>1.0240026214467109E-3</v>
      </c>
      <c r="J5" s="1">
        <f>+IF(AND(C5&gt;C4,C5&gt;C3),1,0)</f>
        <v>0</v>
      </c>
      <c r="K5" s="1">
        <f t="shared" si="6"/>
        <v>0</v>
      </c>
      <c r="L5" s="1">
        <f t="shared" si="0"/>
        <v>0</v>
      </c>
      <c r="M5" s="1">
        <f t="shared" si="1"/>
        <v>0</v>
      </c>
      <c r="N5" s="1">
        <f t="shared" si="7"/>
        <v>0</v>
      </c>
      <c r="O5">
        <f t="shared" si="8"/>
        <v>0</v>
      </c>
      <c r="P5" s="1">
        <f t="shared" si="9"/>
        <v>0</v>
      </c>
      <c r="Q5">
        <f t="shared" si="10"/>
        <v>0</v>
      </c>
      <c r="R5">
        <f t="shared" si="11"/>
        <v>0</v>
      </c>
      <c r="S5">
        <f t="shared" ref="S5:S68" si="13">+IF(AND(R5=1,K5=1,G2&gt;0),1,0)</f>
        <v>0</v>
      </c>
      <c r="T5">
        <f t="shared" si="12"/>
        <v>0</v>
      </c>
    </row>
    <row r="6" spans="1:20" ht="15.75" x14ac:dyDescent="0.3">
      <c r="A6" s="25">
        <v>0.36805555555555558</v>
      </c>
      <c r="B6" s="9">
        <v>121.685</v>
      </c>
      <c r="C6" s="9">
        <v>121.88500000000001</v>
      </c>
      <c r="D6" s="9">
        <v>121.605</v>
      </c>
      <c r="E6" s="9">
        <v>121.875</v>
      </c>
      <c r="F6" s="9">
        <v>4</v>
      </c>
      <c r="G6" s="7">
        <f t="shared" si="2"/>
        <v>1.561408554875274E-3</v>
      </c>
      <c r="H6" s="27">
        <f t="shared" si="3"/>
        <v>0.49506790206137452</v>
      </c>
      <c r="I6" s="7">
        <f t="shared" si="4"/>
        <v>1.6435879525003316E-3</v>
      </c>
      <c r="J6" s="1">
        <f t="shared" ref="J6:J69" si="14">+IF(AND(C6&gt;C5,C6&gt;C4),1,0)</f>
        <v>0</v>
      </c>
      <c r="K6" s="1">
        <f t="shared" si="6"/>
        <v>1</v>
      </c>
      <c r="L6" s="1">
        <f t="shared" si="0"/>
        <v>0</v>
      </c>
      <c r="M6" s="1">
        <f t="shared" si="1"/>
        <v>0</v>
      </c>
      <c r="N6" s="1">
        <f t="shared" si="7"/>
        <v>0</v>
      </c>
      <c r="O6">
        <f t="shared" si="8"/>
        <v>0</v>
      </c>
      <c r="P6" s="1">
        <f t="shared" si="9"/>
        <v>0</v>
      </c>
      <c r="Q6">
        <f>+IF(AND(K6=1,G5&gt;0),1,0)</f>
        <v>0</v>
      </c>
      <c r="R6">
        <f>+IF(AND(Q6=1,K6=1,G4&gt;0),1,0)</f>
        <v>0</v>
      </c>
      <c r="S6">
        <f t="shared" si="13"/>
        <v>0</v>
      </c>
      <c r="T6">
        <f t="shared" si="12"/>
        <v>0</v>
      </c>
    </row>
    <row r="7" spans="1:20" ht="15.75" x14ac:dyDescent="0.3">
      <c r="A7" s="25">
        <v>0.37152777777777773</v>
      </c>
      <c r="B7" s="9">
        <v>121.875</v>
      </c>
      <c r="C7" s="9">
        <v>121.91500000000001</v>
      </c>
      <c r="D7" s="9">
        <v>121.625</v>
      </c>
      <c r="E7" s="9">
        <v>121.63500000000001</v>
      </c>
      <c r="F7" s="9">
        <v>5</v>
      </c>
      <c r="G7" s="7">
        <f t="shared" si="2"/>
        <v>-1.9692307692307271E-3</v>
      </c>
      <c r="H7" s="27">
        <f t="shared" si="3"/>
        <v>1.2611886639675995</v>
      </c>
      <c r="I7" s="7">
        <f t="shared" si="4"/>
        <v>3.2820512820517952E-4</v>
      </c>
      <c r="J7" s="1">
        <f t="shared" si="14"/>
        <v>0</v>
      </c>
      <c r="K7" s="1">
        <f t="shared" si="6"/>
        <v>0</v>
      </c>
      <c r="L7" s="1">
        <f t="shared" si="0"/>
        <v>0</v>
      </c>
      <c r="M7" s="1">
        <f t="shared" si="1"/>
        <v>0</v>
      </c>
      <c r="N7" s="1">
        <f t="shared" si="7"/>
        <v>0</v>
      </c>
      <c r="O7">
        <f t="shared" si="8"/>
        <v>0</v>
      </c>
      <c r="P7" s="1">
        <f t="shared" si="9"/>
        <v>0</v>
      </c>
      <c r="Q7">
        <f t="shared" ref="Q7:Q70" si="15">+IF(AND(K7=1,G6&gt;0),1,0)</f>
        <v>0</v>
      </c>
      <c r="R7">
        <f t="shared" ref="R7:R70" si="16">+IF(AND(Q7=1,K7=1,G5&gt;0),1,0)</f>
        <v>0</v>
      </c>
      <c r="S7">
        <f t="shared" si="13"/>
        <v>0</v>
      </c>
      <c r="T7">
        <f t="shared" si="12"/>
        <v>0</v>
      </c>
    </row>
    <row r="8" spans="1:20" ht="15.75" x14ac:dyDescent="0.3">
      <c r="A8" s="25">
        <v>0.375</v>
      </c>
      <c r="B8" s="9">
        <v>121.63500000000001</v>
      </c>
      <c r="C8" s="9">
        <v>121.80500000000001</v>
      </c>
      <c r="D8" s="9">
        <v>121.485</v>
      </c>
      <c r="E8" s="9">
        <v>121.705</v>
      </c>
      <c r="F8" s="9">
        <v>6</v>
      </c>
      <c r="G8" s="7">
        <f t="shared" si="2"/>
        <v>5.7549225140784456E-4</v>
      </c>
      <c r="H8" s="27">
        <f t="shared" si="3"/>
        <v>0.29224215891805233</v>
      </c>
      <c r="I8" s="7">
        <f t="shared" si="4"/>
        <v>1.3976240391334871E-3</v>
      </c>
      <c r="J8" s="1">
        <f t="shared" si="14"/>
        <v>0</v>
      </c>
      <c r="K8" s="1">
        <f t="shared" si="6"/>
        <v>0</v>
      </c>
      <c r="L8" s="1">
        <f t="shared" si="0"/>
        <v>0</v>
      </c>
      <c r="M8" s="1">
        <f t="shared" si="1"/>
        <v>0</v>
      </c>
      <c r="N8" s="1">
        <f t="shared" si="7"/>
        <v>0</v>
      </c>
      <c r="O8">
        <f t="shared" si="8"/>
        <v>0</v>
      </c>
      <c r="P8" s="1">
        <f t="shared" si="9"/>
        <v>0</v>
      </c>
      <c r="Q8">
        <f t="shared" si="15"/>
        <v>0</v>
      </c>
      <c r="R8">
        <f t="shared" si="16"/>
        <v>0</v>
      </c>
      <c r="S8">
        <f t="shared" si="13"/>
        <v>0</v>
      </c>
      <c r="T8">
        <f t="shared" si="12"/>
        <v>0</v>
      </c>
    </row>
    <row r="9" spans="1:20" ht="15.75" x14ac:dyDescent="0.3">
      <c r="A9" s="25">
        <v>0.37847222222222227</v>
      </c>
      <c r="B9" s="9">
        <v>121.705</v>
      </c>
      <c r="C9" s="9">
        <v>122.015</v>
      </c>
      <c r="D9" s="9">
        <v>121.66500000000001</v>
      </c>
      <c r="E9" s="9">
        <v>121.89</v>
      </c>
      <c r="F9" s="9">
        <v>7</v>
      </c>
      <c r="G9" s="7">
        <f t="shared" si="2"/>
        <v>1.5200690193500864E-3</v>
      </c>
      <c r="H9" s="27">
        <f t="shared" si="3"/>
        <v>2.6413370738380828</v>
      </c>
      <c r="I9" s="7">
        <f t="shared" si="4"/>
        <v>2.5471426810731051E-3</v>
      </c>
      <c r="J9" s="1">
        <f t="shared" si="14"/>
        <v>1</v>
      </c>
      <c r="K9" s="1">
        <f t="shared" si="6"/>
        <v>1</v>
      </c>
      <c r="L9" s="1">
        <f t="shared" si="0"/>
        <v>0</v>
      </c>
      <c r="M9" s="1">
        <f t="shared" si="1"/>
        <v>1</v>
      </c>
      <c r="N9" s="1">
        <f>+IF(AND(M9=1,L8=1,K7=1),1,0)</f>
        <v>0</v>
      </c>
      <c r="O9">
        <f>+IF(OR(N10=1,N11=1,N9=1),1,0)</f>
        <v>0</v>
      </c>
      <c r="P9" s="1">
        <f t="shared" si="9"/>
        <v>0</v>
      </c>
      <c r="Q9">
        <f t="shared" si="15"/>
        <v>1</v>
      </c>
      <c r="R9">
        <f t="shared" si="16"/>
        <v>0</v>
      </c>
      <c r="S9">
        <f t="shared" si="13"/>
        <v>0</v>
      </c>
      <c r="T9">
        <f t="shared" si="12"/>
        <v>1</v>
      </c>
    </row>
    <row r="10" spans="1:20" ht="15.75" x14ac:dyDescent="0.3">
      <c r="A10" s="25">
        <v>0.38194444444444442</v>
      </c>
      <c r="B10" s="9">
        <v>121.89</v>
      </c>
      <c r="C10" s="9">
        <v>121.955</v>
      </c>
      <c r="D10" s="9">
        <v>121.535</v>
      </c>
      <c r="E10" s="9">
        <v>121.595</v>
      </c>
      <c r="F10" s="9">
        <v>8</v>
      </c>
      <c r="G10" s="7">
        <f t="shared" si="2"/>
        <v>-2.4202149479038617E-3</v>
      </c>
      <c r="H10" s="27">
        <f t="shared" si="3"/>
        <v>1.5921743796466805</v>
      </c>
      <c r="I10" s="7">
        <f t="shared" si="4"/>
        <v>5.3326770038557487E-4</v>
      </c>
      <c r="J10" s="1">
        <f t="shared" si="14"/>
        <v>0</v>
      </c>
      <c r="K10" s="1">
        <f t="shared" si="6"/>
        <v>0</v>
      </c>
      <c r="L10" s="1">
        <f t="shared" si="0"/>
        <v>0</v>
      </c>
      <c r="M10" s="1">
        <f t="shared" si="1"/>
        <v>0</v>
      </c>
      <c r="N10" s="1">
        <f t="shared" ref="N10:N73" si="17">+IF(AND(M10=1,L9=1,K8=1),1,0)</f>
        <v>0</v>
      </c>
      <c r="O10">
        <f t="shared" ref="O10:O73" si="18">+IF(OR(N11=1,N12=1,N10=1),1,0)</f>
        <v>0</v>
      </c>
      <c r="P10" s="1">
        <f t="shared" si="9"/>
        <v>0</v>
      </c>
      <c r="Q10">
        <f t="shared" si="15"/>
        <v>0</v>
      </c>
      <c r="R10">
        <f t="shared" si="16"/>
        <v>0</v>
      </c>
      <c r="S10">
        <f t="shared" si="13"/>
        <v>0</v>
      </c>
      <c r="T10">
        <f t="shared" si="12"/>
        <v>0</v>
      </c>
    </row>
    <row r="11" spans="1:20" ht="15.75" x14ac:dyDescent="0.3">
      <c r="A11" s="25">
        <v>0.38541666666666669</v>
      </c>
      <c r="B11" s="9">
        <v>121.595</v>
      </c>
      <c r="C11" s="9">
        <v>121.675</v>
      </c>
      <c r="D11" s="9">
        <v>121.11499999999999</v>
      </c>
      <c r="E11" s="9">
        <v>121.185</v>
      </c>
      <c r="F11" s="9">
        <v>9</v>
      </c>
      <c r="G11" s="7">
        <f t="shared" si="2"/>
        <v>-3.3718491714297182E-3</v>
      </c>
      <c r="H11" s="27">
        <f t="shared" si="3"/>
        <v>1.3932023576459864</v>
      </c>
      <c r="I11" s="7">
        <f t="shared" si="4"/>
        <v>6.5792178954725354E-4</v>
      </c>
      <c r="J11" s="1">
        <f t="shared" si="14"/>
        <v>0</v>
      </c>
      <c r="K11" s="1">
        <f t="shared" si="6"/>
        <v>0</v>
      </c>
      <c r="L11" s="1">
        <f t="shared" si="0"/>
        <v>0</v>
      </c>
      <c r="M11" s="1">
        <f t="shared" si="1"/>
        <v>0</v>
      </c>
      <c r="N11" s="1">
        <f t="shared" si="17"/>
        <v>0</v>
      </c>
      <c r="O11">
        <f t="shared" si="18"/>
        <v>0</v>
      </c>
      <c r="P11" s="1">
        <f t="shared" si="9"/>
        <v>0</v>
      </c>
      <c r="Q11">
        <f t="shared" si="15"/>
        <v>0</v>
      </c>
      <c r="R11">
        <f t="shared" si="16"/>
        <v>0</v>
      </c>
      <c r="S11">
        <f t="shared" si="13"/>
        <v>0</v>
      </c>
      <c r="T11">
        <f t="shared" si="12"/>
        <v>0</v>
      </c>
    </row>
    <row r="12" spans="1:20" ht="15.75" x14ac:dyDescent="0.3">
      <c r="A12" s="25">
        <v>0.3888888888888889</v>
      </c>
      <c r="B12" s="9">
        <v>121.185</v>
      </c>
      <c r="C12" s="9">
        <v>121.455</v>
      </c>
      <c r="D12" s="9">
        <v>121.16500000000001</v>
      </c>
      <c r="E12" s="9">
        <v>121.265</v>
      </c>
      <c r="F12" s="9">
        <v>10</v>
      </c>
      <c r="G12" s="7">
        <f t="shared" si="2"/>
        <v>6.6014770804966201E-4</v>
      </c>
      <c r="H12" s="27">
        <f t="shared" si="3"/>
        <v>0.19578209892755932</v>
      </c>
      <c r="I12" s="7">
        <f t="shared" si="4"/>
        <v>2.2279985146676242E-3</v>
      </c>
      <c r="J12" s="1">
        <f t="shared" si="14"/>
        <v>0</v>
      </c>
      <c r="K12" s="1">
        <f t="shared" si="6"/>
        <v>0</v>
      </c>
      <c r="L12" s="1">
        <f t="shared" si="0"/>
        <v>0</v>
      </c>
      <c r="M12" s="1">
        <f t="shared" si="1"/>
        <v>0</v>
      </c>
      <c r="N12" s="1">
        <f t="shared" si="17"/>
        <v>0</v>
      </c>
      <c r="O12">
        <f t="shared" si="18"/>
        <v>0</v>
      </c>
      <c r="P12" s="1">
        <f t="shared" si="9"/>
        <v>0</v>
      </c>
      <c r="Q12">
        <f t="shared" si="15"/>
        <v>0</v>
      </c>
      <c r="R12">
        <f t="shared" si="16"/>
        <v>0</v>
      </c>
      <c r="S12">
        <f t="shared" si="13"/>
        <v>0</v>
      </c>
      <c r="T12">
        <f t="shared" si="12"/>
        <v>0</v>
      </c>
    </row>
    <row r="13" spans="1:20" ht="15.75" x14ac:dyDescent="0.3">
      <c r="A13" s="25">
        <v>0.3923611111111111</v>
      </c>
      <c r="B13" s="9">
        <v>121.265</v>
      </c>
      <c r="C13" s="9">
        <v>121.47499999999999</v>
      </c>
      <c r="D13" s="9">
        <v>121.245</v>
      </c>
      <c r="E13" s="9">
        <v>121.455</v>
      </c>
      <c r="F13" s="9">
        <v>11</v>
      </c>
      <c r="G13" s="24">
        <f t="shared" si="2"/>
        <v>1.5668164763121899E-3</v>
      </c>
      <c r="H13" s="27">
        <f t="shared" si="3"/>
        <v>2.3734331835237099</v>
      </c>
      <c r="I13" s="7">
        <f t="shared" si="4"/>
        <v>1.7317445264502845E-3</v>
      </c>
      <c r="J13" s="1">
        <f t="shared" si="14"/>
        <v>0</v>
      </c>
      <c r="K13" s="1">
        <f t="shared" si="6"/>
        <v>1</v>
      </c>
      <c r="L13" s="1">
        <f t="shared" si="0"/>
        <v>0</v>
      </c>
      <c r="M13" s="1">
        <f t="shared" si="1"/>
        <v>0</v>
      </c>
      <c r="N13" s="1">
        <f t="shared" si="17"/>
        <v>0</v>
      </c>
      <c r="O13">
        <f t="shared" si="18"/>
        <v>1</v>
      </c>
      <c r="P13" s="1">
        <f t="shared" si="9"/>
        <v>0</v>
      </c>
      <c r="Q13">
        <f t="shared" si="15"/>
        <v>1</v>
      </c>
      <c r="R13">
        <f t="shared" si="16"/>
        <v>0</v>
      </c>
      <c r="S13">
        <f t="shared" si="13"/>
        <v>0</v>
      </c>
      <c r="T13">
        <f t="shared" si="12"/>
        <v>1</v>
      </c>
    </row>
    <row r="14" spans="1:20" ht="15.75" x14ac:dyDescent="0.3">
      <c r="A14" s="25">
        <v>0.39583333333333331</v>
      </c>
      <c r="B14" s="9">
        <v>121.455</v>
      </c>
      <c r="C14" s="9">
        <v>121.465</v>
      </c>
      <c r="D14" s="9">
        <v>121.265</v>
      </c>
      <c r="E14" s="9">
        <v>121.355</v>
      </c>
      <c r="F14" s="9">
        <v>12</v>
      </c>
      <c r="G14" s="7">
        <f t="shared" si="2"/>
        <v>-8.2335021201263286E-4</v>
      </c>
      <c r="H14" s="27">
        <f t="shared" si="3"/>
        <v>0.52549243926164801</v>
      </c>
      <c r="I14" s="7">
        <f t="shared" si="4"/>
        <v>8.233502120131008E-5</v>
      </c>
      <c r="J14" s="1">
        <f t="shared" si="14"/>
        <v>0</v>
      </c>
      <c r="K14" s="1">
        <f t="shared" si="6"/>
        <v>0</v>
      </c>
      <c r="L14" s="1">
        <f t="shared" si="0"/>
        <v>1</v>
      </c>
      <c r="M14" s="1">
        <f t="shared" si="1"/>
        <v>0</v>
      </c>
      <c r="N14" s="1">
        <f t="shared" si="17"/>
        <v>0</v>
      </c>
      <c r="O14">
        <f t="shared" si="18"/>
        <v>1</v>
      </c>
      <c r="P14" s="1">
        <f t="shared" si="9"/>
        <v>1</v>
      </c>
      <c r="Q14">
        <f t="shared" si="15"/>
        <v>0</v>
      </c>
      <c r="R14">
        <f t="shared" si="16"/>
        <v>0</v>
      </c>
      <c r="S14">
        <f t="shared" si="13"/>
        <v>0</v>
      </c>
      <c r="T14">
        <f t="shared" si="12"/>
        <v>0</v>
      </c>
    </row>
    <row r="15" spans="1:20" ht="15.75" x14ac:dyDescent="0.3">
      <c r="A15" s="25">
        <v>0.39930555555555558</v>
      </c>
      <c r="B15" s="9">
        <v>121.355</v>
      </c>
      <c r="C15" s="9">
        <v>121.55500000000001</v>
      </c>
      <c r="D15" s="9">
        <v>121.295</v>
      </c>
      <c r="E15" s="9">
        <v>121.52500000000001</v>
      </c>
      <c r="F15" s="9">
        <v>13</v>
      </c>
      <c r="G15" s="7">
        <f t="shared" si="2"/>
        <v>1.4008487495364979E-3</v>
      </c>
      <c r="H15" s="27">
        <f t="shared" si="3"/>
        <v>1.7014008487496501</v>
      </c>
      <c r="I15" s="7">
        <f t="shared" si="4"/>
        <v>1.6480573523958866E-3</v>
      </c>
      <c r="J15" s="1">
        <f t="shared" si="14"/>
        <v>1</v>
      </c>
      <c r="K15" s="1">
        <f t="shared" si="6"/>
        <v>1</v>
      </c>
      <c r="L15" s="1">
        <f t="shared" si="0"/>
        <v>0</v>
      </c>
      <c r="M15" s="1">
        <f t="shared" si="1"/>
        <v>1</v>
      </c>
      <c r="N15" s="1">
        <f t="shared" si="17"/>
        <v>1</v>
      </c>
      <c r="O15">
        <f t="shared" si="18"/>
        <v>1</v>
      </c>
      <c r="P15" s="1">
        <f t="shared" si="9"/>
        <v>0</v>
      </c>
      <c r="Q15">
        <f t="shared" si="15"/>
        <v>0</v>
      </c>
      <c r="R15">
        <f t="shared" si="16"/>
        <v>0</v>
      </c>
      <c r="S15">
        <f t="shared" si="13"/>
        <v>0</v>
      </c>
      <c r="T15">
        <f t="shared" si="12"/>
        <v>0</v>
      </c>
    </row>
    <row r="16" spans="1:20" ht="15.75" x14ac:dyDescent="0.3">
      <c r="A16" s="25">
        <v>0.40277777777777773</v>
      </c>
      <c r="B16" s="9">
        <v>121.52500000000001</v>
      </c>
      <c r="C16" s="9">
        <v>121.61499999999999</v>
      </c>
      <c r="D16" s="9">
        <v>121.345</v>
      </c>
      <c r="E16" s="9">
        <v>121.595</v>
      </c>
      <c r="F16" s="9">
        <v>14</v>
      </c>
      <c r="G16" s="7">
        <f t="shared" si="2"/>
        <v>5.76013166015167E-4</v>
      </c>
      <c r="H16" s="27">
        <f t="shared" si="3"/>
        <v>0.41118869271629349</v>
      </c>
      <c r="I16" s="7">
        <f t="shared" si="4"/>
        <v>7.4058835630519805E-4</v>
      </c>
      <c r="J16" s="1">
        <f t="shared" si="14"/>
        <v>1</v>
      </c>
      <c r="K16" s="1">
        <f t="shared" si="6"/>
        <v>0</v>
      </c>
      <c r="L16" s="1">
        <f t="shared" si="0"/>
        <v>0</v>
      </c>
      <c r="M16" s="1">
        <f t="shared" si="1"/>
        <v>1</v>
      </c>
      <c r="N16" s="1">
        <f t="shared" si="17"/>
        <v>0</v>
      </c>
      <c r="O16">
        <f t="shared" si="18"/>
        <v>0</v>
      </c>
      <c r="P16" s="1">
        <f t="shared" si="9"/>
        <v>0</v>
      </c>
      <c r="Q16">
        <f t="shared" si="15"/>
        <v>0</v>
      </c>
      <c r="R16">
        <f t="shared" si="16"/>
        <v>0</v>
      </c>
      <c r="S16">
        <f t="shared" si="13"/>
        <v>0</v>
      </c>
      <c r="T16">
        <f t="shared" si="12"/>
        <v>0</v>
      </c>
    </row>
    <row r="17" spans="1:20" ht="15.75" x14ac:dyDescent="0.3">
      <c r="A17" s="25">
        <v>0.40625</v>
      </c>
      <c r="B17" s="9">
        <v>121.595</v>
      </c>
      <c r="C17" s="9">
        <v>121.745</v>
      </c>
      <c r="D17" s="9">
        <v>121.495</v>
      </c>
      <c r="E17" s="9">
        <v>121.505</v>
      </c>
      <c r="F17" s="9">
        <v>15</v>
      </c>
      <c r="G17" s="7">
        <f t="shared" si="2"/>
        <v>-7.4016201324070404E-4</v>
      </c>
      <c r="H17" s="27">
        <f t="shared" si="3"/>
        <v>1.2849741237012191</v>
      </c>
      <c r="I17" s="7">
        <f t="shared" si="4"/>
        <v>1.2336033554011736E-3</v>
      </c>
      <c r="J17" s="1">
        <f t="shared" si="14"/>
        <v>1</v>
      </c>
      <c r="K17" s="1">
        <f t="shared" si="6"/>
        <v>0</v>
      </c>
      <c r="L17" s="1">
        <f t="shared" si="0"/>
        <v>0</v>
      </c>
      <c r="M17" s="1">
        <f t="shared" si="1"/>
        <v>1</v>
      </c>
      <c r="N17" s="1">
        <f t="shared" si="17"/>
        <v>0</v>
      </c>
      <c r="O17">
        <f t="shared" si="18"/>
        <v>0</v>
      </c>
      <c r="P17" s="1">
        <f t="shared" si="9"/>
        <v>0</v>
      </c>
      <c r="Q17">
        <f t="shared" si="15"/>
        <v>0</v>
      </c>
      <c r="R17">
        <f t="shared" si="16"/>
        <v>0</v>
      </c>
      <c r="S17">
        <f t="shared" si="13"/>
        <v>0</v>
      </c>
      <c r="T17">
        <f t="shared" si="12"/>
        <v>0</v>
      </c>
    </row>
    <row r="18" spans="1:20" ht="15.75" x14ac:dyDescent="0.3">
      <c r="A18" s="25">
        <v>0.40972222222222227</v>
      </c>
      <c r="B18" s="9">
        <v>121.505</v>
      </c>
      <c r="C18" s="9">
        <v>121.685</v>
      </c>
      <c r="D18" s="9">
        <v>121.36499999999999</v>
      </c>
      <c r="E18" s="9">
        <v>121.66500000000001</v>
      </c>
      <c r="F18" s="9">
        <v>16</v>
      </c>
      <c r="G18" s="7">
        <f t="shared" si="2"/>
        <v>1.3168182379326844E-3</v>
      </c>
      <c r="H18" s="27">
        <f t="shared" si="3"/>
        <v>1.7790945960157634</v>
      </c>
      <c r="I18" s="7">
        <f t="shared" si="4"/>
        <v>1.481420517674226E-3</v>
      </c>
      <c r="J18" s="1">
        <f t="shared" si="14"/>
        <v>0</v>
      </c>
      <c r="K18" s="1">
        <f t="shared" si="6"/>
        <v>1</v>
      </c>
      <c r="L18" s="1">
        <f t="shared" si="0"/>
        <v>0</v>
      </c>
      <c r="M18" s="1">
        <f t="shared" si="1"/>
        <v>0</v>
      </c>
      <c r="N18" s="1">
        <f t="shared" si="17"/>
        <v>0</v>
      </c>
      <c r="O18">
        <f t="shared" si="18"/>
        <v>0</v>
      </c>
      <c r="P18" s="1">
        <f t="shared" si="9"/>
        <v>0</v>
      </c>
      <c r="Q18">
        <f t="shared" si="15"/>
        <v>0</v>
      </c>
      <c r="R18">
        <f t="shared" si="16"/>
        <v>0</v>
      </c>
      <c r="S18">
        <f t="shared" si="13"/>
        <v>0</v>
      </c>
      <c r="T18">
        <f t="shared" si="12"/>
        <v>0</v>
      </c>
    </row>
    <row r="19" spans="1:20" ht="15.75" x14ac:dyDescent="0.3">
      <c r="A19" s="25">
        <v>0.41319444444444442</v>
      </c>
      <c r="B19" s="9">
        <v>121.66500000000001</v>
      </c>
      <c r="C19" s="9">
        <v>121.765</v>
      </c>
      <c r="D19" s="9">
        <v>121.595</v>
      </c>
      <c r="E19" s="9">
        <v>121.715</v>
      </c>
      <c r="F19" s="9">
        <v>17</v>
      </c>
      <c r="G19" s="7">
        <f t="shared" si="2"/>
        <v>4.1096453376071308E-4</v>
      </c>
      <c r="H19" s="27">
        <f t="shared" si="3"/>
        <v>0.31208903546620043</v>
      </c>
      <c r="I19" s="7">
        <f t="shared" si="4"/>
        <v>8.2192906752142616E-4</v>
      </c>
      <c r="J19" s="1">
        <f t="shared" si="14"/>
        <v>1</v>
      </c>
      <c r="K19" s="1">
        <f t="shared" si="6"/>
        <v>0</v>
      </c>
      <c r="L19" s="1">
        <f t="shared" si="0"/>
        <v>0</v>
      </c>
      <c r="M19" s="1">
        <f t="shared" si="1"/>
        <v>1</v>
      </c>
      <c r="N19" s="1">
        <f t="shared" si="17"/>
        <v>0</v>
      </c>
      <c r="O19">
        <f t="shared" si="18"/>
        <v>0</v>
      </c>
      <c r="P19" s="1">
        <f t="shared" si="9"/>
        <v>0</v>
      </c>
      <c r="Q19">
        <f t="shared" si="15"/>
        <v>0</v>
      </c>
      <c r="R19">
        <f t="shared" si="16"/>
        <v>0</v>
      </c>
      <c r="S19">
        <f t="shared" si="13"/>
        <v>0</v>
      </c>
      <c r="T19">
        <f t="shared" si="12"/>
        <v>0</v>
      </c>
    </row>
    <row r="20" spans="1:20" ht="15.75" x14ac:dyDescent="0.3">
      <c r="A20" s="25">
        <v>0.41666666666666669</v>
      </c>
      <c r="B20" s="9">
        <v>121.715</v>
      </c>
      <c r="C20" s="9">
        <v>121.855</v>
      </c>
      <c r="D20" s="9">
        <v>121.675</v>
      </c>
      <c r="E20" s="9">
        <v>121.77500000000001</v>
      </c>
      <c r="F20" s="9">
        <v>18</v>
      </c>
      <c r="G20" s="7">
        <f t="shared" si="2"/>
        <v>4.9295485355134764E-4</v>
      </c>
      <c r="H20" s="27">
        <f t="shared" si="3"/>
        <v>1.1995070451465624</v>
      </c>
      <c r="I20" s="7">
        <f t="shared" si="4"/>
        <v>1.1502279916197722E-3</v>
      </c>
      <c r="J20" s="1">
        <f t="shared" si="14"/>
        <v>1</v>
      </c>
      <c r="K20" s="1">
        <f t="shared" si="6"/>
        <v>0</v>
      </c>
      <c r="L20" s="1">
        <f t="shared" si="0"/>
        <v>0</v>
      </c>
      <c r="M20" s="1">
        <f t="shared" si="1"/>
        <v>1</v>
      </c>
      <c r="N20" s="1">
        <f t="shared" si="17"/>
        <v>0</v>
      </c>
      <c r="O20">
        <f t="shared" si="18"/>
        <v>0</v>
      </c>
      <c r="P20" s="1">
        <f t="shared" si="9"/>
        <v>0</v>
      </c>
      <c r="Q20">
        <f t="shared" si="15"/>
        <v>0</v>
      </c>
      <c r="R20">
        <f t="shared" si="16"/>
        <v>0</v>
      </c>
      <c r="S20">
        <f t="shared" si="13"/>
        <v>0</v>
      </c>
      <c r="T20">
        <f t="shared" si="12"/>
        <v>0</v>
      </c>
    </row>
    <row r="21" spans="1:20" ht="15.75" x14ac:dyDescent="0.3">
      <c r="A21" s="25">
        <v>0.4201388888888889</v>
      </c>
      <c r="B21" s="9">
        <v>121.77500000000001</v>
      </c>
      <c r="C21" s="9">
        <v>122.035</v>
      </c>
      <c r="D21" s="9">
        <v>121.735</v>
      </c>
      <c r="E21" s="9">
        <v>121.955</v>
      </c>
      <c r="F21" s="9">
        <v>19</v>
      </c>
      <c r="G21" s="7">
        <f t="shared" si="2"/>
        <v>1.4781359063846652E-3</v>
      </c>
      <c r="H21" s="27">
        <f t="shared" si="3"/>
        <v>2.9985218640933784</v>
      </c>
      <c r="I21" s="7">
        <f t="shared" si="4"/>
        <v>2.135085198111196E-3</v>
      </c>
      <c r="J21" s="1">
        <f t="shared" si="14"/>
        <v>1</v>
      </c>
      <c r="K21" s="1">
        <f t="shared" si="6"/>
        <v>1</v>
      </c>
      <c r="L21" s="1">
        <f t="shared" si="0"/>
        <v>0</v>
      </c>
      <c r="M21" s="1">
        <f t="shared" si="1"/>
        <v>1</v>
      </c>
      <c r="N21" s="1">
        <f t="shared" si="17"/>
        <v>0</v>
      </c>
      <c r="O21">
        <f t="shared" si="18"/>
        <v>0</v>
      </c>
      <c r="P21" s="1">
        <f t="shared" si="9"/>
        <v>0</v>
      </c>
      <c r="Q21">
        <f t="shared" si="15"/>
        <v>1</v>
      </c>
      <c r="R21">
        <f t="shared" si="16"/>
        <v>1</v>
      </c>
      <c r="S21">
        <f t="shared" si="13"/>
        <v>1</v>
      </c>
      <c r="T21">
        <f t="shared" si="12"/>
        <v>3</v>
      </c>
    </row>
    <row r="22" spans="1:20" ht="15.75" x14ac:dyDescent="0.3">
      <c r="A22" s="25">
        <v>0.4236111111111111</v>
      </c>
      <c r="B22" s="9">
        <v>121.955</v>
      </c>
      <c r="C22" s="9">
        <v>121.995</v>
      </c>
      <c r="D22" s="9">
        <v>121.795</v>
      </c>
      <c r="E22" s="9">
        <v>121.905</v>
      </c>
      <c r="F22" s="9">
        <v>20</v>
      </c>
      <c r="G22" s="7">
        <f t="shared" si="2"/>
        <v>-4.099872903939745E-4</v>
      </c>
      <c r="H22" s="27">
        <f t="shared" si="3"/>
        <v>0.27736779048737942</v>
      </c>
      <c r="I22" s="7">
        <f t="shared" si="4"/>
        <v>3.2798983231524948E-4</v>
      </c>
      <c r="J22" s="1">
        <f t="shared" si="14"/>
        <v>0</v>
      </c>
      <c r="K22" s="1">
        <f t="shared" si="6"/>
        <v>0</v>
      </c>
      <c r="L22" s="1">
        <f t="shared" si="0"/>
        <v>1</v>
      </c>
      <c r="M22" s="1">
        <f t="shared" si="1"/>
        <v>0</v>
      </c>
      <c r="N22" s="1">
        <f t="shared" si="17"/>
        <v>0</v>
      </c>
      <c r="O22">
        <f t="shared" si="18"/>
        <v>0</v>
      </c>
      <c r="P22" s="1">
        <f t="shared" si="9"/>
        <v>1</v>
      </c>
      <c r="Q22">
        <f t="shared" si="15"/>
        <v>0</v>
      </c>
      <c r="R22">
        <f t="shared" si="16"/>
        <v>0</v>
      </c>
      <c r="S22">
        <f t="shared" si="13"/>
        <v>0</v>
      </c>
      <c r="T22">
        <f t="shared" si="12"/>
        <v>0</v>
      </c>
    </row>
    <row r="23" spans="1:20" ht="15.75" x14ac:dyDescent="0.3">
      <c r="A23" s="25">
        <v>0.42708333333333331</v>
      </c>
      <c r="B23" s="9">
        <v>121.905</v>
      </c>
      <c r="C23" s="9">
        <v>121.985</v>
      </c>
      <c r="D23" s="9">
        <v>121.86499999999999</v>
      </c>
      <c r="E23" s="9">
        <v>121.905</v>
      </c>
      <c r="F23" s="9">
        <v>21</v>
      </c>
      <c r="G23" s="7">
        <f t="shared" si="2"/>
        <v>0</v>
      </c>
      <c r="H23" s="27">
        <f t="shared" si="3"/>
        <v>0</v>
      </c>
      <c r="I23" s="7">
        <f t="shared" si="4"/>
        <v>6.562487182642081E-4</v>
      </c>
      <c r="J23" s="1">
        <f t="shared" si="14"/>
        <v>0</v>
      </c>
      <c r="K23" s="1">
        <f t="shared" si="6"/>
        <v>0</v>
      </c>
      <c r="L23" s="1">
        <f t="shared" si="0"/>
        <v>0</v>
      </c>
      <c r="M23" s="1">
        <f t="shared" si="1"/>
        <v>0</v>
      </c>
      <c r="N23" s="1">
        <f t="shared" si="17"/>
        <v>0</v>
      </c>
      <c r="O23">
        <f t="shared" si="18"/>
        <v>0</v>
      </c>
      <c r="P23" s="1">
        <f t="shared" si="9"/>
        <v>0</v>
      </c>
      <c r="Q23">
        <f t="shared" si="15"/>
        <v>0</v>
      </c>
      <c r="R23">
        <f t="shared" si="16"/>
        <v>0</v>
      </c>
      <c r="S23">
        <f t="shared" si="13"/>
        <v>0</v>
      </c>
      <c r="T23">
        <f t="shared" si="12"/>
        <v>0</v>
      </c>
    </row>
    <row r="24" spans="1:20" ht="15.75" x14ac:dyDescent="0.3">
      <c r="A24" s="25">
        <v>0.43055555555555558</v>
      </c>
      <c r="B24" s="9">
        <v>121.905</v>
      </c>
      <c r="C24" s="9">
        <v>122.215</v>
      </c>
      <c r="D24" s="9">
        <v>121.86499999999999</v>
      </c>
      <c r="E24" s="9">
        <v>122.215</v>
      </c>
      <c r="F24" s="9">
        <v>22</v>
      </c>
      <c r="G24" s="7">
        <f t="shared" si="2"/>
        <v>2.5429637832738794E-3</v>
      </c>
      <c r="H24" s="27">
        <f t="shared" si="3"/>
        <v>0</v>
      </c>
      <c r="I24" s="7">
        <f t="shared" si="4"/>
        <v>2.5429637832738794E-3</v>
      </c>
      <c r="J24" s="1">
        <f t="shared" si="14"/>
        <v>1</v>
      </c>
      <c r="K24" s="1">
        <f t="shared" si="6"/>
        <v>1</v>
      </c>
      <c r="L24" s="1">
        <f t="shared" si="0"/>
        <v>0</v>
      </c>
      <c r="M24" s="1">
        <f t="shared" si="1"/>
        <v>1</v>
      </c>
      <c r="N24" s="1">
        <f t="shared" si="17"/>
        <v>0</v>
      </c>
      <c r="O24">
        <f t="shared" si="18"/>
        <v>0</v>
      </c>
      <c r="P24" s="1">
        <f t="shared" si="9"/>
        <v>0</v>
      </c>
      <c r="Q24">
        <f t="shared" si="15"/>
        <v>0</v>
      </c>
      <c r="R24">
        <f t="shared" si="16"/>
        <v>0</v>
      </c>
      <c r="S24">
        <f t="shared" si="13"/>
        <v>0</v>
      </c>
      <c r="T24">
        <f t="shared" si="12"/>
        <v>0</v>
      </c>
    </row>
    <row r="25" spans="1:20" ht="15.75" x14ac:dyDescent="0.3">
      <c r="A25" s="25">
        <v>0.43402777777777773</v>
      </c>
      <c r="B25" s="9">
        <v>122.215</v>
      </c>
      <c r="C25" s="9">
        <v>122.44499999999999</v>
      </c>
      <c r="D25" s="9">
        <v>122.16500000000001</v>
      </c>
      <c r="E25" s="9">
        <v>122.22499999999999</v>
      </c>
      <c r="F25" s="9">
        <v>23</v>
      </c>
      <c r="G25" s="7">
        <f t="shared" si="2"/>
        <v>8.1823016814555532E-5</v>
      </c>
      <c r="H25" s="27">
        <f t="shared" si="3"/>
        <v>3.2176241499284899E-2</v>
      </c>
      <c r="I25" s="7">
        <f t="shared" si="4"/>
        <v>1.8819293867364051E-3</v>
      </c>
      <c r="J25" s="1">
        <f t="shared" si="14"/>
        <v>1</v>
      </c>
      <c r="K25" s="1">
        <f t="shared" si="6"/>
        <v>0</v>
      </c>
      <c r="L25" s="1">
        <f t="shared" si="0"/>
        <v>0</v>
      </c>
      <c r="M25" s="1">
        <f t="shared" si="1"/>
        <v>1</v>
      </c>
      <c r="N25" s="1">
        <f t="shared" si="17"/>
        <v>0</v>
      </c>
      <c r="O25">
        <f t="shared" si="18"/>
        <v>0</v>
      </c>
      <c r="P25" s="1">
        <f t="shared" si="9"/>
        <v>0</v>
      </c>
      <c r="Q25">
        <f t="shared" si="15"/>
        <v>0</v>
      </c>
      <c r="R25">
        <f t="shared" si="16"/>
        <v>0</v>
      </c>
      <c r="S25">
        <f t="shared" si="13"/>
        <v>0</v>
      </c>
      <c r="T25">
        <f t="shared" si="12"/>
        <v>0</v>
      </c>
    </row>
    <row r="26" spans="1:20" ht="15.75" x14ac:dyDescent="0.3">
      <c r="A26" s="25">
        <v>0.4375</v>
      </c>
      <c r="B26" s="9">
        <v>122.22499999999999</v>
      </c>
      <c r="C26" s="9">
        <v>122.245</v>
      </c>
      <c r="D26" s="9">
        <v>122.01</v>
      </c>
      <c r="E26" s="9">
        <v>122.05500000000001</v>
      </c>
      <c r="F26" s="9">
        <v>24</v>
      </c>
      <c r="G26" s="7">
        <f t="shared" si="2"/>
        <v>-1.3908774800571691E-3</v>
      </c>
      <c r="H26" s="27">
        <f t="shared" si="3"/>
        <v>16.998609122534155</v>
      </c>
      <c r="I26" s="7">
        <f t="shared" si="4"/>
        <v>1.6363264471270389E-4</v>
      </c>
      <c r="J26" s="1">
        <f t="shared" si="14"/>
        <v>0</v>
      </c>
      <c r="K26" s="1">
        <f t="shared" si="6"/>
        <v>0</v>
      </c>
      <c r="L26" s="1">
        <f t="shared" si="0"/>
        <v>0</v>
      </c>
      <c r="M26" s="1">
        <f t="shared" si="1"/>
        <v>0</v>
      </c>
      <c r="N26" s="1">
        <f t="shared" si="17"/>
        <v>0</v>
      </c>
      <c r="O26">
        <f t="shared" si="18"/>
        <v>0</v>
      </c>
      <c r="P26" s="1">
        <f t="shared" si="9"/>
        <v>0</v>
      </c>
      <c r="Q26">
        <f t="shared" si="15"/>
        <v>0</v>
      </c>
      <c r="R26">
        <f t="shared" si="16"/>
        <v>0</v>
      </c>
      <c r="S26">
        <f t="shared" si="13"/>
        <v>0</v>
      </c>
      <c r="T26">
        <f t="shared" si="12"/>
        <v>0</v>
      </c>
    </row>
    <row r="27" spans="1:20" ht="15.75" x14ac:dyDescent="0.3">
      <c r="A27" s="25">
        <v>0.44097222222222227</v>
      </c>
      <c r="B27" s="9">
        <v>122.05500000000001</v>
      </c>
      <c r="C27" s="9">
        <v>122.065</v>
      </c>
      <c r="D27" s="9">
        <v>121.795</v>
      </c>
      <c r="E27" s="9">
        <v>121.955</v>
      </c>
      <c r="F27" s="9">
        <v>25</v>
      </c>
      <c r="G27" s="7">
        <f t="shared" si="2"/>
        <v>-8.1930277333995755E-4</v>
      </c>
      <c r="H27" s="27">
        <f t="shared" si="3"/>
        <v>0.58905459689108042</v>
      </c>
      <c r="I27" s="7">
        <f t="shared" si="4"/>
        <v>8.1930277333914253E-5</v>
      </c>
      <c r="J27" s="1">
        <f t="shared" si="14"/>
        <v>0</v>
      </c>
      <c r="K27" s="1">
        <f t="shared" si="6"/>
        <v>0</v>
      </c>
      <c r="L27" s="1">
        <f t="shared" si="0"/>
        <v>0</v>
      </c>
      <c r="M27" s="1">
        <f t="shared" si="1"/>
        <v>0</v>
      </c>
      <c r="N27" s="1">
        <f t="shared" si="17"/>
        <v>0</v>
      </c>
      <c r="O27">
        <f t="shared" si="18"/>
        <v>0</v>
      </c>
      <c r="P27" s="1">
        <f t="shared" si="9"/>
        <v>0</v>
      </c>
      <c r="Q27">
        <f t="shared" si="15"/>
        <v>0</v>
      </c>
      <c r="R27">
        <f t="shared" si="16"/>
        <v>0</v>
      </c>
      <c r="S27">
        <f t="shared" si="13"/>
        <v>0</v>
      </c>
      <c r="T27">
        <f t="shared" si="12"/>
        <v>0</v>
      </c>
    </row>
    <row r="28" spans="1:20" ht="15.75" x14ac:dyDescent="0.3">
      <c r="A28" s="25">
        <v>0.44444444444444442</v>
      </c>
      <c r="B28" s="9">
        <v>121.955</v>
      </c>
      <c r="C28" s="9">
        <v>122.04</v>
      </c>
      <c r="D28" s="9">
        <v>121.845</v>
      </c>
      <c r="E28" s="9">
        <v>121.91500000000001</v>
      </c>
      <c r="F28" s="9">
        <v>26</v>
      </c>
      <c r="G28" s="7">
        <f t="shared" si="2"/>
        <v>-3.2798983231513299E-4</v>
      </c>
      <c r="H28" s="27">
        <f t="shared" si="3"/>
        <v>0.40032798983220147</v>
      </c>
      <c r="I28" s="7">
        <f t="shared" si="4"/>
        <v>6.9697839366986147E-4</v>
      </c>
      <c r="J28" s="1">
        <f t="shared" si="14"/>
        <v>0</v>
      </c>
      <c r="K28" s="1">
        <f t="shared" si="6"/>
        <v>0</v>
      </c>
      <c r="L28" s="1">
        <f t="shared" si="0"/>
        <v>0</v>
      </c>
      <c r="M28" s="1">
        <f t="shared" si="1"/>
        <v>0</v>
      </c>
      <c r="N28" s="1">
        <f t="shared" si="17"/>
        <v>0</v>
      </c>
      <c r="O28">
        <f t="shared" si="18"/>
        <v>0</v>
      </c>
      <c r="P28" s="1">
        <f t="shared" si="9"/>
        <v>0</v>
      </c>
      <c r="Q28">
        <f t="shared" si="15"/>
        <v>0</v>
      </c>
      <c r="R28">
        <f t="shared" si="16"/>
        <v>0</v>
      </c>
      <c r="S28">
        <f t="shared" si="13"/>
        <v>0</v>
      </c>
      <c r="T28">
        <f t="shared" si="12"/>
        <v>0</v>
      </c>
    </row>
    <row r="29" spans="1:20" ht="15.75" x14ac:dyDescent="0.3">
      <c r="A29" s="25">
        <v>0.44791666666666669</v>
      </c>
      <c r="B29" s="9">
        <v>121.91500000000001</v>
      </c>
      <c r="C29" s="9">
        <v>121.97499999999999</v>
      </c>
      <c r="D29" s="9">
        <v>121.735</v>
      </c>
      <c r="E29" s="9">
        <v>121.795</v>
      </c>
      <c r="F29" s="9">
        <v>27</v>
      </c>
      <c r="G29" s="7">
        <f t="shared" si="2"/>
        <v>-9.8429233482347982E-4</v>
      </c>
      <c r="H29" s="27">
        <f t="shared" si="3"/>
        <v>3.0009842923355339</v>
      </c>
      <c r="I29" s="7">
        <f t="shared" si="4"/>
        <v>4.9214616741162336E-4</v>
      </c>
      <c r="J29" s="1">
        <f t="shared" si="14"/>
        <v>0</v>
      </c>
      <c r="K29" s="1">
        <f t="shared" si="6"/>
        <v>0</v>
      </c>
      <c r="L29" s="1">
        <f t="shared" si="0"/>
        <v>0</v>
      </c>
      <c r="M29" s="1">
        <f t="shared" si="1"/>
        <v>0</v>
      </c>
      <c r="N29" s="1">
        <f t="shared" si="17"/>
        <v>0</v>
      </c>
      <c r="O29">
        <f t="shared" si="18"/>
        <v>0</v>
      </c>
      <c r="P29" s="1">
        <f t="shared" si="9"/>
        <v>0</v>
      </c>
      <c r="Q29">
        <f t="shared" si="15"/>
        <v>0</v>
      </c>
      <c r="R29">
        <f t="shared" si="16"/>
        <v>0</v>
      </c>
      <c r="S29">
        <f t="shared" si="13"/>
        <v>0</v>
      </c>
      <c r="T29">
        <f t="shared" si="12"/>
        <v>0</v>
      </c>
    </row>
    <row r="30" spans="1:20" ht="15.75" x14ac:dyDescent="0.3">
      <c r="A30" s="25">
        <v>0.4513888888888889</v>
      </c>
      <c r="B30" s="9">
        <v>121.795</v>
      </c>
      <c r="C30" s="9">
        <v>121.825</v>
      </c>
      <c r="D30" s="9">
        <v>121.655</v>
      </c>
      <c r="E30" s="9">
        <v>121.675</v>
      </c>
      <c r="F30" s="9">
        <v>28</v>
      </c>
      <c r="G30" s="7">
        <f t="shared" si="2"/>
        <v>-9.852621207767523E-4</v>
      </c>
      <c r="H30" s="27">
        <f t="shared" si="3"/>
        <v>1.0009852621207767</v>
      </c>
      <c r="I30" s="7">
        <f t="shared" si="4"/>
        <v>2.4631553019418808E-4</v>
      </c>
      <c r="J30" s="1">
        <f t="shared" si="14"/>
        <v>0</v>
      </c>
      <c r="K30" s="1">
        <f t="shared" si="6"/>
        <v>0</v>
      </c>
      <c r="L30" s="1">
        <f t="shared" si="0"/>
        <v>0</v>
      </c>
      <c r="M30" s="1">
        <f t="shared" si="1"/>
        <v>0</v>
      </c>
      <c r="N30" s="1">
        <f t="shared" si="17"/>
        <v>0</v>
      </c>
      <c r="O30">
        <f t="shared" si="18"/>
        <v>0</v>
      </c>
      <c r="P30" s="1">
        <f t="shared" si="9"/>
        <v>0</v>
      </c>
      <c r="Q30">
        <f t="shared" si="15"/>
        <v>0</v>
      </c>
      <c r="R30">
        <f t="shared" si="16"/>
        <v>0</v>
      </c>
      <c r="S30">
        <f t="shared" si="13"/>
        <v>0</v>
      </c>
      <c r="T30">
        <f t="shared" si="12"/>
        <v>0</v>
      </c>
    </row>
    <row r="31" spans="1:20" ht="15.75" x14ac:dyDescent="0.3">
      <c r="A31" s="25">
        <v>0.4548611111111111</v>
      </c>
      <c r="B31" s="9">
        <v>121.675</v>
      </c>
      <c r="C31" s="9">
        <v>121.675</v>
      </c>
      <c r="D31" s="9">
        <v>121.44499999999999</v>
      </c>
      <c r="E31" s="9">
        <v>121.55500000000001</v>
      </c>
      <c r="F31" s="9">
        <v>29</v>
      </c>
      <c r="G31" s="7">
        <f t="shared" si="2"/>
        <v>-9.8623381960131779E-4</v>
      </c>
      <c r="H31" s="27">
        <f t="shared" si="3"/>
        <v>1.0009862338194828</v>
      </c>
      <c r="I31" s="7">
        <f t="shared" si="4"/>
        <v>0</v>
      </c>
      <c r="J31" s="1">
        <f t="shared" si="14"/>
        <v>0</v>
      </c>
      <c r="K31" s="1">
        <f t="shared" si="6"/>
        <v>0</v>
      </c>
      <c r="L31" s="1">
        <f t="shared" si="0"/>
        <v>0</v>
      </c>
      <c r="M31" s="1">
        <f t="shared" si="1"/>
        <v>0</v>
      </c>
      <c r="N31" s="1">
        <f t="shared" si="17"/>
        <v>0</v>
      </c>
      <c r="O31">
        <f t="shared" si="18"/>
        <v>0</v>
      </c>
      <c r="P31" s="1">
        <f>+IFERROR(IF(AND(OR(K30=1),(ABS(G31)/ABS(G30))&lt;0.9,G31&lt;0),1,0),0)</f>
        <v>0</v>
      </c>
      <c r="Q31">
        <f t="shared" si="15"/>
        <v>0</v>
      </c>
      <c r="R31">
        <f t="shared" si="16"/>
        <v>0</v>
      </c>
      <c r="S31">
        <f t="shared" si="13"/>
        <v>0</v>
      </c>
      <c r="T31">
        <f t="shared" si="12"/>
        <v>0</v>
      </c>
    </row>
    <row r="32" spans="1:20" ht="15.75" x14ac:dyDescent="0.3">
      <c r="A32" s="25">
        <v>0.45833333333333331</v>
      </c>
      <c r="B32" s="9">
        <v>121.55500000000001</v>
      </c>
      <c r="C32" s="9">
        <v>121.685</v>
      </c>
      <c r="D32" s="9">
        <v>121.55500000000001</v>
      </c>
      <c r="E32" s="9">
        <v>121.58499999999999</v>
      </c>
      <c r="F32" s="9">
        <v>30</v>
      </c>
      <c r="G32" s="7">
        <f t="shared" si="2"/>
        <v>2.4680185924056536E-4</v>
      </c>
      <c r="H32" s="27">
        <f t="shared" si="3"/>
        <v>0.25024680185915171</v>
      </c>
      <c r="I32" s="7">
        <f t="shared" si="4"/>
        <v>1.069474723376212E-3</v>
      </c>
      <c r="J32" s="1">
        <f t="shared" si="14"/>
        <v>0</v>
      </c>
      <c r="K32" s="1">
        <f t="shared" si="6"/>
        <v>0</v>
      </c>
      <c r="L32" s="1">
        <f t="shared" si="0"/>
        <v>0</v>
      </c>
      <c r="M32" s="1">
        <f t="shared" si="1"/>
        <v>0</v>
      </c>
      <c r="N32" s="1">
        <f t="shared" si="17"/>
        <v>0</v>
      </c>
      <c r="O32">
        <f t="shared" si="18"/>
        <v>0</v>
      </c>
      <c r="P32" s="1">
        <f t="shared" ref="P32:P79" si="19">+IFERROR(IF(AND(OR(K31=1),(ABS(G32)/ABS(G31))&lt;0.9,G32&lt;0),1,0),0)</f>
        <v>0</v>
      </c>
      <c r="Q32">
        <f t="shared" si="15"/>
        <v>0</v>
      </c>
      <c r="R32">
        <f t="shared" si="16"/>
        <v>0</v>
      </c>
      <c r="S32">
        <f t="shared" si="13"/>
        <v>0</v>
      </c>
      <c r="T32">
        <f t="shared" si="12"/>
        <v>0</v>
      </c>
    </row>
    <row r="33" spans="1:20" ht="15.75" x14ac:dyDescent="0.3">
      <c r="A33" s="25">
        <v>0.46180555555555558</v>
      </c>
      <c r="B33" s="9">
        <v>121.58499999999999</v>
      </c>
      <c r="C33" s="9">
        <v>121.705</v>
      </c>
      <c r="D33" s="9">
        <v>121.515</v>
      </c>
      <c r="E33" s="9">
        <v>121.685</v>
      </c>
      <c r="F33" s="9">
        <v>31</v>
      </c>
      <c r="G33" s="7">
        <f t="shared" si="2"/>
        <v>8.2246987704082358E-4</v>
      </c>
      <c r="H33" s="27">
        <f t="shared" si="3"/>
        <v>3.3325108634580296</v>
      </c>
      <c r="I33" s="7">
        <f t="shared" si="4"/>
        <v>9.869638524489415E-4</v>
      </c>
      <c r="J33" s="1">
        <f t="shared" si="14"/>
        <v>1</v>
      </c>
      <c r="K33" s="1">
        <f t="shared" si="6"/>
        <v>1</v>
      </c>
      <c r="L33" s="1">
        <f t="shared" si="0"/>
        <v>0</v>
      </c>
      <c r="M33" s="1">
        <f t="shared" si="1"/>
        <v>1</v>
      </c>
      <c r="N33" s="1">
        <f t="shared" si="17"/>
        <v>0</v>
      </c>
      <c r="O33">
        <f t="shared" si="18"/>
        <v>0</v>
      </c>
      <c r="P33" s="1">
        <f t="shared" si="19"/>
        <v>0</v>
      </c>
      <c r="Q33">
        <f t="shared" si="15"/>
        <v>1</v>
      </c>
      <c r="R33">
        <f t="shared" si="16"/>
        <v>0</v>
      </c>
      <c r="S33">
        <f t="shared" si="13"/>
        <v>0</v>
      </c>
      <c r="T33">
        <f t="shared" si="12"/>
        <v>1</v>
      </c>
    </row>
    <row r="34" spans="1:20" ht="15.75" x14ac:dyDescent="0.3">
      <c r="A34" s="25">
        <v>0.46527777777777773</v>
      </c>
      <c r="B34" s="9">
        <v>121.685</v>
      </c>
      <c r="C34" s="9">
        <v>121.72499999999999</v>
      </c>
      <c r="D34" s="9">
        <v>121.535</v>
      </c>
      <c r="E34" s="9">
        <v>121.63500000000001</v>
      </c>
      <c r="F34" s="9">
        <v>32</v>
      </c>
      <c r="G34" s="7">
        <f t="shared" si="2"/>
        <v>-4.1089698812505368E-4</v>
      </c>
      <c r="H34" s="27">
        <f t="shared" si="3"/>
        <v>0.49958910301180387</v>
      </c>
      <c r="I34" s="7">
        <f t="shared" si="4"/>
        <v>3.2871759049999625E-4</v>
      </c>
      <c r="J34" s="1">
        <f t="shared" si="14"/>
        <v>1</v>
      </c>
      <c r="K34" s="1">
        <f t="shared" si="6"/>
        <v>0</v>
      </c>
      <c r="L34" s="1">
        <f t="shared" si="0"/>
        <v>1</v>
      </c>
      <c r="M34" s="1">
        <f t="shared" si="1"/>
        <v>1</v>
      </c>
      <c r="N34" s="1">
        <f t="shared" si="17"/>
        <v>0</v>
      </c>
      <c r="O34">
        <f t="shared" si="18"/>
        <v>0</v>
      </c>
      <c r="P34" s="1">
        <f t="shared" si="19"/>
        <v>1</v>
      </c>
      <c r="Q34">
        <f t="shared" si="15"/>
        <v>0</v>
      </c>
      <c r="R34">
        <f t="shared" si="16"/>
        <v>0</v>
      </c>
      <c r="S34">
        <f t="shared" si="13"/>
        <v>0</v>
      </c>
      <c r="T34">
        <f t="shared" si="12"/>
        <v>0</v>
      </c>
    </row>
    <row r="35" spans="1:20" ht="15.75" x14ac:dyDescent="0.3">
      <c r="A35" s="25">
        <v>0.46875</v>
      </c>
      <c r="B35" s="9">
        <v>121.63500000000001</v>
      </c>
      <c r="C35" s="9">
        <v>121.66500000000001</v>
      </c>
      <c r="D35" s="9">
        <v>121.52500000000001</v>
      </c>
      <c r="E35" s="9">
        <v>121.605</v>
      </c>
      <c r="F35" s="9">
        <v>33</v>
      </c>
      <c r="G35" s="7">
        <f t="shared" si="2"/>
        <v>-2.4663953631768107E-4</v>
      </c>
      <c r="H35" s="27">
        <f t="shared" si="3"/>
        <v>0.60024663953637458</v>
      </c>
      <c r="I35" s="7">
        <f t="shared" si="4"/>
        <v>2.4663953631768107E-4</v>
      </c>
      <c r="J35" s="1">
        <f t="shared" si="14"/>
        <v>0</v>
      </c>
      <c r="K35" s="1">
        <f t="shared" si="6"/>
        <v>0</v>
      </c>
      <c r="L35" s="1">
        <f t="shared" si="0"/>
        <v>1</v>
      </c>
      <c r="M35" s="1">
        <f t="shared" si="1"/>
        <v>0</v>
      </c>
      <c r="N35" s="1">
        <f t="shared" si="17"/>
        <v>0</v>
      </c>
      <c r="O35">
        <f t="shared" si="18"/>
        <v>0</v>
      </c>
      <c r="P35" s="1">
        <f t="shared" si="19"/>
        <v>0</v>
      </c>
      <c r="Q35">
        <f t="shared" si="15"/>
        <v>0</v>
      </c>
      <c r="R35">
        <f t="shared" si="16"/>
        <v>0</v>
      </c>
      <c r="S35">
        <f t="shared" si="13"/>
        <v>0</v>
      </c>
      <c r="T35">
        <f t="shared" si="12"/>
        <v>0</v>
      </c>
    </row>
    <row r="36" spans="1:20" ht="15.75" x14ac:dyDescent="0.3">
      <c r="A36" s="25">
        <v>0.47222222222222227</v>
      </c>
      <c r="B36" s="9">
        <v>121.605</v>
      </c>
      <c r="C36" s="9">
        <v>121.66500000000001</v>
      </c>
      <c r="D36" s="9">
        <v>121.52500000000001</v>
      </c>
      <c r="E36" s="9">
        <v>121.52500000000001</v>
      </c>
      <c r="F36" s="9">
        <v>34</v>
      </c>
      <c r="G36" s="7">
        <f t="shared" si="2"/>
        <v>-6.5786768636156645E-4</v>
      </c>
      <c r="H36" s="27">
        <f t="shared" si="3"/>
        <v>2.6673245343528702</v>
      </c>
      <c r="I36" s="7">
        <f t="shared" si="4"/>
        <v>4.9340076477120411E-4</v>
      </c>
      <c r="J36" s="1">
        <f t="shared" si="14"/>
        <v>0</v>
      </c>
      <c r="K36" s="1">
        <f t="shared" si="6"/>
        <v>0</v>
      </c>
      <c r="L36" s="1">
        <f t="shared" si="0"/>
        <v>0</v>
      </c>
      <c r="M36" s="1">
        <f t="shared" si="1"/>
        <v>0</v>
      </c>
      <c r="N36" s="1">
        <f t="shared" si="17"/>
        <v>0</v>
      </c>
      <c r="O36">
        <f t="shared" si="18"/>
        <v>0</v>
      </c>
      <c r="P36" s="1">
        <f t="shared" si="19"/>
        <v>0</v>
      </c>
      <c r="Q36">
        <f t="shared" si="15"/>
        <v>0</v>
      </c>
      <c r="R36">
        <f t="shared" si="16"/>
        <v>0</v>
      </c>
      <c r="S36">
        <f t="shared" si="13"/>
        <v>0</v>
      </c>
      <c r="T36">
        <f t="shared" si="12"/>
        <v>0</v>
      </c>
    </row>
    <row r="37" spans="1:20" ht="15.75" x14ac:dyDescent="0.3">
      <c r="A37" s="25">
        <v>0.47569444444444442</v>
      </c>
      <c r="B37" s="9">
        <v>121.52500000000001</v>
      </c>
      <c r="C37" s="9">
        <v>121.595</v>
      </c>
      <c r="D37" s="9">
        <v>121.325</v>
      </c>
      <c r="E37" s="9">
        <v>121.575</v>
      </c>
      <c r="F37" s="9">
        <v>35</v>
      </c>
      <c r="G37" s="7">
        <f t="shared" si="2"/>
        <v>4.1143797572513601E-4</v>
      </c>
      <c r="H37" s="27">
        <f t="shared" si="3"/>
        <v>0.62541143797570298</v>
      </c>
      <c r="I37" s="7">
        <f t="shared" si="4"/>
        <v>5.76013166015167E-4</v>
      </c>
      <c r="J37" s="1">
        <f t="shared" si="14"/>
        <v>0</v>
      </c>
      <c r="K37" s="1">
        <f t="shared" si="6"/>
        <v>0</v>
      </c>
      <c r="L37" s="1">
        <f t="shared" si="0"/>
        <v>0</v>
      </c>
      <c r="M37" s="1">
        <f t="shared" si="1"/>
        <v>0</v>
      </c>
      <c r="N37" s="1">
        <f t="shared" si="17"/>
        <v>0</v>
      </c>
      <c r="O37">
        <f t="shared" si="18"/>
        <v>0</v>
      </c>
      <c r="P37" s="1">
        <f t="shared" si="19"/>
        <v>0</v>
      </c>
      <c r="Q37">
        <f t="shared" si="15"/>
        <v>0</v>
      </c>
      <c r="R37">
        <f t="shared" si="16"/>
        <v>0</v>
      </c>
      <c r="S37">
        <f t="shared" si="13"/>
        <v>0</v>
      </c>
      <c r="T37">
        <f t="shared" si="12"/>
        <v>0</v>
      </c>
    </row>
    <row r="38" spans="1:20" ht="15.75" x14ac:dyDescent="0.3">
      <c r="A38" s="25">
        <v>0.47916666666666669</v>
      </c>
      <c r="B38" s="9">
        <v>121.575</v>
      </c>
      <c r="C38" s="9">
        <v>121.595</v>
      </c>
      <c r="D38" s="9">
        <v>121.30500000000001</v>
      </c>
      <c r="E38" s="9">
        <v>121.325</v>
      </c>
      <c r="F38" s="9">
        <v>36</v>
      </c>
      <c r="G38" s="7">
        <f t="shared" si="2"/>
        <v>-2.0563438206868188E-3</v>
      </c>
      <c r="H38" s="27">
        <f t="shared" si="3"/>
        <v>4.997943656179598</v>
      </c>
      <c r="I38" s="7">
        <f t="shared" si="4"/>
        <v>1.6450750565491279E-4</v>
      </c>
      <c r="J38" s="1">
        <f t="shared" si="14"/>
        <v>0</v>
      </c>
      <c r="K38" s="1">
        <f t="shared" si="6"/>
        <v>0</v>
      </c>
      <c r="L38" s="1">
        <f t="shared" si="0"/>
        <v>0</v>
      </c>
      <c r="M38" s="1">
        <f t="shared" si="1"/>
        <v>0</v>
      </c>
      <c r="N38" s="1">
        <f t="shared" si="17"/>
        <v>0</v>
      </c>
      <c r="O38">
        <f t="shared" si="18"/>
        <v>0</v>
      </c>
      <c r="P38" s="1">
        <f t="shared" si="19"/>
        <v>0</v>
      </c>
      <c r="Q38">
        <f t="shared" si="15"/>
        <v>0</v>
      </c>
      <c r="R38">
        <f t="shared" si="16"/>
        <v>0</v>
      </c>
      <c r="S38">
        <f t="shared" si="13"/>
        <v>0</v>
      </c>
      <c r="T38">
        <f t="shared" si="12"/>
        <v>0</v>
      </c>
    </row>
    <row r="39" spans="1:20" ht="15.75" x14ac:dyDescent="0.3">
      <c r="A39" s="25">
        <v>0.4826388888888889</v>
      </c>
      <c r="B39" s="9">
        <v>121.325</v>
      </c>
      <c r="C39" s="9">
        <v>121.44499999999999</v>
      </c>
      <c r="D39" s="9">
        <v>121.30500000000001</v>
      </c>
      <c r="E39" s="9">
        <v>121.30500000000001</v>
      </c>
      <c r="F39" s="9">
        <v>37</v>
      </c>
      <c r="G39" s="7">
        <f t="shared" si="2"/>
        <v>-1.6484648670921922E-4</v>
      </c>
      <c r="H39" s="27">
        <f t="shared" si="3"/>
        <v>8.0164846486693309E-2</v>
      </c>
      <c r="I39" s="7">
        <f t="shared" si="4"/>
        <v>9.8907892025543241E-4</v>
      </c>
      <c r="J39" s="1">
        <f t="shared" si="14"/>
        <v>0</v>
      </c>
      <c r="K39" s="1">
        <f t="shared" si="6"/>
        <v>0</v>
      </c>
      <c r="L39" s="1">
        <f t="shared" si="0"/>
        <v>0</v>
      </c>
      <c r="M39" s="1">
        <f t="shared" si="1"/>
        <v>0</v>
      </c>
      <c r="N39" s="1">
        <f t="shared" si="17"/>
        <v>0</v>
      </c>
      <c r="O39">
        <f t="shared" si="18"/>
        <v>0</v>
      </c>
      <c r="P39" s="1">
        <f t="shared" si="19"/>
        <v>0</v>
      </c>
      <c r="Q39">
        <f t="shared" si="15"/>
        <v>0</v>
      </c>
      <c r="R39">
        <f t="shared" si="16"/>
        <v>0</v>
      </c>
      <c r="S39">
        <f t="shared" si="13"/>
        <v>0</v>
      </c>
      <c r="T39">
        <f t="shared" si="12"/>
        <v>0</v>
      </c>
    </row>
    <row r="40" spans="1:20" ht="15.75" x14ac:dyDescent="0.3">
      <c r="A40" s="25">
        <v>0.4861111111111111</v>
      </c>
      <c r="B40" s="9">
        <v>121.30500000000001</v>
      </c>
      <c r="C40" s="9">
        <v>121.435</v>
      </c>
      <c r="D40" s="9">
        <v>121.285</v>
      </c>
      <c r="E40" s="9">
        <v>121.405</v>
      </c>
      <c r="F40" s="9">
        <v>38</v>
      </c>
      <c r="G40" s="7">
        <f t="shared" si="2"/>
        <v>8.2436832776880018E-4</v>
      </c>
      <c r="H40" s="27">
        <f t="shared" si="3"/>
        <v>5.0008243683284785</v>
      </c>
      <c r="I40" s="7">
        <f t="shared" si="4"/>
        <v>1.0716788260994637E-3</v>
      </c>
      <c r="J40" s="1">
        <f t="shared" si="14"/>
        <v>0</v>
      </c>
      <c r="K40" s="1">
        <f t="shared" si="6"/>
        <v>1</v>
      </c>
      <c r="L40" s="1">
        <f t="shared" si="0"/>
        <v>0</v>
      </c>
      <c r="M40" s="1">
        <f t="shared" si="1"/>
        <v>0</v>
      </c>
      <c r="N40" s="1">
        <f t="shared" si="17"/>
        <v>0</v>
      </c>
      <c r="O40">
        <f t="shared" si="18"/>
        <v>0</v>
      </c>
      <c r="P40" s="1">
        <f t="shared" si="19"/>
        <v>0</v>
      </c>
      <c r="Q40">
        <f t="shared" si="15"/>
        <v>0</v>
      </c>
      <c r="R40">
        <f t="shared" si="16"/>
        <v>0</v>
      </c>
      <c r="S40">
        <f t="shared" si="13"/>
        <v>0</v>
      </c>
      <c r="T40">
        <f t="shared" si="12"/>
        <v>0</v>
      </c>
    </row>
    <row r="41" spans="1:20" ht="15.75" x14ac:dyDescent="0.3">
      <c r="A41" s="25">
        <v>0.48958333333333331</v>
      </c>
      <c r="B41" s="9">
        <v>121.405</v>
      </c>
      <c r="C41" s="9">
        <v>121.405</v>
      </c>
      <c r="D41" s="9">
        <v>121.19499999999999</v>
      </c>
      <c r="E41" s="9">
        <v>121.245</v>
      </c>
      <c r="F41" s="9">
        <v>39</v>
      </c>
      <c r="G41" s="7">
        <f t="shared" si="2"/>
        <v>-1.3179028870309837E-3</v>
      </c>
      <c r="H41" s="27">
        <f t="shared" si="3"/>
        <v>1.5986820971130258</v>
      </c>
      <c r="I41" s="7">
        <f t="shared" si="4"/>
        <v>0</v>
      </c>
      <c r="J41" s="1">
        <f t="shared" si="14"/>
        <v>0</v>
      </c>
      <c r="K41" s="1">
        <f t="shared" si="6"/>
        <v>0</v>
      </c>
      <c r="L41" s="1">
        <f t="shared" si="0"/>
        <v>0</v>
      </c>
      <c r="M41" s="1">
        <f t="shared" si="1"/>
        <v>0</v>
      </c>
      <c r="N41" s="1">
        <f t="shared" si="17"/>
        <v>0</v>
      </c>
      <c r="O41">
        <f t="shared" si="18"/>
        <v>0</v>
      </c>
      <c r="P41" s="1">
        <f t="shared" si="19"/>
        <v>0</v>
      </c>
      <c r="Q41">
        <f t="shared" si="15"/>
        <v>0</v>
      </c>
      <c r="R41">
        <f t="shared" si="16"/>
        <v>0</v>
      </c>
      <c r="S41">
        <f t="shared" si="13"/>
        <v>0</v>
      </c>
      <c r="T41">
        <f t="shared" si="12"/>
        <v>0</v>
      </c>
    </row>
    <row r="42" spans="1:20" ht="15.75" x14ac:dyDescent="0.3">
      <c r="A42" s="25">
        <v>0.49305555555555558</v>
      </c>
      <c r="B42" s="9">
        <v>121.245</v>
      </c>
      <c r="C42" s="9">
        <v>121.265</v>
      </c>
      <c r="D42" s="9">
        <v>121.145</v>
      </c>
      <c r="E42" s="9">
        <v>121.155</v>
      </c>
      <c r="F42" s="9">
        <v>40</v>
      </c>
      <c r="G42" s="7">
        <f t="shared" si="2"/>
        <v>-7.4229865149081124E-4</v>
      </c>
      <c r="H42" s="27">
        <f t="shared" si="3"/>
        <v>0.5632422986515242</v>
      </c>
      <c r="I42" s="7">
        <f t="shared" si="4"/>
        <v>1.6495525588680786E-4</v>
      </c>
      <c r="J42" s="1">
        <f t="shared" si="14"/>
        <v>0</v>
      </c>
      <c r="K42" s="1">
        <f t="shared" si="6"/>
        <v>0</v>
      </c>
      <c r="L42" s="1">
        <f t="shared" si="0"/>
        <v>0</v>
      </c>
      <c r="M42" s="1">
        <f t="shared" si="1"/>
        <v>0</v>
      </c>
      <c r="N42" s="1">
        <f t="shared" si="17"/>
        <v>0</v>
      </c>
      <c r="O42">
        <f t="shared" si="18"/>
        <v>0</v>
      </c>
      <c r="P42" s="1">
        <f t="shared" si="19"/>
        <v>0</v>
      </c>
      <c r="Q42">
        <f t="shared" si="15"/>
        <v>0</v>
      </c>
      <c r="R42">
        <f t="shared" si="16"/>
        <v>0</v>
      </c>
      <c r="S42">
        <f t="shared" si="13"/>
        <v>0</v>
      </c>
      <c r="T42">
        <f t="shared" si="12"/>
        <v>0</v>
      </c>
    </row>
    <row r="43" spans="1:20" ht="15.75" x14ac:dyDescent="0.3">
      <c r="A43" s="25">
        <v>0.49652777777777773</v>
      </c>
      <c r="B43" s="9">
        <v>121.155</v>
      </c>
      <c r="C43" s="9">
        <v>121.19499999999999</v>
      </c>
      <c r="D43" s="9">
        <v>121.11499999999999</v>
      </c>
      <c r="E43" s="9">
        <v>121.125</v>
      </c>
      <c r="F43" s="9">
        <v>41</v>
      </c>
      <c r="G43" s="7">
        <f t="shared" si="2"/>
        <v>-2.4761668936487257E-4</v>
      </c>
      <c r="H43" s="27">
        <f t="shared" si="3"/>
        <v>0.33358095002269822</v>
      </c>
      <c r="I43" s="7">
        <f t="shared" si="4"/>
        <v>3.3015558581975192E-4</v>
      </c>
      <c r="J43" s="1">
        <f t="shared" si="14"/>
        <v>0</v>
      </c>
      <c r="K43" s="1">
        <f t="shared" si="6"/>
        <v>0</v>
      </c>
      <c r="L43" s="1">
        <f t="shared" si="0"/>
        <v>0</v>
      </c>
      <c r="M43" s="1">
        <f t="shared" si="1"/>
        <v>0</v>
      </c>
      <c r="N43" s="1">
        <f t="shared" si="17"/>
        <v>0</v>
      </c>
      <c r="O43">
        <f t="shared" si="18"/>
        <v>0</v>
      </c>
      <c r="P43" s="1">
        <f t="shared" si="19"/>
        <v>0</v>
      </c>
      <c r="Q43">
        <f t="shared" si="15"/>
        <v>0</v>
      </c>
      <c r="R43">
        <f t="shared" si="16"/>
        <v>0</v>
      </c>
      <c r="S43">
        <f t="shared" si="13"/>
        <v>0</v>
      </c>
      <c r="T43">
        <f t="shared" si="12"/>
        <v>0</v>
      </c>
    </row>
    <row r="44" spans="1:20" ht="15.75" x14ac:dyDescent="0.3">
      <c r="A44" s="25">
        <v>0.5</v>
      </c>
      <c r="B44" s="9">
        <v>121.125</v>
      </c>
      <c r="C44" s="9">
        <v>121.13500000000001</v>
      </c>
      <c r="D44" s="9">
        <v>120.91500000000001</v>
      </c>
      <c r="E44" s="9">
        <v>121.09</v>
      </c>
      <c r="F44" s="9">
        <v>42</v>
      </c>
      <c r="G44" s="7">
        <f t="shared" si="2"/>
        <v>-2.8895768833846512E-4</v>
      </c>
      <c r="H44" s="27">
        <f t="shared" si="3"/>
        <v>1.1669556243548471</v>
      </c>
      <c r="I44" s="7">
        <f t="shared" si="4"/>
        <v>8.2559339525326033E-5</v>
      </c>
      <c r="J44" s="1">
        <f t="shared" si="14"/>
        <v>0</v>
      </c>
      <c r="K44" s="1">
        <f t="shared" si="6"/>
        <v>0</v>
      </c>
      <c r="L44" s="1">
        <f t="shared" si="0"/>
        <v>0</v>
      </c>
      <c r="M44" s="1">
        <f t="shared" si="1"/>
        <v>0</v>
      </c>
      <c r="N44" s="1">
        <f t="shared" si="17"/>
        <v>0</v>
      </c>
      <c r="O44">
        <f t="shared" si="18"/>
        <v>0</v>
      </c>
      <c r="P44" s="1">
        <f t="shared" si="19"/>
        <v>0</v>
      </c>
      <c r="Q44">
        <f t="shared" si="15"/>
        <v>0</v>
      </c>
      <c r="R44">
        <f t="shared" si="16"/>
        <v>0</v>
      </c>
      <c r="S44">
        <f t="shared" si="13"/>
        <v>0</v>
      </c>
      <c r="T44">
        <f t="shared" si="12"/>
        <v>0</v>
      </c>
    </row>
    <row r="45" spans="1:20" ht="15.75" x14ac:dyDescent="0.3">
      <c r="A45" s="25">
        <v>0.50347222222222221</v>
      </c>
      <c r="B45" s="9">
        <v>121.09</v>
      </c>
      <c r="C45" s="9">
        <v>121.105</v>
      </c>
      <c r="D45" s="9">
        <v>120.855</v>
      </c>
      <c r="E45" s="9">
        <v>120.905</v>
      </c>
      <c r="F45" s="9">
        <v>43</v>
      </c>
      <c r="G45" s="7">
        <f t="shared" si="2"/>
        <v>-1.5277892476670432E-3</v>
      </c>
      <c r="H45" s="27">
        <f t="shared" si="3"/>
        <v>5.2872420749625331</v>
      </c>
      <c r="I45" s="7">
        <f t="shared" si="4"/>
        <v>1.2387480386489858E-4</v>
      </c>
      <c r="J45" s="1">
        <f t="shared" si="14"/>
        <v>0</v>
      </c>
      <c r="K45" s="1">
        <f t="shared" si="6"/>
        <v>0</v>
      </c>
      <c r="L45" s="1">
        <f t="shared" si="0"/>
        <v>0</v>
      </c>
      <c r="M45" s="1">
        <f t="shared" si="1"/>
        <v>0</v>
      </c>
      <c r="N45" s="1">
        <f t="shared" si="17"/>
        <v>0</v>
      </c>
      <c r="O45">
        <f t="shared" si="18"/>
        <v>0</v>
      </c>
      <c r="P45" s="1">
        <f t="shared" si="19"/>
        <v>0</v>
      </c>
      <c r="Q45">
        <f t="shared" si="15"/>
        <v>0</v>
      </c>
      <c r="R45">
        <f t="shared" si="16"/>
        <v>0</v>
      </c>
      <c r="S45">
        <f t="shared" si="13"/>
        <v>0</v>
      </c>
      <c r="T45">
        <f t="shared" si="12"/>
        <v>0</v>
      </c>
    </row>
    <row r="46" spans="1:20" ht="15.75" x14ac:dyDescent="0.3">
      <c r="A46" s="25">
        <v>0.50694444444444442</v>
      </c>
      <c r="B46" s="9">
        <v>120.905</v>
      </c>
      <c r="C46" s="9">
        <v>120.97499999999999</v>
      </c>
      <c r="D46" s="9">
        <v>120.72499999999999</v>
      </c>
      <c r="E46" s="9">
        <v>120.72499999999999</v>
      </c>
      <c r="F46" s="9">
        <v>44</v>
      </c>
      <c r="G46" s="7">
        <f t="shared" si="2"/>
        <v>-1.4887721765022689E-3</v>
      </c>
      <c r="H46" s="27">
        <f t="shared" si="3"/>
        <v>0.97446174514950024</v>
      </c>
      <c r="I46" s="7">
        <f t="shared" si="4"/>
        <v>5.789669575285818E-4</v>
      </c>
      <c r="J46" s="1">
        <f t="shared" si="14"/>
        <v>0</v>
      </c>
      <c r="K46" s="1">
        <f t="shared" si="6"/>
        <v>0</v>
      </c>
      <c r="L46" s="1">
        <f t="shared" si="0"/>
        <v>0</v>
      </c>
      <c r="M46" s="1">
        <f t="shared" si="1"/>
        <v>0</v>
      </c>
      <c r="N46" s="1">
        <f t="shared" si="17"/>
        <v>0</v>
      </c>
      <c r="O46">
        <f t="shared" si="18"/>
        <v>0</v>
      </c>
      <c r="P46" s="1">
        <f t="shared" si="19"/>
        <v>0</v>
      </c>
      <c r="Q46">
        <f t="shared" si="15"/>
        <v>0</v>
      </c>
      <c r="R46">
        <f t="shared" si="16"/>
        <v>0</v>
      </c>
      <c r="S46">
        <f t="shared" si="13"/>
        <v>0</v>
      </c>
      <c r="T46">
        <f t="shared" si="12"/>
        <v>0</v>
      </c>
    </row>
    <row r="47" spans="1:20" ht="15.75" x14ac:dyDescent="0.3">
      <c r="A47" s="25">
        <v>0.51041666666666663</v>
      </c>
      <c r="B47" s="9">
        <v>120.72499999999999</v>
      </c>
      <c r="C47" s="9">
        <v>121.015</v>
      </c>
      <c r="D47" s="9">
        <v>120.655</v>
      </c>
      <c r="E47" s="9">
        <v>121.015</v>
      </c>
      <c r="F47" s="9">
        <v>45</v>
      </c>
      <c r="G47" s="7">
        <f t="shared" si="2"/>
        <v>2.4021536550010874E-3</v>
      </c>
      <c r="H47" s="27">
        <f t="shared" si="3"/>
        <v>1.6135132647660859</v>
      </c>
      <c r="I47" s="7">
        <f t="shared" si="4"/>
        <v>2.4021536550010874E-3</v>
      </c>
      <c r="J47" s="1">
        <f t="shared" si="14"/>
        <v>0</v>
      </c>
      <c r="K47" s="1">
        <f t="shared" si="6"/>
        <v>1</v>
      </c>
      <c r="L47" s="1">
        <f t="shared" si="0"/>
        <v>0</v>
      </c>
      <c r="M47" s="1">
        <f t="shared" si="1"/>
        <v>0</v>
      </c>
      <c r="N47" s="1">
        <f t="shared" si="17"/>
        <v>0</v>
      </c>
      <c r="O47">
        <f t="shared" si="18"/>
        <v>0</v>
      </c>
      <c r="P47" s="1">
        <f t="shared" si="19"/>
        <v>0</v>
      </c>
      <c r="Q47">
        <f t="shared" si="15"/>
        <v>0</v>
      </c>
      <c r="R47">
        <f t="shared" si="16"/>
        <v>0</v>
      </c>
      <c r="S47">
        <f t="shared" si="13"/>
        <v>0</v>
      </c>
      <c r="T47">
        <f t="shared" si="12"/>
        <v>0</v>
      </c>
    </row>
    <row r="48" spans="1:20" ht="15.75" x14ac:dyDescent="0.3">
      <c r="A48" s="25">
        <v>0.51388888888888895</v>
      </c>
      <c r="B48" s="9">
        <v>121.015</v>
      </c>
      <c r="C48" s="9">
        <v>121.125</v>
      </c>
      <c r="D48" s="9">
        <v>120.955</v>
      </c>
      <c r="E48" s="9">
        <v>121.125</v>
      </c>
      <c r="F48" s="9">
        <v>46</v>
      </c>
      <c r="G48" s="7">
        <f t="shared" si="2"/>
        <v>9.089782258397672E-4</v>
      </c>
      <c r="H48" s="27">
        <f t="shared" si="3"/>
        <v>0.37840136660173629</v>
      </c>
      <c r="I48" s="7">
        <f t="shared" si="4"/>
        <v>9.089782258397672E-4</v>
      </c>
      <c r="J48" s="1">
        <f t="shared" si="14"/>
        <v>1</v>
      </c>
      <c r="K48" s="1">
        <f t="shared" si="6"/>
        <v>1</v>
      </c>
      <c r="L48" s="1">
        <f t="shared" si="0"/>
        <v>0</v>
      </c>
      <c r="M48" s="1">
        <f t="shared" si="1"/>
        <v>1</v>
      </c>
      <c r="N48" s="1">
        <f t="shared" si="17"/>
        <v>0</v>
      </c>
      <c r="O48">
        <f t="shared" si="18"/>
        <v>0</v>
      </c>
      <c r="P48" s="1">
        <f t="shared" si="19"/>
        <v>0</v>
      </c>
      <c r="Q48">
        <f t="shared" si="15"/>
        <v>1</v>
      </c>
      <c r="R48">
        <f t="shared" si="16"/>
        <v>0</v>
      </c>
      <c r="S48">
        <f t="shared" si="13"/>
        <v>0</v>
      </c>
      <c r="T48">
        <f t="shared" si="12"/>
        <v>1</v>
      </c>
    </row>
    <row r="49" spans="1:20" ht="15.75" x14ac:dyDescent="0.3">
      <c r="A49" s="25">
        <v>0.51736111111111105</v>
      </c>
      <c r="B49" s="9">
        <v>121.125</v>
      </c>
      <c r="C49" s="9">
        <v>121.16500000000001</v>
      </c>
      <c r="D49" s="9">
        <v>121.08499999999999</v>
      </c>
      <c r="E49" s="9">
        <v>121.13500000000001</v>
      </c>
      <c r="F49" s="9">
        <v>47</v>
      </c>
      <c r="G49" s="7">
        <f t="shared" si="2"/>
        <v>8.2559339525326033E-5</v>
      </c>
      <c r="H49" s="27">
        <f t="shared" si="3"/>
        <v>9.0826531569612567E-2</v>
      </c>
      <c r="I49" s="7">
        <f t="shared" si="4"/>
        <v>3.3023735810118682E-4</v>
      </c>
      <c r="J49" s="1">
        <f t="shared" si="14"/>
        <v>1</v>
      </c>
      <c r="K49" s="1">
        <f t="shared" si="6"/>
        <v>0</v>
      </c>
      <c r="L49" s="1">
        <f t="shared" si="0"/>
        <v>0</v>
      </c>
      <c r="M49" s="1">
        <f t="shared" si="1"/>
        <v>1</v>
      </c>
      <c r="N49" s="1">
        <f t="shared" si="17"/>
        <v>0</v>
      </c>
      <c r="O49">
        <f t="shared" si="18"/>
        <v>0</v>
      </c>
      <c r="P49" s="1">
        <f t="shared" si="19"/>
        <v>0</v>
      </c>
      <c r="Q49">
        <f t="shared" si="15"/>
        <v>0</v>
      </c>
      <c r="R49">
        <f t="shared" si="16"/>
        <v>0</v>
      </c>
      <c r="S49">
        <f t="shared" si="13"/>
        <v>0</v>
      </c>
      <c r="T49">
        <f t="shared" si="12"/>
        <v>0</v>
      </c>
    </row>
    <row r="50" spans="1:20" ht="15.75" x14ac:dyDescent="0.3">
      <c r="A50" s="25">
        <v>0.52083333333333337</v>
      </c>
      <c r="B50" s="9">
        <v>121.13500000000001</v>
      </c>
      <c r="C50" s="9">
        <v>121.205</v>
      </c>
      <c r="D50" s="9">
        <v>121.035</v>
      </c>
      <c r="E50" s="9">
        <v>121.045</v>
      </c>
      <c r="F50" s="9">
        <v>48</v>
      </c>
      <c r="G50" s="7">
        <f t="shared" si="2"/>
        <v>-7.429727163908318E-4</v>
      </c>
      <c r="H50" s="27">
        <f t="shared" si="3"/>
        <v>8.9992570272793468</v>
      </c>
      <c r="I50" s="7">
        <f t="shared" si="4"/>
        <v>5.7786766830390205E-4</v>
      </c>
      <c r="J50" s="1">
        <f t="shared" si="14"/>
        <v>1</v>
      </c>
      <c r="K50" s="1">
        <f t="shared" si="6"/>
        <v>0</v>
      </c>
      <c r="L50" s="1">
        <f t="shared" si="0"/>
        <v>0</v>
      </c>
      <c r="M50" s="1">
        <f t="shared" si="1"/>
        <v>1</v>
      </c>
      <c r="N50" s="1">
        <f t="shared" si="17"/>
        <v>0</v>
      </c>
      <c r="O50">
        <f t="shared" si="18"/>
        <v>0</v>
      </c>
      <c r="P50" s="1">
        <f t="shared" si="19"/>
        <v>0</v>
      </c>
      <c r="Q50">
        <f t="shared" si="15"/>
        <v>0</v>
      </c>
      <c r="R50">
        <f t="shared" si="16"/>
        <v>0</v>
      </c>
      <c r="S50">
        <f t="shared" si="13"/>
        <v>0</v>
      </c>
      <c r="T50">
        <f t="shared" si="12"/>
        <v>0</v>
      </c>
    </row>
    <row r="51" spans="1:20" ht="15.75" x14ac:dyDescent="0.3">
      <c r="A51" s="25">
        <v>0.52430555555555558</v>
      </c>
      <c r="B51" s="9">
        <v>121.045</v>
      </c>
      <c r="C51" s="9">
        <v>121.245</v>
      </c>
      <c r="D51" s="9">
        <v>121.015</v>
      </c>
      <c r="E51" s="9">
        <v>121.205</v>
      </c>
      <c r="F51" s="9">
        <v>49</v>
      </c>
      <c r="G51" s="7">
        <f t="shared" si="2"/>
        <v>1.3218224627204477E-3</v>
      </c>
      <c r="H51" s="27">
        <f t="shared" si="3"/>
        <v>1.7790996002403929</v>
      </c>
      <c r="I51" s="7">
        <f t="shared" si="4"/>
        <v>1.6522780784006183E-3</v>
      </c>
      <c r="J51" s="1">
        <f t="shared" si="14"/>
        <v>1</v>
      </c>
      <c r="K51" s="1">
        <f t="shared" si="6"/>
        <v>1</v>
      </c>
      <c r="L51" s="1">
        <f t="shared" si="0"/>
        <v>0</v>
      </c>
      <c r="M51" s="1">
        <f t="shared" si="1"/>
        <v>1</v>
      </c>
      <c r="N51" s="1">
        <f t="shared" si="17"/>
        <v>0</v>
      </c>
      <c r="O51">
        <f t="shared" si="18"/>
        <v>0</v>
      </c>
      <c r="P51" s="1">
        <f t="shared" si="19"/>
        <v>0</v>
      </c>
      <c r="Q51">
        <f t="shared" si="15"/>
        <v>0</v>
      </c>
      <c r="R51">
        <f t="shared" si="16"/>
        <v>0</v>
      </c>
      <c r="S51">
        <f t="shared" si="13"/>
        <v>0</v>
      </c>
      <c r="T51">
        <f t="shared" si="12"/>
        <v>0</v>
      </c>
    </row>
    <row r="52" spans="1:20" ht="15.75" x14ac:dyDescent="0.3">
      <c r="A52" s="25">
        <v>0.52777777777777779</v>
      </c>
      <c r="B52" s="9">
        <v>121.205</v>
      </c>
      <c r="C52" s="9">
        <v>121.235</v>
      </c>
      <c r="D52" s="9">
        <v>120.91500000000001</v>
      </c>
      <c r="E52" s="9">
        <v>120.935</v>
      </c>
      <c r="F52" s="9">
        <v>50</v>
      </c>
      <c r="G52" s="7">
        <f t="shared" si="2"/>
        <v>-2.2276308733137746E-3</v>
      </c>
      <c r="H52" s="27">
        <f t="shared" si="3"/>
        <v>1.6852723691266973</v>
      </c>
      <c r="I52" s="7">
        <f t="shared" si="4"/>
        <v>2.4751454147932129E-4</v>
      </c>
      <c r="J52" s="1">
        <f t="shared" si="14"/>
        <v>0</v>
      </c>
      <c r="K52" s="1">
        <f t="shared" si="6"/>
        <v>0</v>
      </c>
      <c r="L52" s="1">
        <f t="shared" si="0"/>
        <v>0</v>
      </c>
      <c r="M52" s="1">
        <f t="shared" si="1"/>
        <v>0</v>
      </c>
      <c r="N52" s="1">
        <f t="shared" si="17"/>
        <v>0</v>
      </c>
      <c r="O52">
        <f t="shared" si="18"/>
        <v>0</v>
      </c>
      <c r="P52" s="1">
        <f t="shared" si="19"/>
        <v>0</v>
      </c>
      <c r="Q52">
        <f t="shared" si="15"/>
        <v>0</v>
      </c>
      <c r="R52">
        <f t="shared" si="16"/>
        <v>0</v>
      </c>
      <c r="S52">
        <f t="shared" si="13"/>
        <v>0</v>
      </c>
      <c r="T52">
        <f t="shared" si="12"/>
        <v>0</v>
      </c>
    </row>
    <row r="53" spans="1:20" ht="15.75" x14ac:dyDescent="0.3">
      <c r="A53" s="25">
        <v>0.53125</v>
      </c>
      <c r="B53" s="9">
        <v>120.935</v>
      </c>
      <c r="C53" s="9">
        <v>121.27500000000001</v>
      </c>
      <c r="D53" s="9">
        <v>120.91500000000001</v>
      </c>
      <c r="E53" s="9">
        <v>121.265</v>
      </c>
      <c r="F53" s="9">
        <v>51</v>
      </c>
      <c r="G53" s="7">
        <f t="shared" si="2"/>
        <v>2.7287385785752538E-3</v>
      </c>
      <c r="H53" s="27">
        <f t="shared" si="3"/>
        <v>1.2249509608008091</v>
      </c>
      <c r="I53" s="7">
        <f t="shared" si="4"/>
        <v>2.8114276264109101E-3</v>
      </c>
      <c r="J53" s="1">
        <f t="shared" si="14"/>
        <v>1</v>
      </c>
      <c r="K53" s="1">
        <f t="shared" si="6"/>
        <v>1</v>
      </c>
      <c r="L53" s="1">
        <f t="shared" si="0"/>
        <v>0</v>
      </c>
      <c r="M53" s="1">
        <f t="shared" si="1"/>
        <v>1</v>
      </c>
      <c r="N53" s="1">
        <f t="shared" si="17"/>
        <v>0</v>
      </c>
      <c r="O53">
        <f t="shared" si="18"/>
        <v>0</v>
      </c>
      <c r="P53" s="1">
        <f t="shared" si="19"/>
        <v>0</v>
      </c>
      <c r="Q53">
        <f t="shared" si="15"/>
        <v>0</v>
      </c>
      <c r="R53">
        <f t="shared" si="16"/>
        <v>0</v>
      </c>
      <c r="S53">
        <f t="shared" si="13"/>
        <v>0</v>
      </c>
      <c r="T53">
        <f t="shared" si="12"/>
        <v>0</v>
      </c>
    </row>
    <row r="54" spans="1:20" ht="15.75" x14ac:dyDescent="0.3">
      <c r="A54" s="25">
        <v>0.53472222222222221</v>
      </c>
      <c r="B54" s="9">
        <v>121.265</v>
      </c>
      <c r="C54" s="9">
        <v>121.485</v>
      </c>
      <c r="D54" s="9">
        <v>121.265</v>
      </c>
      <c r="E54" s="9">
        <v>121.38500000000001</v>
      </c>
      <c r="F54" s="9">
        <v>52</v>
      </c>
      <c r="G54" s="7">
        <f t="shared" si="2"/>
        <v>9.8956830082880102E-4</v>
      </c>
      <c r="H54" s="27">
        <f t="shared" si="3"/>
        <v>0.3626467953355505</v>
      </c>
      <c r="I54" s="7">
        <f t="shared" si="4"/>
        <v>1.8142085515193904E-3</v>
      </c>
      <c r="J54" s="1">
        <f t="shared" si="14"/>
        <v>1</v>
      </c>
      <c r="K54" s="1">
        <f t="shared" si="6"/>
        <v>1</v>
      </c>
      <c r="L54" s="1">
        <f t="shared" si="0"/>
        <v>0</v>
      </c>
      <c r="M54" s="1">
        <f t="shared" si="1"/>
        <v>1</v>
      </c>
      <c r="N54" s="1">
        <f t="shared" si="17"/>
        <v>0</v>
      </c>
      <c r="O54">
        <f t="shared" si="18"/>
        <v>0</v>
      </c>
      <c r="P54" s="1">
        <f t="shared" si="19"/>
        <v>0</v>
      </c>
      <c r="Q54">
        <f t="shared" si="15"/>
        <v>1</v>
      </c>
      <c r="R54">
        <f t="shared" si="16"/>
        <v>0</v>
      </c>
      <c r="S54">
        <f t="shared" si="13"/>
        <v>0</v>
      </c>
      <c r="T54">
        <f t="shared" si="12"/>
        <v>1</v>
      </c>
    </row>
    <row r="55" spans="1:20" ht="15.75" x14ac:dyDescent="0.3">
      <c r="A55" s="25">
        <v>0.53819444444444442</v>
      </c>
      <c r="B55" s="9">
        <v>121.38500000000001</v>
      </c>
      <c r="C55" s="9">
        <v>121.485</v>
      </c>
      <c r="D55" s="9">
        <v>121.375</v>
      </c>
      <c r="E55" s="9">
        <v>121.435</v>
      </c>
      <c r="F55" s="9">
        <v>53</v>
      </c>
      <c r="G55" s="7">
        <f t="shared" si="2"/>
        <v>4.1191250978289868E-4</v>
      </c>
      <c r="H55" s="27">
        <f t="shared" si="3"/>
        <v>0.41625475415684426</v>
      </c>
      <c r="I55" s="7">
        <f t="shared" si="4"/>
        <v>8.2382501956579737E-4</v>
      </c>
      <c r="J55" s="1">
        <f t="shared" si="14"/>
        <v>0</v>
      </c>
      <c r="K55" s="1">
        <f t="shared" si="6"/>
        <v>0</v>
      </c>
      <c r="L55" s="1">
        <f t="shared" si="0"/>
        <v>0</v>
      </c>
      <c r="M55" s="1">
        <f t="shared" si="1"/>
        <v>0</v>
      </c>
      <c r="N55" s="1">
        <f t="shared" si="17"/>
        <v>0</v>
      </c>
      <c r="O55">
        <f t="shared" si="18"/>
        <v>0</v>
      </c>
      <c r="P55" s="1">
        <f t="shared" si="19"/>
        <v>0</v>
      </c>
      <c r="Q55">
        <f t="shared" si="15"/>
        <v>0</v>
      </c>
      <c r="R55">
        <f t="shared" si="16"/>
        <v>0</v>
      </c>
      <c r="S55">
        <f t="shared" si="13"/>
        <v>0</v>
      </c>
      <c r="T55">
        <f t="shared" si="12"/>
        <v>0</v>
      </c>
    </row>
    <row r="56" spans="1:20" ht="15.75" x14ac:dyDescent="0.3">
      <c r="A56" s="25">
        <v>0.54166666666666663</v>
      </c>
      <c r="B56" s="9">
        <v>121.435</v>
      </c>
      <c r="C56" s="9">
        <v>121.455</v>
      </c>
      <c r="D56" s="9">
        <v>121.27500000000001</v>
      </c>
      <c r="E56" s="9">
        <v>121.355</v>
      </c>
      <c r="F56" s="9">
        <v>54</v>
      </c>
      <c r="G56" s="7">
        <f t="shared" si="2"/>
        <v>-6.5878865236544898E-4</v>
      </c>
      <c r="H56" s="27">
        <f t="shared" si="3"/>
        <v>1.5993412113476915</v>
      </c>
      <c r="I56" s="7">
        <f t="shared" si="4"/>
        <v>1.6469716309133297E-4</v>
      </c>
      <c r="J56" s="1">
        <f t="shared" si="14"/>
        <v>0</v>
      </c>
      <c r="K56" s="1">
        <f t="shared" si="6"/>
        <v>0</v>
      </c>
      <c r="L56" s="1">
        <f t="shared" si="0"/>
        <v>0</v>
      </c>
      <c r="M56" s="1">
        <f t="shared" si="1"/>
        <v>0</v>
      </c>
      <c r="N56" s="1">
        <f t="shared" si="17"/>
        <v>0</v>
      </c>
      <c r="O56">
        <f t="shared" si="18"/>
        <v>0</v>
      </c>
      <c r="P56" s="1">
        <f t="shared" si="19"/>
        <v>0</v>
      </c>
      <c r="Q56">
        <f t="shared" si="15"/>
        <v>0</v>
      </c>
      <c r="R56">
        <f t="shared" si="16"/>
        <v>0</v>
      </c>
      <c r="S56">
        <f t="shared" si="13"/>
        <v>0</v>
      </c>
      <c r="T56">
        <f t="shared" si="12"/>
        <v>0</v>
      </c>
    </row>
    <row r="57" spans="1:20" ht="15.75" x14ac:dyDescent="0.3">
      <c r="A57" s="25">
        <v>0.54513888888888895</v>
      </c>
      <c r="B57" s="9">
        <v>121.355</v>
      </c>
      <c r="C57" s="9">
        <v>121.515</v>
      </c>
      <c r="D57" s="9">
        <v>121.315</v>
      </c>
      <c r="E57" s="9">
        <v>121.455</v>
      </c>
      <c r="F57" s="9">
        <v>55</v>
      </c>
      <c r="G57" s="7">
        <f t="shared" si="2"/>
        <v>8.2402867619788477E-4</v>
      </c>
      <c r="H57" s="27">
        <f t="shared" si="3"/>
        <v>1.2508240286761534</v>
      </c>
      <c r="I57" s="7">
        <f t="shared" si="4"/>
        <v>1.3184458819166626E-3</v>
      </c>
      <c r="J57" s="1">
        <f t="shared" si="14"/>
        <v>1</v>
      </c>
      <c r="K57" s="1">
        <f t="shared" si="6"/>
        <v>1</v>
      </c>
      <c r="L57" s="1">
        <f t="shared" si="0"/>
        <v>0</v>
      </c>
      <c r="M57" s="1">
        <f t="shared" si="1"/>
        <v>1</v>
      </c>
      <c r="N57" s="1">
        <f t="shared" si="17"/>
        <v>0</v>
      </c>
      <c r="O57">
        <f t="shared" si="18"/>
        <v>0</v>
      </c>
      <c r="P57" s="1">
        <f t="shared" si="19"/>
        <v>0</v>
      </c>
      <c r="Q57">
        <f t="shared" si="15"/>
        <v>0</v>
      </c>
      <c r="R57">
        <f t="shared" si="16"/>
        <v>0</v>
      </c>
      <c r="S57">
        <f t="shared" si="13"/>
        <v>0</v>
      </c>
      <c r="T57">
        <f t="shared" si="12"/>
        <v>0</v>
      </c>
    </row>
    <row r="58" spans="1:20" ht="15.75" x14ac:dyDescent="0.3">
      <c r="A58" s="25">
        <v>0.54861111111111105</v>
      </c>
      <c r="B58" s="9">
        <v>121.455</v>
      </c>
      <c r="C58" s="9">
        <v>121.505</v>
      </c>
      <c r="D58" s="9">
        <v>121.33499999999999</v>
      </c>
      <c r="E58" s="9">
        <v>121.36499999999999</v>
      </c>
      <c r="F58" s="9">
        <v>56</v>
      </c>
      <c r="G58" s="7">
        <f t="shared" si="2"/>
        <v>-7.4101519081143971E-4</v>
      </c>
      <c r="H58" s="27">
        <f t="shared" si="3"/>
        <v>0.89925898480927391</v>
      </c>
      <c r="I58" s="7">
        <f t="shared" si="4"/>
        <v>4.1167510600631643E-4</v>
      </c>
      <c r="J58" s="1">
        <f t="shared" si="14"/>
        <v>0</v>
      </c>
      <c r="K58" s="1">
        <f t="shared" si="6"/>
        <v>0</v>
      </c>
      <c r="L58" s="1">
        <f t="shared" si="0"/>
        <v>1</v>
      </c>
      <c r="M58" s="1">
        <f t="shared" si="1"/>
        <v>0</v>
      </c>
      <c r="N58" s="1">
        <f t="shared" si="17"/>
        <v>0</v>
      </c>
      <c r="O58">
        <f t="shared" si="18"/>
        <v>0</v>
      </c>
      <c r="P58" s="1">
        <f t="shared" si="19"/>
        <v>1</v>
      </c>
      <c r="Q58">
        <f t="shared" si="15"/>
        <v>0</v>
      </c>
      <c r="R58">
        <f t="shared" si="16"/>
        <v>0</v>
      </c>
      <c r="S58">
        <f t="shared" si="13"/>
        <v>0</v>
      </c>
      <c r="T58">
        <f t="shared" si="12"/>
        <v>0</v>
      </c>
    </row>
    <row r="59" spans="1:20" ht="15.75" x14ac:dyDescent="0.3">
      <c r="A59" s="25">
        <v>0.55208333333333337</v>
      </c>
      <c r="B59" s="9">
        <v>121.36499999999999</v>
      </c>
      <c r="C59" s="9">
        <v>121.515</v>
      </c>
      <c r="D59" s="9">
        <v>121.345</v>
      </c>
      <c r="E59" s="9">
        <v>121.435</v>
      </c>
      <c r="F59" s="9">
        <v>57</v>
      </c>
      <c r="G59" s="7">
        <f t="shared" si="2"/>
        <v>5.7677254562688907E-4</v>
      </c>
      <c r="H59" s="27">
        <f t="shared" si="3"/>
        <v>0.77835455032345735</v>
      </c>
      <c r="I59" s="7">
        <f t="shared" si="4"/>
        <v>1.235941169200393E-3</v>
      </c>
      <c r="J59" s="1">
        <f t="shared" si="14"/>
        <v>0</v>
      </c>
      <c r="K59" s="1">
        <f t="shared" si="6"/>
        <v>0</v>
      </c>
      <c r="L59" s="1">
        <f t="shared" si="0"/>
        <v>0</v>
      </c>
      <c r="M59" s="1">
        <f t="shared" si="1"/>
        <v>0</v>
      </c>
      <c r="N59" s="1">
        <f t="shared" si="17"/>
        <v>0</v>
      </c>
      <c r="O59">
        <f t="shared" si="18"/>
        <v>0</v>
      </c>
      <c r="P59" s="1">
        <f t="shared" si="19"/>
        <v>0</v>
      </c>
      <c r="Q59">
        <f t="shared" si="15"/>
        <v>0</v>
      </c>
      <c r="R59">
        <f t="shared" si="16"/>
        <v>0</v>
      </c>
      <c r="S59">
        <f t="shared" si="13"/>
        <v>0</v>
      </c>
      <c r="T59">
        <f t="shared" si="12"/>
        <v>0</v>
      </c>
    </row>
    <row r="60" spans="1:20" ht="15.75" x14ac:dyDescent="0.3">
      <c r="A60" s="25">
        <v>0.55555555555555558</v>
      </c>
      <c r="B60" s="9">
        <v>121.435</v>
      </c>
      <c r="C60" s="9">
        <v>121.545</v>
      </c>
      <c r="D60" s="9">
        <v>121.36499999999999</v>
      </c>
      <c r="E60" s="9">
        <v>121.36499999999999</v>
      </c>
      <c r="F60" s="9">
        <v>58</v>
      </c>
      <c r="G60" s="7">
        <f t="shared" si="2"/>
        <v>-5.7644007081984099E-4</v>
      </c>
      <c r="H60" s="27">
        <f t="shared" si="3"/>
        <v>0.99942355992918019</v>
      </c>
      <c r="I60" s="7">
        <f t="shared" si="4"/>
        <v>9.0583439700250693E-4</v>
      </c>
      <c r="J60" s="1">
        <f t="shared" si="14"/>
        <v>1</v>
      </c>
      <c r="K60" s="1">
        <f t="shared" si="6"/>
        <v>0</v>
      </c>
      <c r="L60" s="1">
        <f t="shared" si="0"/>
        <v>0</v>
      </c>
      <c r="M60" s="1">
        <f t="shared" si="1"/>
        <v>1</v>
      </c>
      <c r="N60" s="1">
        <f t="shared" si="17"/>
        <v>0</v>
      </c>
      <c r="O60">
        <f t="shared" si="18"/>
        <v>0</v>
      </c>
      <c r="P60" s="1">
        <f t="shared" si="19"/>
        <v>0</v>
      </c>
      <c r="Q60">
        <f t="shared" si="15"/>
        <v>0</v>
      </c>
      <c r="R60">
        <f t="shared" si="16"/>
        <v>0</v>
      </c>
      <c r="S60">
        <f t="shared" si="13"/>
        <v>0</v>
      </c>
      <c r="T60">
        <f t="shared" si="12"/>
        <v>0</v>
      </c>
    </row>
    <row r="61" spans="1:20" ht="15.75" x14ac:dyDescent="0.3">
      <c r="A61" s="25">
        <v>0.55902777777777779</v>
      </c>
      <c r="B61" s="9">
        <v>121.36499999999999</v>
      </c>
      <c r="C61" s="9">
        <v>121.38500000000001</v>
      </c>
      <c r="D61" s="9">
        <v>121.065</v>
      </c>
      <c r="E61" s="9">
        <v>121.095</v>
      </c>
      <c r="F61" s="9">
        <v>59</v>
      </c>
      <c r="G61" s="7">
        <f t="shared" si="2"/>
        <v>-2.2246941045605904E-3</v>
      </c>
      <c r="H61" s="27">
        <f t="shared" si="3"/>
        <v>3.8593675512469536</v>
      </c>
      <c r="I61" s="7">
        <f t="shared" si="4"/>
        <v>1.6479215589346378E-4</v>
      </c>
      <c r="J61" s="1">
        <f t="shared" si="14"/>
        <v>0</v>
      </c>
      <c r="K61" s="1">
        <f t="shared" si="6"/>
        <v>0</v>
      </c>
      <c r="L61" s="1">
        <f t="shared" si="0"/>
        <v>0</v>
      </c>
      <c r="M61" s="1">
        <f t="shared" si="1"/>
        <v>0</v>
      </c>
      <c r="N61" s="1">
        <f t="shared" si="17"/>
        <v>0</v>
      </c>
      <c r="O61">
        <f t="shared" si="18"/>
        <v>0</v>
      </c>
      <c r="P61" s="1">
        <f t="shared" si="19"/>
        <v>0</v>
      </c>
      <c r="Q61">
        <f t="shared" si="15"/>
        <v>0</v>
      </c>
      <c r="R61">
        <f t="shared" si="16"/>
        <v>0</v>
      </c>
      <c r="S61">
        <f t="shared" si="13"/>
        <v>0</v>
      </c>
      <c r="T61">
        <f t="shared" si="12"/>
        <v>0</v>
      </c>
    </row>
    <row r="62" spans="1:20" ht="15.75" x14ac:dyDescent="0.3">
      <c r="A62" s="25">
        <v>0.5625</v>
      </c>
      <c r="B62" s="9">
        <v>121.095</v>
      </c>
      <c r="C62" s="9">
        <v>121.095</v>
      </c>
      <c r="D62" s="9">
        <v>120.985</v>
      </c>
      <c r="E62" s="9">
        <v>121.045</v>
      </c>
      <c r="F62" s="9">
        <v>60</v>
      </c>
      <c r="G62" s="7">
        <f t="shared" si="2"/>
        <v>-4.1289896362357783E-4</v>
      </c>
      <c r="H62" s="27">
        <f t="shared" si="3"/>
        <v>0.18559808414880094</v>
      </c>
      <c r="I62" s="7">
        <f t="shared" si="4"/>
        <v>0</v>
      </c>
      <c r="J62" s="1">
        <f t="shared" si="14"/>
        <v>0</v>
      </c>
      <c r="K62" s="1">
        <f t="shared" si="6"/>
        <v>0</v>
      </c>
      <c r="L62" s="1">
        <f t="shared" si="0"/>
        <v>0</v>
      </c>
      <c r="M62" s="1">
        <f t="shared" si="1"/>
        <v>0</v>
      </c>
      <c r="N62" s="1">
        <f t="shared" si="17"/>
        <v>0</v>
      </c>
      <c r="O62">
        <f t="shared" si="18"/>
        <v>0</v>
      </c>
      <c r="P62" s="1">
        <f t="shared" si="19"/>
        <v>0</v>
      </c>
      <c r="Q62">
        <f t="shared" si="15"/>
        <v>0</v>
      </c>
      <c r="R62">
        <f t="shared" si="16"/>
        <v>0</v>
      </c>
      <c r="S62">
        <f t="shared" si="13"/>
        <v>0</v>
      </c>
      <c r="T62">
        <f t="shared" si="12"/>
        <v>0</v>
      </c>
    </row>
    <row r="63" spans="1:20" ht="15.75" x14ac:dyDescent="0.3">
      <c r="A63" s="25">
        <v>0.56597222222222221</v>
      </c>
      <c r="B63" s="9">
        <v>121.045</v>
      </c>
      <c r="C63" s="9">
        <v>121.205</v>
      </c>
      <c r="D63" s="9">
        <v>120.995</v>
      </c>
      <c r="E63" s="9">
        <v>121.065</v>
      </c>
      <c r="F63" s="9">
        <v>61</v>
      </c>
      <c r="G63" s="7">
        <f t="shared" si="2"/>
        <v>1.6522780784002661E-4</v>
      </c>
      <c r="H63" s="27">
        <f t="shared" si="3"/>
        <v>0.40016522780778319</v>
      </c>
      <c r="I63" s="7">
        <f t="shared" si="4"/>
        <v>1.3218224627204477E-3</v>
      </c>
      <c r="J63" s="1">
        <f t="shared" si="14"/>
        <v>0</v>
      </c>
      <c r="K63" s="1">
        <f t="shared" si="6"/>
        <v>0</v>
      </c>
      <c r="L63" s="1">
        <f t="shared" si="0"/>
        <v>0</v>
      </c>
      <c r="M63" s="1">
        <f t="shared" si="1"/>
        <v>0</v>
      </c>
      <c r="N63" s="1">
        <f t="shared" si="17"/>
        <v>0</v>
      </c>
      <c r="O63">
        <f t="shared" si="18"/>
        <v>0</v>
      </c>
      <c r="P63" s="1">
        <f t="shared" si="19"/>
        <v>0</v>
      </c>
      <c r="Q63">
        <f t="shared" si="15"/>
        <v>0</v>
      </c>
      <c r="R63">
        <f t="shared" si="16"/>
        <v>0</v>
      </c>
      <c r="S63">
        <f t="shared" si="13"/>
        <v>0</v>
      </c>
      <c r="T63">
        <f t="shared" si="12"/>
        <v>0</v>
      </c>
    </row>
    <row r="64" spans="1:20" ht="15.75" x14ac:dyDescent="0.3">
      <c r="A64" s="25">
        <v>0.56944444444444442</v>
      </c>
      <c r="B64" s="9">
        <v>121.065</v>
      </c>
      <c r="C64" s="9">
        <v>121.065</v>
      </c>
      <c r="D64" s="9">
        <v>121.065</v>
      </c>
      <c r="E64" s="9">
        <v>121.065</v>
      </c>
      <c r="F64" s="9">
        <v>62</v>
      </c>
      <c r="G64" s="7">
        <f t="shared" si="2"/>
        <v>0</v>
      </c>
      <c r="H64" s="27">
        <f t="shared" si="3"/>
        <v>0</v>
      </c>
      <c r="I64" s="7">
        <f t="shared" si="4"/>
        <v>0</v>
      </c>
      <c r="J64" s="1">
        <f t="shared" si="14"/>
        <v>0</v>
      </c>
      <c r="K64" s="1">
        <f t="shared" si="6"/>
        <v>0</v>
      </c>
      <c r="L64" s="1">
        <f t="shared" si="0"/>
        <v>0</v>
      </c>
      <c r="M64" s="1">
        <f t="shared" si="1"/>
        <v>0</v>
      </c>
      <c r="N64" s="1">
        <f t="shared" si="17"/>
        <v>0</v>
      </c>
      <c r="O64">
        <f t="shared" si="18"/>
        <v>0</v>
      </c>
      <c r="P64" s="1">
        <f t="shared" si="19"/>
        <v>0</v>
      </c>
      <c r="Q64">
        <f t="shared" si="15"/>
        <v>0</v>
      </c>
      <c r="R64">
        <f t="shared" si="16"/>
        <v>0</v>
      </c>
      <c r="S64">
        <f t="shared" si="13"/>
        <v>0</v>
      </c>
      <c r="T64">
        <f t="shared" si="12"/>
        <v>0</v>
      </c>
    </row>
    <row r="65" spans="1:20" ht="15.75" x14ac:dyDescent="0.3">
      <c r="A65" s="25"/>
      <c r="B65" s="9"/>
      <c r="C65" s="9"/>
      <c r="D65" s="9"/>
      <c r="E65" s="9"/>
      <c r="F65" s="9">
        <v>63</v>
      </c>
      <c r="G65" s="7" t="e">
        <f t="shared" si="2"/>
        <v>#DIV/0!</v>
      </c>
      <c r="H65" s="27">
        <f t="shared" si="3"/>
        <v>0</v>
      </c>
      <c r="I65" s="7" t="e">
        <f t="shared" si="4"/>
        <v>#DIV/0!</v>
      </c>
      <c r="J65" s="1">
        <f t="shared" si="14"/>
        <v>0</v>
      </c>
      <c r="K65" s="1" t="e">
        <f t="shared" si="6"/>
        <v>#DIV/0!</v>
      </c>
      <c r="L65" s="1">
        <f t="shared" si="0"/>
        <v>0</v>
      </c>
      <c r="M65" s="1">
        <f t="shared" si="1"/>
        <v>0</v>
      </c>
      <c r="N65" s="1">
        <f t="shared" si="17"/>
        <v>0</v>
      </c>
      <c r="O65" t="e">
        <f t="shared" si="18"/>
        <v>#DIV/0!</v>
      </c>
      <c r="P65" s="1">
        <f t="shared" si="19"/>
        <v>0</v>
      </c>
      <c r="Q65" t="e">
        <f t="shared" si="15"/>
        <v>#DIV/0!</v>
      </c>
      <c r="R65" t="e">
        <f t="shared" si="16"/>
        <v>#DIV/0!</v>
      </c>
      <c r="S65" t="e">
        <f t="shared" si="13"/>
        <v>#DIV/0!</v>
      </c>
      <c r="T65" t="e">
        <f t="shared" si="12"/>
        <v>#DIV/0!</v>
      </c>
    </row>
    <row r="66" spans="1:20" ht="15.75" x14ac:dyDescent="0.3">
      <c r="A66" s="25"/>
      <c r="B66" s="9"/>
      <c r="C66" s="9"/>
      <c r="D66" s="9"/>
      <c r="E66" s="9"/>
      <c r="F66" s="9">
        <v>64</v>
      </c>
      <c r="G66" s="7" t="e">
        <f t="shared" si="2"/>
        <v>#DIV/0!</v>
      </c>
      <c r="H66" s="27">
        <f t="shared" si="3"/>
        <v>0</v>
      </c>
      <c r="I66" s="7" t="e">
        <f t="shared" si="4"/>
        <v>#DIV/0!</v>
      </c>
      <c r="J66" s="1">
        <f t="shared" si="14"/>
        <v>0</v>
      </c>
      <c r="K66" s="1" t="e">
        <f t="shared" si="6"/>
        <v>#DIV/0!</v>
      </c>
      <c r="L66" s="1">
        <f t="shared" ref="L66:L79" si="20">+IFERROR(IF(AND(OR(K65=1,M65=1),(ABS(G66)/ABS(G65))&lt;0.9,G66&lt;0),1,0),0)</f>
        <v>0</v>
      </c>
      <c r="M66" s="1">
        <f t="shared" ref="M66:M79" si="21">+IF(J66=1,1, 0)</f>
        <v>0</v>
      </c>
      <c r="N66" s="1">
        <f t="shared" si="17"/>
        <v>0</v>
      </c>
      <c r="O66" t="e">
        <f t="shared" si="18"/>
        <v>#DIV/0!</v>
      </c>
      <c r="P66" s="1">
        <f t="shared" si="19"/>
        <v>0</v>
      </c>
      <c r="Q66" t="e">
        <f t="shared" si="15"/>
        <v>#DIV/0!</v>
      </c>
      <c r="R66" t="e">
        <f t="shared" si="16"/>
        <v>#DIV/0!</v>
      </c>
      <c r="S66" t="e">
        <f t="shared" si="13"/>
        <v>#DIV/0!</v>
      </c>
      <c r="T66" t="e">
        <f t="shared" si="12"/>
        <v>#DIV/0!</v>
      </c>
    </row>
    <row r="67" spans="1:20" ht="15.75" x14ac:dyDescent="0.3">
      <c r="A67" s="25"/>
      <c r="B67" s="9"/>
      <c r="C67" s="9"/>
      <c r="D67" s="9"/>
      <c r="E67" s="9"/>
      <c r="F67" s="9">
        <v>65</v>
      </c>
      <c r="G67" s="7" t="e">
        <f t="shared" ref="G67:G79" si="22">+(E67-B67)/B67</f>
        <v>#DIV/0!</v>
      </c>
      <c r="H67" s="27">
        <f t="shared" ref="H67:H79" si="23">+IFERROR(ABS(G67)/ABS(G66),0)</f>
        <v>0</v>
      </c>
      <c r="I67" s="7" t="e">
        <f t="shared" ref="I67:I79" si="24">+(C67-B67)/B67</f>
        <v>#DIV/0!</v>
      </c>
      <c r="J67" s="1">
        <f t="shared" si="14"/>
        <v>0</v>
      </c>
      <c r="K67" s="1" t="e">
        <f t="shared" ref="K67:K79" si="25">+IF(G67&gt;0.0008,1, 0)</f>
        <v>#DIV/0!</v>
      </c>
      <c r="L67" s="1">
        <f t="shared" si="20"/>
        <v>0</v>
      </c>
      <c r="M67" s="1">
        <f t="shared" si="21"/>
        <v>0</v>
      </c>
      <c r="N67" s="1" t="e">
        <f t="shared" si="17"/>
        <v>#DIV/0!</v>
      </c>
      <c r="O67" t="e">
        <f t="shared" si="18"/>
        <v>#DIV/0!</v>
      </c>
      <c r="P67" s="1">
        <f t="shared" si="19"/>
        <v>0</v>
      </c>
      <c r="Q67" t="e">
        <f t="shared" si="15"/>
        <v>#DIV/0!</v>
      </c>
      <c r="R67" t="e">
        <f t="shared" si="16"/>
        <v>#DIV/0!</v>
      </c>
      <c r="S67" t="e">
        <f t="shared" si="13"/>
        <v>#DIV/0!</v>
      </c>
      <c r="T67" t="e">
        <f t="shared" ref="T67:T79" si="26">+SUM(Q67:S67)</f>
        <v>#DIV/0!</v>
      </c>
    </row>
    <row r="68" spans="1:20" ht="15.75" x14ac:dyDescent="0.3">
      <c r="A68" s="25"/>
      <c r="B68" s="9"/>
      <c r="C68" s="9"/>
      <c r="D68" s="9"/>
      <c r="E68" s="9"/>
      <c r="F68" s="9">
        <v>66</v>
      </c>
      <c r="G68" s="7" t="e">
        <f t="shared" si="22"/>
        <v>#DIV/0!</v>
      </c>
      <c r="H68" s="27">
        <f t="shared" si="23"/>
        <v>0</v>
      </c>
      <c r="I68" s="7" t="e">
        <f t="shared" si="24"/>
        <v>#DIV/0!</v>
      </c>
      <c r="J68" s="1">
        <f t="shared" si="14"/>
        <v>0</v>
      </c>
      <c r="K68" s="1" t="e">
        <f t="shared" si="25"/>
        <v>#DIV/0!</v>
      </c>
      <c r="L68" s="1">
        <f t="shared" si="20"/>
        <v>0</v>
      </c>
      <c r="M68" s="1">
        <f t="shared" si="21"/>
        <v>0</v>
      </c>
      <c r="N68" s="1" t="e">
        <f t="shared" si="17"/>
        <v>#DIV/0!</v>
      </c>
      <c r="O68" t="e">
        <f t="shared" si="18"/>
        <v>#DIV/0!</v>
      </c>
      <c r="P68" s="1">
        <f t="shared" si="19"/>
        <v>0</v>
      </c>
      <c r="Q68" t="e">
        <f t="shared" si="15"/>
        <v>#DIV/0!</v>
      </c>
      <c r="R68" t="e">
        <f t="shared" si="16"/>
        <v>#DIV/0!</v>
      </c>
      <c r="S68" t="e">
        <f t="shared" si="13"/>
        <v>#DIV/0!</v>
      </c>
      <c r="T68" t="e">
        <f t="shared" si="26"/>
        <v>#DIV/0!</v>
      </c>
    </row>
    <row r="69" spans="1:20" ht="15.75" x14ac:dyDescent="0.3">
      <c r="A69" s="25"/>
      <c r="B69" s="9"/>
      <c r="C69" s="9"/>
      <c r="D69" s="9"/>
      <c r="E69" s="9"/>
      <c r="F69" s="9">
        <v>67</v>
      </c>
      <c r="G69" s="7" t="e">
        <f t="shared" si="22"/>
        <v>#DIV/0!</v>
      </c>
      <c r="H69" s="27">
        <f t="shared" si="23"/>
        <v>0</v>
      </c>
      <c r="I69" s="7" t="e">
        <f t="shared" si="24"/>
        <v>#DIV/0!</v>
      </c>
      <c r="J69" s="1">
        <f t="shared" si="14"/>
        <v>0</v>
      </c>
      <c r="K69" s="1" t="e">
        <f t="shared" si="25"/>
        <v>#DIV/0!</v>
      </c>
      <c r="L69" s="1">
        <f t="shared" si="20"/>
        <v>0</v>
      </c>
      <c r="M69" s="1">
        <f t="shared" si="21"/>
        <v>0</v>
      </c>
      <c r="N69" s="1" t="e">
        <f t="shared" si="17"/>
        <v>#DIV/0!</v>
      </c>
      <c r="O69" t="e">
        <f t="shared" si="18"/>
        <v>#DIV/0!</v>
      </c>
      <c r="P69" s="1">
        <f t="shared" si="19"/>
        <v>0</v>
      </c>
      <c r="Q69" t="e">
        <f t="shared" si="15"/>
        <v>#DIV/0!</v>
      </c>
      <c r="R69" t="e">
        <f t="shared" si="16"/>
        <v>#DIV/0!</v>
      </c>
      <c r="S69" t="e">
        <f t="shared" ref="S69:S79" si="27">+IF(AND(R69=1,K69=1,G66&gt;0),1,0)</f>
        <v>#DIV/0!</v>
      </c>
      <c r="T69" t="e">
        <f t="shared" si="26"/>
        <v>#DIV/0!</v>
      </c>
    </row>
    <row r="70" spans="1:20" ht="15.75" x14ac:dyDescent="0.3">
      <c r="A70" s="25"/>
      <c r="B70" s="9"/>
      <c r="C70" s="9"/>
      <c r="D70" s="9"/>
      <c r="E70" s="9"/>
      <c r="F70" s="9">
        <v>68</v>
      </c>
      <c r="G70" s="7" t="e">
        <f t="shared" si="22"/>
        <v>#DIV/0!</v>
      </c>
      <c r="H70" s="27">
        <f t="shared" si="23"/>
        <v>0</v>
      </c>
      <c r="I70" s="7" t="e">
        <f t="shared" si="24"/>
        <v>#DIV/0!</v>
      </c>
      <c r="J70" s="1">
        <f t="shared" ref="J70:J79" si="28">+IF(AND(C70&gt;C69,C70&gt;C68),1,0)</f>
        <v>0</v>
      </c>
      <c r="K70" s="1" t="e">
        <f t="shared" si="25"/>
        <v>#DIV/0!</v>
      </c>
      <c r="L70" s="1">
        <f t="shared" si="20"/>
        <v>0</v>
      </c>
      <c r="M70" s="1">
        <f t="shared" si="21"/>
        <v>0</v>
      </c>
      <c r="N70" s="1" t="e">
        <f t="shared" si="17"/>
        <v>#DIV/0!</v>
      </c>
      <c r="O70" t="e">
        <f t="shared" si="18"/>
        <v>#DIV/0!</v>
      </c>
      <c r="P70" s="1">
        <f t="shared" si="19"/>
        <v>0</v>
      </c>
      <c r="Q70" t="e">
        <f t="shared" si="15"/>
        <v>#DIV/0!</v>
      </c>
      <c r="R70" t="e">
        <f t="shared" si="16"/>
        <v>#DIV/0!</v>
      </c>
      <c r="S70" t="e">
        <f t="shared" si="27"/>
        <v>#DIV/0!</v>
      </c>
      <c r="T70" t="e">
        <f t="shared" si="26"/>
        <v>#DIV/0!</v>
      </c>
    </row>
    <row r="71" spans="1:20" ht="15.75" x14ac:dyDescent="0.3">
      <c r="A71" s="25"/>
      <c r="B71" s="9"/>
      <c r="C71" s="9"/>
      <c r="D71" s="9"/>
      <c r="E71" s="9"/>
      <c r="F71" s="9">
        <v>69</v>
      </c>
      <c r="G71" s="7" t="e">
        <f t="shared" si="22"/>
        <v>#DIV/0!</v>
      </c>
      <c r="H71" s="27">
        <f t="shared" si="23"/>
        <v>0</v>
      </c>
      <c r="I71" s="7" t="e">
        <f t="shared" si="24"/>
        <v>#DIV/0!</v>
      </c>
      <c r="J71" s="1">
        <f t="shared" si="28"/>
        <v>0</v>
      </c>
      <c r="K71" s="1" t="e">
        <f t="shared" si="25"/>
        <v>#DIV/0!</v>
      </c>
      <c r="L71" s="1">
        <f t="shared" si="20"/>
        <v>0</v>
      </c>
      <c r="M71" s="1">
        <f t="shared" si="21"/>
        <v>0</v>
      </c>
      <c r="N71" s="1" t="e">
        <f t="shared" si="17"/>
        <v>#DIV/0!</v>
      </c>
      <c r="O71" t="e">
        <f t="shared" si="18"/>
        <v>#DIV/0!</v>
      </c>
      <c r="P71" s="1">
        <f t="shared" si="19"/>
        <v>0</v>
      </c>
      <c r="Q71" t="e">
        <f t="shared" ref="Q71:Q79" si="29">+IF(AND(K71=1,G70&gt;0),1,0)</f>
        <v>#DIV/0!</v>
      </c>
      <c r="R71" t="e">
        <f t="shared" ref="R71:R79" si="30">+IF(AND(Q71=1,K71=1,G69&gt;0),1,0)</f>
        <v>#DIV/0!</v>
      </c>
      <c r="S71" t="e">
        <f t="shared" si="27"/>
        <v>#DIV/0!</v>
      </c>
      <c r="T71" t="e">
        <f t="shared" si="26"/>
        <v>#DIV/0!</v>
      </c>
    </row>
    <row r="72" spans="1:20" ht="15.75" x14ac:dyDescent="0.3">
      <c r="A72" s="25"/>
      <c r="B72" s="9"/>
      <c r="C72" s="9"/>
      <c r="D72" s="9"/>
      <c r="E72" s="9"/>
      <c r="F72" s="9">
        <v>70</v>
      </c>
      <c r="G72" s="7" t="e">
        <f t="shared" si="22"/>
        <v>#DIV/0!</v>
      </c>
      <c r="H72" s="27">
        <f t="shared" si="23"/>
        <v>0</v>
      </c>
      <c r="I72" s="7" t="e">
        <f t="shared" si="24"/>
        <v>#DIV/0!</v>
      </c>
      <c r="J72" s="1">
        <f t="shared" si="28"/>
        <v>0</v>
      </c>
      <c r="K72" s="1" t="e">
        <f t="shared" si="25"/>
        <v>#DIV/0!</v>
      </c>
      <c r="L72" s="1">
        <f t="shared" si="20"/>
        <v>0</v>
      </c>
      <c r="M72" s="1">
        <f t="shared" si="21"/>
        <v>0</v>
      </c>
      <c r="N72" s="1" t="e">
        <f t="shared" si="17"/>
        <v>#DIV/0!</v>
      </c>
      <c r="O72" t="e">
        <f t="shared" si="18"/>
        <v>#DIV/0!</v>
      </c>
      <c r="P72" s="1">
        <f t="shared" si="19"/>
        <v>0</v>
      </c>
      <c r="Q72" t="e">
        <f t="shared" si="29"/>
        <v>#DIV/0!</v>
      </c>
      <c r="R72" t="e">
        <f t="shared" si="30"/>
        <v>#DIV/0!</v>
      </c>
      <c r="S72" t="e">
        <f t="shared" si="27"/>
        <v>#DIV/0!</v>
      </c>
      <c r="T72" t="e">
        <f t="shared" si="26"/>
        <v>#DIV/0!</v>
      </c>
    </row>
    <row r="73" spans="1:20" ht="15.75" x14ac:dyDescent="0.3">
      <c r="A73" s="25"/>
      <c r="B73" s="9"/>
      <c r="C73" s="9"/>
      <c r="D73" s="9"/>
      <c r="E73" s="9"/>
      <c r="F73" s="9">
        <v>71</v>
      </c>
      <c r="G73" s="7" t="e">
        <f t="shared" si="22"/>
        <v>#DIV/0!</v>
      </c>
      <c r="H73" s="27">
        <f t="shared" si="23"/>
        <v>0</v>
      </c>
      <c r="I73" s="7" t="e">
        <f t="shared" si="24"/>
        <v>#DIV/0!</v>
      </c>
      <c r="J73" s="1">
        <f t="shared" si="28"/>
        <v>0</v>
      </c>
      <c r="K73" s="1" t="e">
        <f t="shared" si="25"/>
        <v>#DIV/0!</v>
      </c>
      <c r="L73" s="1">
        <f t="shared" si="20"/>
        <v>0</v>
      </c>
      <c r="M73" s="1">
        <f t="shared" si="21"/>
        <v>0</v>
      </c>
      <c r="N73" s="1" t="e">
        <f t="shared" si="17"/>
        <v>#DIV/0!</v>
      </c>
      <c r="O73" t="e">
        <f t="shared" si="18"/>
        <v>#DIV/0!</v>
      </c>
      <c r="P73" s="1">
        <f t="shared" si="19"/>
        <v>0</v>
      </c>
      <c r="Q73" t="e">
        <f t="shared" si="29"/>
        <v>#DIV/0!</v>
      </c>
      <c r="R73" t="e">
        <f t="shared" si="30"/>
        <v>#DIV/0!</v>
      </c>
      <c r="S73" t="e">
        <f t="shared" si="27"/>
        <v>#DIV/0!</v>
      </c>
      <c r="T73" t="e">
        <f t="shared" si="26"/>
        <v>#DIV/0!</v>
      </c>
    </row>
    <row r="74" spans="1:20" ht="15.75" x14ac:dyDescent="0.3">
      <c r="A74" s="25"/>
      <c r="B74" s="9"/>
      <c r="C74" s="9"/>
      <c r="D74" s="9"/>
      <c r="E74" s="9"/>
      <c r="F74" s="9">
        <v>72</v>
      </c>
      <c r="G74" s="7" t="e">
        <f t="shared" si="22"/>
        <v>#DIV/0!</v>
      </c>
      <c r="H74" s="27">
        <f t="shared" si="23"/>
        <v>0</v>
      </c>
      <c r="I74" s="7" t="e">
        <f t="shared" si="24"/>
        <v>#DIV/0!</v>
      </c>
      <c r="J74" s="1">
        <f t="shared" si="28"/>
        <v>0</v>
      </c>
      <c r="K74" s="1" t="e">
        <f t="shared" si="25"/>
        <v>#DIV/0!</v>
      </c>
      <c r="L74" s="1">
        <f t="shared" si="20"/>
        <v>0</v>
      </c>
      <c r="M74" s="1">
        <f t="shared" si="21"/>
        <v>0</v>
      </c>
      <c r="N74" s="1" t="e">
        <f t="shared" ref="N74:N79" si="31">+IF(AND(M74=1,L73=1,K72=1),1,0)</f>
        <v>#DIV/0!</v>
      </c>
      <c r="O74" t="e">
        <f t="shared" ref="O74:O79" si="32">+IF(OR(N75=1,N76=1,N74=1),1,0)</f>
        <v>#DIV/0!</v>
      </c>
      <c r="P74" s="1">
        <f t="shared" si="19"/>
        <v>0</v>
      </c>
      <c r="Q74" t="e">
        <f t="shared" si="29"/>
        <v>#DIV/0!</v>
      </c>
      <c r="R74" t="e">
        <f t="shared" si="30"/>
        <v>#DIV/0!</v>
      </c>
      <c r="S74" t="e">
        <f t="shared" si="27"/>
        <v>#DIV/0!</v>
      </c>
      <c r="T74" t="e">
        <f t="shared" si="26"/>
        <v>#DIV/0!</v>
      </c>
    </row>
    <row r="75" spans="1:20" ht="15.75" x14ac:dyDescent="0.3">
      <c r="A75" s="25"/>
      <c r="B75" s="9"/>
      <c r="C75" s="9"/>
      <c r="D75" s="9"/>
      <c r="E75" s="9"/>
      <c r="F75" s="9">
        <v>73</v>
      </c>
      <c r="G75" s="7" t="e">
        <f t="shared" si="22"/>
        <v>#DIV/0!</v>
      </c>
      <c r="H75" s="27">
        <f t="shared" si="23"/>
        <v>0</v>
      </c>
      <c r="I75" s="7" t="e">
        <f t="shared" si="24"/>
        <v>#DIV/0!</v>
      </c>
      <c r="J75" s="1">
        <f t="shared" si="28"/>
        <v>0</v>
      </c>
      <c r="K75" s="1" t="e">
        <f t="shared" si="25"/>
        <v>#DIV/0!</v>
      </c>
      <c r="L75" s="1">
        <f t="shared" si="20"/>
        <v>0</v>
      </c>
      <c r="M75" s="1">
        <f t="shared" si="21"/>
        <v>0</v>
      </c>
      <c r="N75" s="1" t="e">
        <f t="shared" si="31"/>
        <v>#DIV/0!</v>
      </c>
      <c r="O75" t="e">
        <f t="shared" si="32"/>
        <v>#DIV/0!</v>
      </c>
      <c r="P75" s="1">
        <f t="shared" si="19"/>
        <v>0</v>
      </c>
      <c r="Q75" t="e">
        <f t="shared" si="29"/>
        <v>#DIV/0!</v>
      </c>
      <c r="R75" t="e">
        <f t="shared" si="30"/>
        <v>#DIV/0!</v>
      </c>
      <c r="S75" t="e">
        <f t="shared" si="27"/>
        <v>#DIV/0!</v>
      </c>
      <c r="T75" t="e">
        <f t="shared" si="26"/>
        <v>#DIV/0!</v>
      </c>
    </row>
    <row r="76" spans="1:20" ht="15.75" x14ac:dyDescent="0.3">
      <c r="A76" s="25"/>
      <c r="B76" s="9"/>
      <c r="C76" s="9"/>
      <c r="D76" s="9"/>
      <c r="E76" s="9"/>
      <c r="F76" s="9">
        <v>74</v>
      </c>
      <c r="G76" s="7" t="e">
        <f t="shared" si="22"/>
        <v>#DIV/0!</v>
      </c>
      <c r="H76" s="27">
        <f t="shared" si="23"/>
        <v>0</v>
      </c>
      <c r="I76" s="7" t="e">
        <f t="shared" si="24"/>
        <v>#DIV/0!</v>
      </c>
      <c r="J76" s="1">
        <f t="shared" si="28"/>
        <v>0</v>
      </c>
      <c r="K76" s="1" t="e">
        <f t="shared" si="25"/>
        <v>#DIV/0!</v>
      </c>
      <c r="L76" s="1">
        <f t="shared" si="20"/>
        <v>0</v>
      </c>
      <c r="M76" s="1">
        <f t="shared" si="21"/>
        <v>0</v>
      </c>
      <c r="N76" s="1" t="e">
        <f t="shared" si="31"/>
        <v>#DIV/0!</v>
      </c>
      <c r="O76" t="e">
        <f t="shared" si="32"/>
        <v>#DIV/0!</v>
      </c>
      <c r="P76" s="1">
        <f t="shared" si="19"/>
        <v>0</v>
      </c>
      <c r="Q76" t="e">
        <f t="shared" si="29"/>
        <v>#DIV/0!</v>
      </c>
      <c r="R76" t="e">
        <f t="shared" si="30"/>
        <v>#DIV/0!</v>
      </c>
      <c r="S76" t="e">
        <f t="shared" si="27"/>
        <v>#DIV/0!</v>
      </c>
      <c r="T76" t="e">
        <f t="shared" si="26"/>
        <v>#DIV/0!</v>
      </c>
    </row>
    <row r="77" spans="1:20" ht="15.75" x14ac:dyDescent="0.3">
      <c r="A77" s="25"/>
      <c r="B77" s="9"/>
      <c r="C77" s="9"/>
      <c r="D77" s="9"/>
      <c r="E77" s="9"/>
      <c r="F77" s="9">
        <v>75</v>
      </c>
      <c r="G77" s="7" t="e">
        <f t="shared" si="22"/>
        <v>#DIV/0!</v>
      </c>
      <c r="H77" s="27">
        <f t="shared" si="23"/>
        <v>0</v>
      </c>
      <c r="I77" s="7" t="e">
        <f t="shared" si="24"/>
        <v>#DIV/0!</v>
      </c>
      <c r="J77" s="1">
        <f t="shared" si="28"/>
        <v>0</v>
      </c>
      <c r="K77" s="1" t="e">
        <f t="shared" si="25"/>
        <v>#DIV/0!</v>
      </c>
      <c r="L77" s="1">
        <f t="shared" si="20"/>
        <v>0</v>
      </c>
      <c r="M77" s="1">
        <f t="shared" si="21"/>
        <v>0</v>
      </c>
      <c r="N77" s="1" t="e">
        <f t="shared" si="31"/>
        <v>#DIV/0!</v>
      </c>
      <c r="O77" t="e">
        <f t="shared" si="32"/>
        <v>#DIV/0!</v>
      </c>
      <c r="P77" s="1">
        <f t="shared" si="19"/>
        <v>0</v>
      </c>
      <c r="Q77" t="e">
        <f t="shared" si="29"/>
        <v>#DIV/0!</v>
      </c>
      <c r="R77" t="e">
        <f t="shared" si="30"/>
        <v>#DIV/0!</v>
      </c>
      <c r="S77" t="e">
        <f t="shared" si="27"/>
        <v>#DIV/0!</v>
      </c>
      <c r="T77" t="e">
        <f t="shared" si="26"/>
        <v>#DIV/0!</v>
      </c>
    </row>
    <row r="78" spans="1:20" ht="15.75" x14ac:dyDescent="0.3">
      <c r="A78" s="25"/>
      <c r="B78" s="9"/>
      <c r="C78" s="9"/>
      <c r="D78" s="9"/>
      <c r="E78" s="9"/>
      <c r="F78" s="9">
        <v>76</v>
      </c>
      <c r="G78" s="7" t="e">
        <f t="shared" si="22"/>
        <v>#DIV/0!</v>
      </c>
      <c r="H78" s="27">
        <f t="shared" si="23"/>
        <v>0</v>
      </c>
      <c r="I78" s="7" t="e">
        <f t="shared" si="24"/>
        <v>#DIV/0!</v>
      </c>
      <c r="J78" s="1">
        <f t="shared" si="28"/>
        <v>0</v>
      </c>
      <c r="K78" s="1" t="e">
        <f t="shared" si="25"/>
        <v>#DIV/0!</v>
      </c>
      <c r="L78" s="1">
        <f t="shared" si="20"/>
        <v>0</v>
      </c>
      <c r="M78" s="1">
        <f t="shared" si="21"/>
        <v>0</v>
      </c>
      <c r="N78" s="1" t="e">
        <f t="shared" si="31"/>
        <v>#DIV/0!</v>
      </c>
      <c r="O78" t="e">
        <f t="shared" si="32"/>
        <v>#DIV/0!</v>
      </c>
      <c r="P78" s="1">
        <f t="shared" si="19"/>
        <v>0</v>
      </c>
      <c r="Q78" t="e">
        <f t="shared" si="29"/>
        <v>#DIV/0!</v>
      </c>
      <c r="R78" t="e">
        <f t="shared" si="30"/>
        <v>#DIV/0!</v>
      </c>
      <c r="S78" t="e">
        <f t="shared" si="27"/>
        <v>#DIV/0!</v>
      </c>
      <c r="T78" t="e">
        <f t="shared" si="26"/>
        <v>#DIV/0!</v>
      </c>
    </row>
    <row r="79" spans="1:20" ht="15.75" x14ac:dyDescent="0.3">
      <c r="A79" s="25"/>
      <c r="B79" s="9"/>
      <c r="C79" s="9"/>
      <c r="D79" s="9"/>
      <c r="E79" s="9"/>
      <c r="F79" s="9">
        <v>77</v>
      </c>
      <c r="G79" s="7" t="e">
        <f t="shared" si="22"/>
        <v>#DIV/0!</v>
      </c>
      <c r="H79" s="27">
        <f t="shared" si="23"/>
        <v>0</v>
      </c>
      <c r="I79" s="7" t="e">
        <f t="shared" si="24"/>
        <v>#DIV/0!</v>
      </c>
      <c r="J79" s="1">
        <f t="shared" si="28"/>
        <v>0</v>
      </c>
      <c r="K79" s="1" t="e">
        <f t="shared" si="25"/>
        <v>#DIV/0!</v>
      </c>
      <c r="L79" s="1">
        <f t="shared" si="20"/>
        <v>0</v>
      </c>
      <c r="M79" s="1">
        <f t="shared" si="21"/>
        <v>0</v>
      </c>
      <c r="N79" s="1" t="e">
        <f t="shared" si="31"/>
        <v>#DIV/0!</v>
      </c>
      <c r="O79" t="e">
        <f t="shared" si="32"/>
        <v>#DIV/0!</v>
      </c>
      <c r="P79" s="1">
        <f t="shared" si="19"/>
        <v>0</v>
      </c>
      <c r="Q79" t="e">
        <f t="shared" si="29"/>
        <v>#DIV/0!</v>
      </c>
      <c r="R79" t="e">
        <f t="shared" si="30"/>
        <v>#DIV/0!</v>
      </c>
      <c r="S79" t="e">
        <f t="shared" si="27"/>
        <v>#DIV/0!</v>
      </c>
      <c r="T79" t="e">
        <f t="shared" si="26"/>
        <v>#DIV/0!</v>
      </c>
    </row>
  </sheetData>
  <conditionalFormatting sqref="K1:K1048576">
    <cfRule type="cellIs" dxfId="11" priority="14" operator="equal">
      <formula>1</formula>
    </cfRule>
  </conditionalFormatting>
  <conditionalFormatting sqref="L1:M1048576">
    <cfRule type="cellIs" dxfId="10" priority="13" operator="equal">
      <formula>1</formula>
    </cfRule>
  </conditionalFormatting>
  <conditionalFormatting sqref="O1:O2 N1:N1048576">
    <cfRule type="cellIs" dxfId="9" priority="12" operator="equal">
      <formula>1</formula>
    </cfRule>
  </conditionalFormatting>
  <conditionalFormatting sqref="O1:O1048576">
    <cfRule type="cellIs" dxfId="8" priority="11" operator="equal">
      <formula>1</formula>
    </cfRule>
  </conditionalFormatting>
  <conditionalFormatting sqref="J2">
    <cfRule type="cellIs" dxfId="7" priority="10" operator="equal">
      <formula>1</formula>
    </cfRule>
  </conditionalFormatting>
  <conditionalFormatting sqref="P1 P3:P1048576">
    <cfRule type="cellIs" dxfId="6" priority="7" operator="equal">
      <formula>1</formula>
    </cfRule>
  </conditionalFormatting>
  <conditionalFormatting sqref="P2:R2">
    <cfRule type="cellIs" dxfId="5" priority="6" operator="equal">
      <formula>1</formula>
    </cfRule>
  </conditionalFormatting>
  <conditionalFormatting sqref="P2:R2">
    <cfRule type="cellIs" dxfId="4" priority="5" operator="equal">
      <formula>1</formula>
    </cfRule>
  </conditionalFormatting>
  <conditionalFormatting sqref="S2">
    <cfRule type="cellIs" dxfId="3" priority="4" operator="equal">
      <formula>1</formula>
    </cfRule>
  </conditionalFormatting>
  <conditionalFormatting sqref="S2">
    <cfRule type="cellIs" dxfId="2" priority="3" operator="equal">
      <formula>1</formula>
    </cfRule>
  </conditionalFormatting>
  <conditionalFormatting sqref="S3">
    <cfRule type="cellIs" dxfId="1" priority="2" operator="equal">
      <formula>1</formula>
    </cfRule>
  </conditionalFormatting>
  <conditionalFormatting sqref="S3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D713-5AE1-4CB2-8B06-7D66668B61A9}">
  <dimension ref="A1:N16"/>
  <sheetViews>
    <sheetView workbookViewId="0">
      <selection activeCell="P11" sqref="P11"/>
    </sheetView>
  </sheetViews>
  <sheetFormatPr defaultColWidth="9.140625" defaultRowHeight="15" x14ac:dyDescent="0.3"/>
  <cols>
    <col min="1" max="3" width="9.140625" style="1"/>
    <col min="4" max="4" width="12" style="1" bestFit="1" customWidth="1"/>
    <col min="5" max="5" width="8.85546875" style="1" customWidth="1"/>
    <col min="6" max="6" width="10.42578125" style="1" bestFit="1" customWidth="1"/>
    <col min="7" max="7" width="9.140625" style="1"/>
    <col min="8" max="8" width="10.42578125" style="1" bestFit="1" customWidth="1"/>
    <col min="9" max="9" width="12" style="1" bestFit="1" customWidth="1"/>
    <col min="10" max="10" width="12" style="1" customWidth="1"/>
    <col min="11" max="11" width="9.140625" style="1"/>
    <col min="12" max="12" width="10.42578125" style="1" bestFit="1" customWidth="1"/>
    <col min="13" max="13" width="9.140625" style="1"/>
    <col min="14" max="14" width="10.42578125" style="1" bestFit="1" customWidth="1"/>
    <col min="15" max="16384" width="9.140625" style="1"/>
  </cols>
  <sheetData>
    <row r="1" spans="1:14" x14ac:dyDescent="0.3">
      <c r="A1" s="1" t="s">
        <v>14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20</v>
      </c>
      <c r="H1" s="1" t="s">
        <v>25</v>
      </c>
      <c r="I1" s="1" t="s">
        <v>21</v>
      </c>
      <c r="J1" s="1" t="s">
        <v>26</v>
      </c>
      <c r="K1" s="1" t="s">
        <v>22</v>
      </c>
      <c r="L1" s="1" t="s">
        <v>27</v>
      </c>
      <c r="M1" s="1" t="s">
        <v>23</v>
      </c>
      <c r="N1" s="1" t="s">
        <v>28</v>
      </c>
    </row>
    <row r="2" spans="1:14" x14ac:dyDescent="0.3">
      <c r="A2" s="4" t="s">
        <v>33</v>
      </c>
      <c r="B2" s="4">
        <v>0.87</v>
      </c>
      <c r="C2" s="4">
        <v>115</v>
      </c>
      <c r="D2" s="10">
        <f>+C2*100*B2</f>
        <v>10005</v>
      </c>
      <c r="E2" s="11">
        <v>2.5000000000000001E-2</v>
      </c>
      <c r="F2" s="23">
        <f>+(E2+1)*$B$2</f>
        <v>0.89174999999999993</v>
      </c>
      <c r="G2" s="12">
        <v>0.05</v>
      </c>
      <c r="H2" s="23">
        <f>+(G2+1)*$B$2</f>
        <v>0.91349999999999998</v>
      </c>
      <c r="I2" s="11">
        <v>0.1</v>
      </c>
      <c r="J2" s="23">
        <f>+(I2+1)*$B$2</f>
        <v>0.95700000000000007</v>
      </c>
      <c r="K2" s="12">
        <v>0.15</v>
      </c>
      <c r="L2" s="23">
        <f>+(K2+1)*$B$2</f>
        <v>1.0004999999999999</v>
      </c>
      <c r="M2" s="12">
        <v>0.2</v>
      </c>
      <c r="N2" s="23">
        <f>+(M2+1)*$B$2</f>
        <v>1.044</v>
      </c>
    </row>
    <row r="3" spans="1:14" x14ac:dyDescent="0.3">
      <c r="A3" s="1" t="s">
        <v>29</v>
      </c>
      <c r="D3" s="13"/>
      <c r="E3" s="14">
        <f>+$C$2*0.2</f>
        <v>23</v>
      </c>
      <c r="F3" s="15"/>
      <c r="G3" s="14">
        <f>+$C$2*0.2</f>
        <v>23</v>
      </c>
      <c r="H3" s="15"/>
      <c r="I3" s="14">
        <f>+$C$2*0.2</f>
        <v>23</v>
      </c>
      <c r="J3" s="16"/>
      <c r="K3" s="14">
        <f>+$C$2*0.2</f>
        <v>23</v>
      </c>
      <c r="M3" s="14">
        <f>+$C$2*0.2</f>
        <v>23</v>
      </c>
    </row>
    <row r="6" spans="1:14" x14ac:dyDescent="0.3">
      <c r="A6" s="1" t="s">
        <v>30</v>
      </c>
      <c r="B6" s="1" t="s">
        <v>15</v>
      </c>
      <c r="C6" s="1" t="s">
        <v>31</v>
      </c>
      <c r="D6" s="1" t="s">
        <v>18</v>
      </c>
    </row>
    <row r="7" spans="1:14" x14ac:dyDescent="0.3">
      <c r="A7" s="1">
        <v>1</v>
      </c>
      <c r="B7" s="18">
        <f>+F2</f>
        <v>0.89174999999999993</v>
      </c>
      <c r="C7" s="15">
        <f>+E3</f>
        <v>23</v>
      </c>
      <c r="D7" s="1">
        <f>+C7*100*B7</f>
        <v>2051.0249999999996</v>
      </c>
    </row>
    <row r="8" spans="1:14" x14ac:dyDescent="0.3">
      <c r="A8" s="1">
        <v>2</v>
      </c>
      <c r="B8" s="18">
        <f>+H2</f>
        <v>0.91349999999999998</v>
      </c>
      <c r="C8" s="15">
        <f>+G3</f>
        <v>23</v>
      </c>
      <c r="D8" s="1">
        <f t="shared" ref="D8:D11" si="0">+C8*100*B8</f>
        <v>2101.0499999999997</v>
      </c>
      <c r="K8" s="16"/>
      <c r="L8" s="16"/>
    </row>
    <row r="9" spans="1:14" x14ac:dyDescent="0.3">
      <c r="A9" s="1">
        <v>3</v>
      </c>
      <c r="B9" s="18">
        <f>+J2</f>
        <v>0.95700000000000007</v>
      </c>
      <c r="C9" s="15">
        <f>+I3</f>
        <v>23</v>
      </c>
      <c r="D9" s="1">
        <f t="shared" si="0"/>
        <v>2201.1000000000004</v>
      </c>
    </row>
    <row r="10" spans="1:14" x14ac:dyDescent="0.3">
      <c r="A10" s="1">
        <v>4</v>
      </c>
      <c r="B10" s="18">
        <f>+L2</f>
        <v>1.0004999999999999</v>
      </c>
      <c r="C10" s="15">
        <f>+K3</f>
        <v>23</v>
      </c>
      <c r="D10" s="1">
        <f t="shared" si="0"/>
        <v>2301.15</v>
      </c>
    </row>
    <row r="11" spans="1:14" x14ac:dyDescent="0.3">
      <c r="A11" s="17">
        <v>5</v>
      </c>
      <c r="B11" s="21">
        <f>+N2</f>
        <v>1.044</v>
      </c>
      <c r="C11" s="22">
        <f>+M3</f>
        <v>23</v>
      </c>
      <c r="D11" s="20">
        <f t="shared" si="0"/>
        <v>2401.2000000000003</v>
      </c>
    </row>
    <row r="12" spans="1:14" x14ac:dyDescent="0.3">
      <c r="A12" s="1" t="s">
        <v>13</v>
      </c>
      <c r="B12" s="1">
        <f>+AVERAGE(B7:B11)</f>
        <v>0.96134999999999982</v>
      </c>
      <c r="C12" s="1">
        <f>+SUM(C7:C11)</f>
        <v>115</v>
      </c>
      <c r="D12" s="1">
        <f>+SUM(D7:D11)</f>
        <v>11055.525</v>
      </c>
      <c r="J12" s="1" t="s">
        <v>16</v>
      </c>
      <c r="L12" s="1" t="s">
        <v>29</v>
      </c>
      <c r="M12" s="1" t="s">
        <v>34</v>
      </c>
    </row>
    <row r="13" spans="1:14" x14ac:dyDescent="0.3">
      <c r="J13" s="1">
        <v>100</v>
      </c>
      <c r="K13" s="1">
        <f>+J13*0.8</f>
        <v>80</v>
      </c>
      <c r="L13" s="1">
        <f>+J13-K13</f>
        <v>20</v>
      </c>
      <c r="M13" s="1">
        <f>+$J$13-SUM($L$13:L13)</f>
        <v>80</v>
      </c>
    </row>
    <row r="14" spans="1:14" x14ac:dyDescent="0.3">
      <c r="A14" s="1" t="s">
        <v>32</v>
      </c>
      <c r="B14" s="15">
        <f>+D12-D2</f>
        <v>1050.5249999999996</v>
      </c>
      <c r="C14" s="19">
        <f>+B14/D2</f>
        <v>0.10499999999999997</v>
      </c>
      <c r="J14" s="1">
        <f>+K13</f>
        <v>80</v>
      </c>
      <c r="K14" s="1">
        <f>+J14*0.8</f>
        <v>64</v>
      </c>
      <c r="L14" s="1">
        <f t="shared" ref="L14:L16" si="1">+J14-K14</f>
        <v>16</v>
      </c>
      <c r="M14" s="1">
        <f>+$J$13-SUM($L$13:L14)</f>
        <v>64</v>
      </c>
    </row>
    <row r="15" spans="1:14" x14ac:dyDescent="0.3">
      <c r="J15" s="1">
        <f t="shared" ref="J15:J16" si="2">+K14</f>
        <v>64</v>
      </c>
      <c r="K15" s="1">
        <f t="shared" ref="K15:K16" si="3">+J15*0.8</f>
        <v>51.2</v>
      </c>
      <c r="L15" s="1">
        <f t="shared" si="1"/>
        <v>12.799999999999997</v>
      </c>
      <c r="M15" s="1">
        <f>+$J$13-SUM($L$13:L15)</f>
        <v>51.2</v>
      </c>
    </row>
    <row r="16" spans="1:14" x14ac:dyDescent="0.3">
      <c r="J16" s="1">
        <f t="shared" si="2"/>
        <v>51.2</v>
      </c>
      <c r="K16" s="1">
        <f t="shared" si="3"/>
        <v>40.960000000000008</v>
      </c>
      <c r="L16" s="1">
        <f t="shared" si="1"/>
        <v>10.239999999999995</v>
      </c>
      <c r="M16" s="1">
        <f>+$J$13-SUM($L$13:L16)</f>
        <v>40.960000000000008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RBR</vt:lpstr>
      <vt:lpstr>Profits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de Aragao</cp:lastModifiedBy>
  <dcterms:created xsi:type="dcterms:W3CDTF">2021-03-14T18:49:30Z</dcterms:created>
  <dcterms:modified xsi:type="dcterms:W3CDTF">2021-03-25T01:51:44Z</dcterms:modified>
</cp:coreProperties>
</file>