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KnowTech_Learning\Computer_Science\Certs_Key\"/>
    </mc:Choice>
  </mc:AlternateContent>
  <xr:revisionPtr revIDLastSave="0" documentId="13_ncr:1_{CA645D50-C389-4C74-AB65-00AE59D0F0AA}" xr6:coauthVersionLast="47" xr6:coauthVersionMax="47" xr10:uidLastSave="{00000000-0000-0000-0000-000000000000}"/>
  <bookViews>
    <workbookView xWindow="18705" yWindow="13410" windowWidth="21555" windowHeight="13770" xr2:uid="{EA505645-1DBE-4270-8DAB-183FE19AEE0E}"/>
  </bookViews>
  <sheets>
    <sheet name="Sheet1" sheetId="1" r:id="rId1"/>
    <sheet name="Sheet2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0" i="1" l="1"/>
  <c r="R31" i="1"/>
  <c r="R32" i="1"/>
  <c r="R29" i="1"/>
  <c r="AC15" i="1"/>
  <c r="AC11" i="1"/>
  <c r="E5" i="1"/>
  <c r="A8" i="1" s="1"/>
  <c r="E3" i="1"/>
  <c r="E2" i="1"/>
  <c r="E21" i="1" l="1"/>
  <c r="E22" i="1"/>
  <c r="O11" i="1"/>
  <c r="O20" i="1"/>
  <c r="O25" i="1"/>
  <c r="E16" i="1"/>
  <c r="E17" i="1"/>
  <c r="E20" i="1"/>
  <c r="E25" i="1"/>
  <c r="O16" i="1"/>
  <c r="O24" i="1"/>
  <c r="O23" i="1"/>
  <c r="O22" i="1"/>
  <c r="O12" i="1"/>
  <c r="E24" i="1"/>
  <c r="O17" i="1"/>
  <c r="O21" i="1"/>
  <c r="O15" i="1"/>
  <c r="E23" i="1"/>
  <c r="D12" i="1"/>
  <c r="D11" i="1"/>
  <c r="D15" i="1"/>
</calcChain>
</file>

<file path=xl/sharedStrings.xml><?xml version="1.0" encoding="utf-8"?>
<sst xmlns="http://schemas.openxmlformats.org/spreadsheetml/2006/main" count="62" uniqueCount="40">
  <si>
    <t>Key Complete Fingerprint</t>
    <phoneticPr fontId="5" type="noConversion"/>
  </si>
  <si>
    <t>6AD1D8AFEB92668CCE9E3558022117DA20445FA7</t>
    <phoneticPr fontId="5" type="noConversion"/>
  </si>
  <si>
    <t>Key Long Fingerprint</t>
    <phoneticPr fontId="5" type="noConversion"/>
  </si>
  <si>
    <t>Key Short Fingerprint</t>
    <phoneticPr fontId="5" type="noConversion"/>
  </si>
  <si>
    <t>Export Public Key</t>
    <phoneticPr fontId="5" type="noConversion"/>
  </si>
  <si>
    <t>ASC Type</t>
    <phoneticPr fontId="5" type="noConversion"/>
  </si>
  <si>
    <t>PUB Type</t>
    <phoneticPr fontId="5" type="noConversion"/>
  </si>
  <si>
    <t>Key Name</t>
    <phoneticPr fontId="5" type="noConversion"/>
  </si>
  <si>
    <t>Export Main Private Key</t>
    <phoneticPr fontId="5" type="noConversion"/>
  </si>
  <si>
    <t>Export Sub Private Key</t>
    <phoneticPr fontId="5" type="noConversion"/>
  </si>
  <si>
    <t>All</t>
    <phoneticPr fontId="5" type="noConversion"/>
  </si>
  <si>
    <t>022117DA20445FA7</t>
    <phoneticPr fontId="5" type="noConversion"/>
  </si>
  <si>
    <t>FC01E7D7A0887DB6</t>
    <phoneticPr fontId="5" type="noConversion"/>
  </si>
  <si>
    <t>DSA</t>
    <phoneticPr fontId="5" type="noConversion"/>
  </si>
  <si>
    <t>Elgamal</t>
    <phoneticPr fontId="5" type="noConversion"/>
  </si>
  <si>
    <t>S</t>
    <phoneticPr fontId="5" type="noConversion"/>
  </si>
  <si>
    <t>A</t>
    <phoneticPr fontId="5" type="noConversion"/>
  </si>
  <si>
    <t>E</t>
    <phoneticPr fontId="5" type="noConversion"/>
  </si>
  <si>
    <t>sign_key</t>
  </si>
  <si>
    <t>auth_key</t>
  </si>
  <si>
    <t>encr_key</t>
  </si>
  <si>
    <t>RSA</t>
    <phoneticPr fontId="5" type="noConversion"/>
  </si>
  <si>
    <t>A6636E8ACFDE69F7</t>
  </si>
  <si>
    <t>E3CC27DD82C72825</t>
  </si>
  <si>
    <t>6E3CE54AE79A0E16</t>
  </si>
  <si>
    <t>33B00D0F04A46C0D</t>
  </si>
  <si>
    <t>3B511124247F7819</t>
  </si>
  <si>
    <t>0DF307E13A4CF6FB</t>
  </si>
  <si>
    <t>Delete Public Key</t>
    <phoneticPr fontId="5" type="noConversion"/>
  </si>
  <si>
    <t>Delete Private Key</t>
    <phoneticPr fontId="5" type="noConversion"/>
  </si>
  <si>
    <t>Upload GPG Certificate Public Key</t>
    <phoneticPr fontId="5" type="noConversion"/>
  </si>
  <si>
    <t>hkp://pgp.mit.edu</t>
    <phoneticPr fontId="5" type="noConversion"/>
  </si>
  <si>
    <t>keyring.debian.org</t>
    <phoneticPr fontId="5" type="noConversion"/>
  </si>
  <si>
    <t>keyserver.ubuntu.com</t>
    <phoneticPr fontId="5" type="noConversion"/>
  </si>
  <si>
    <t>keys.openpgp.org</t>
    <phoneticPr fontId="5" type="noConversion"/>
  </si>
  <si>
    <t>Import Public Key</t>
    <phoneticPr fontId="5" type="noConversion"/>
  </si>
  <si>
    <t>Import Sub Private Key</t>
    <phoneticPr fontId="5" type="noConversion"/>
  </si>
  <si>
    <t>ECC</t>
    <phoneticPr fontId="5" type="noConversion"/>
  </si>
  <si>
    <t>Edit Key</t>
    <phoneticPr fontId="5" type="noConversion"/>
  </si>
  <si>
    <t>gpg --list-keys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</si>
</sst>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" fillId="2" borderId="1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1" xfId="1" applyAlignment="1">
      <alignment horizontal="center" vertical="center"/>
    </xf>
    <xf numFmtId="0" fontId="0" fillId="0" borderId="0" xfId="0" applyAlignment="1">
      <alignment vertical="center"/>
    </xf>
    <xf numFmtId="0" fontId="3" fillId="3" borderId="2" xfId="2" applyAlignment="1">
      <alignment horizontal="left" vertical="center"/>
    </xf>
    <xf numFmtId="0" fontId="1" fillId="4" borderId="3" xfId="4" applyBorder="1" applyAlignment="1">
      <alignment horizontal="center" vertical="center"/>
    </xf>
    <xf numFmtId="0" fontId="3" fillId="3" borderId="3" xfId="2" applyBorder="1" applyAlignment="1">
      <alignment horizontal="left" vertical="center" wrapText="1"/>
    </xf>
    <xf numFmtId="0" fontId="3" fillId="3" borderId="3" xfId="2" applyBorder="1" applyAlignment="1">
      <alignment horizontal="left" vertical="center"/>
    </xf>
    <xf numFmtId="0" fontId="1" fillId="4" borderId="3" xfId="4" applyBorder="1" applyAlignment="1">
      <alignment horizontal="center" vertical="center"/>
    </xf>
    <xf numFmtId="0" fontId="1" fillId="5" borderId="3" xfId="5" applyBorder="1" applyAlignment="1">
      <alignment horizontal="center" vertical="center"/>
    </xf>
    <xf numFmtId="0" fontId="3" fillId="3" borderId="3" xfId="2" applyBorder="1" applyAlignment="1">
      <alignment horizontal="center" vertical="center" wrapText="1"/>
    </xf>
    <xf numFmtId="0" fontId="2" fillId="2" borderId="3" xfId="1" applyBorder="1" applyAlignment="1">
      <alignment horizontal="center" vertical="center"/>
    </xf>
    <xf numFmtId="0" fontId="2" fillId="2" borderId="3" xfId="1" applyBorder="1" applyAlignment="1">
      <alignment horizontal="right" vertical="center"/>
    </xf>
    <xf numFmtId="0" fontId="2" fillId="2" borderId="3" xfId="1" applyBorder="1" applyAlignment="1">
      <alignment horizontal="center" vertical="center"/>
    </xf>
    <xf numFmtId="0" fontId="1" fillId="6" borderId="4" xfId="6" applyBorder="1" applyAlignment="1">
      <alignment horizontal="center" vertical="center"/>
    </xf>
    <xf numFmtId="0" fontId="1" fillId="6" borderId="5" xfId="6" applyBorder="1" applyAlignment="1">
      <alignment horizontal="center" vertical="center"/>
    </xf>
    <xf numFmtId="0" fontId="1" fillId="6" borderId="6" xfId="6" applyBorder="1" applyAlignment="1">
      <alignment horizontal="center" vertical="center"/>
    </xf>
    <xf numFmtId="0" fontId="3" fillId="3" borderId="4" xfId="2" applyBorder="1" applyAlignment="1">
      <alignment horizontal="left" vertical="center" wrapText="1"/>
    </xf>
    <xf numFmtId="0" fontId="3" fillId="3" borderId="5" xfId="2" applyBorder="1" applyAlignment="1">
      <alignment horizontal="left" vertical="center" wrapText="1"/>
    </xf>
    <xf numFmtId="0" fontId="3" fillId="3" borderId="6" xfId="2" applyBorder="1" applyAlignment="1">
      <alignment horizontal="left" vertical="center" wrapText="1"/>
    </xf>
    <xf numFmtId="0" fontId="4" fillId="3" borderId="3" xfId="3" applyBorder="1" applyAlignment="1">
      <alignment horizontal="left" vertical="center"/>
    </xf>
    <xf numFmtId="0" fontId="2" fillId="2" borderId="3" xfId="1" applyBorder="1" applyAlignment="1">
      <alignment horizontal="right" vertical="center"/>
    </xf>
    <xf numFmtId="0" fontId="4" fillId="3" borderId="3" xfId="3" applyBorder="1" applyAlignment="1">
      <alignment horizontal="right" vertical="center"/>
    </xf>
  </cellXfs>
  <cellStyles count="7">
    <cellStyle name="40% - 着色 1" xfId="4" builtinId="31"/>
    <cellStyle name="40% - 着色 3" xfId="5" builtinId="39"/>
    <cellStyle name="40% - 着色 4" xfId="6" builtinId="43"/>
    <cellStyle name="常规" xfId="0" builtinId="0"/>
    <cellStyle name="计算" xfId="3" builtinId="22"/>
    <cellStyle name="输出" xfId="2" builtinId="21"/>
    <cellStyle name="输入" xfId="1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E60E1-C566-474F-91E9-C22C6FC9CB7F}">
  <dimension ref="A1:AN47"/>
  <sheetViews>
    <sheetView tabSelected="1" workbookViewId="0">
      <selection activeCell="P3" sqref="P3"/>
    </sheetView>
  </sheetViews>
  <sheetFormatPr defaultRowHeight="14.25" x14ac:dyDescent="0.2"/>
  <cols>
    <col min="1" max="1" width="9.375" bestFit="1" customWidth="1"/>
    <col min="2" max="2" width="8" style="2" bestFit="1" customWidth="1"/>
    <col min="3" max="3" width="2.75" style="2" bestFit="1" customWidth="1"/>
    <col min="4" max="4" width="19.25" bestFit="1" customWidth="1"/>
    <col min="13" max="14" width="2.625" customWidth="1"/>
    <col min="27" max="28" width="2.625" customWidth="1"/>
  </cols>
  <sheetData>
    <row r="1" spans="1:40" x14ac:dyDescent="0.2">
      <c r="A1" s="4" t="s">
        <v>0</v>
      </c>
      <c r="B1" s="4"/>
      <c r="C1" s="4"/>
      <c r="D1" s="4"/>
      <c r="E1" s="20" t="s">
        <v>1</v>
      </c>
      <c r="F1" s="20"/>
      <c r="G1" s="20"/>
      <c r="H1" s="20"/>
      <c r="I1" s="20"/>
      <c r="J1" s="20"/>
      <c r="K1" s="20"/>
      <c r="L1" s="20"/>
    </row>
    <row r="2" spans="1:40" x14ac:dyDescent="0.2">
      <c r="A2" s="4" t="s">
        <v>2</v>
      </c>
      <c r="B2" s="4"/>
      <c r="C2" s="4"/>
      <c r="D2" s="4"/>
      <c r="E2" s="21" t="str">
        <f>RIGHT(E1,16)</f>
        <v>022117DA20445FA7</v>
      </c>
      <c r="F2" s="21"/>
      <c r="G2" s="21"/>
      <c r="H2" s="21"/>
      <c r="I2" s="21"/>
      <c r="J2" s="21"/>
      <c r="K2" s="21"/>
      <c r="L2" s="21"/>
    </row>
    <row r="3" spans="1:40" x14ac:dyDescent="0.2">
      <c r="A3" s="4" t="s">
        <v>3</v>
      </c>
      <c r="B3" s="4"/>
      <c r="C3" s="4"/>
      <c r="D3" s="4"/>
      <c r="E3" s="21" t="str">
        <f>RIGHT(E1,8)</f>
        <v>20445FA7</v>
      </c>
      <c r="F3" s="21"/>
      <c r="G3" s="21"/>
      <c r="H3" s="21"/>
      <c r="I3" s="21"/>
      <c r="J3" s="21"/>
      <c r="K3" s="21"/>
      <c r="L3" s="21"/>
    </row>
    <row r="5" spans="1:40" x14ac:dyDescent="0.2">
      <c r="A5" s="4" t="s">
        <v>7</v>
      </c>
      <c r="B5" s="4"/>
      <c r="C5" s="4"/>
      <c r="D5" s="4"/>
      <c r="E5" s="19" t="str">
        <f>UPPER(E1)</f>
        <v>6AD1D8AFEB92668CCE9E3558022117DA20445FA7</v>
      </c>
      <c r="F5" s="19"/>
      <c r="G5" s="19"/>
      <c r="H5" s="19"/>
      <c r="I5" s="19"/>
      <c r="J5" s="19"/>
      <c r="K5" s="19"/>
      <c r="L5" s="19"/>
      <c r="O5" s="3" t="s">
        <v>39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7" spans="1:40" ht="20.100000000000001" customHeight="1" x14ac:dyDescent="0.2">
      <c r="A7" s="4" t="s">
        <v>38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40" ht="45" customHeight="1" x14ac:dyDescent="0.2">
      <c r="A8" s="6" t="str">
        <f>"gpg --expert --edit-key  "&amp;$E$5</f>
        <v>gpg --expert --edit-key  6AD1D8AFEB92668CCE9E3558022117DA20445FA7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10" spans="1:40" ht="20.100000000000001" customHeight="1" x14ac:dyDescent="0.2">
      <c r="A10" s="4" t="s">
        <v>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O10" s="4" t="s">
        <v>35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C10" s="4" t="s">
        <v>28</v>
      </c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</row>
    <row r="11" spans="1:40" ht="45" customHeight="1" x14ac:dyDescent="0.2">
      <c r="A11" s="7" t="s">
        <v>5</v>
      </c>
      <c r="B11" s="8" t="s">
        <v>10</v>
      </c>
      <c r="C11" s="8"/>
      <c r="D11" s="9" t="str">
        <f>"gpg -ao "&amp;$E$5&amp;"_public_key."&amp;LEFT(LOWER($A11),3)&amp;" --export "&amp;$E$5</f>
        <v>gpg -ao 6AD1D8AFEB92668CCE9E3558022117DA20445FA7_public_key.asc --export 6AD1D8AFEB92668CCE9E3558022117DA20445FA7</v>
      </c>
      <c r="E11" s="9"/>
      <c r="F11" s="9"/>
      <c r="G11" s="9"/>
      <c r="H11" s="9"/>
      <c r="I11" s="9"/>
      <c r="J11" s="9"/>
      <c r="K11" s="9"/>
      <c r="L11" s="9"/>
      <c r="O11" s="6" t="str">
        <f>"gpg --import  "&amp;$E$5&amp;"_public_key."&amp;LEFT(LOWER($A11),3)</f>
        <v>gpg --import  6AD1D8AFEB92668CCE9E3558022117DA20445FA7_public_key.asc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C11" s="6" t="str">
        <f>"gpg --delete-keys "&amp;$E$1</f>
        <v>gpg --delete-keys 6AD1D8AFEB92668CCE9E3558022117DA20445FA7</v>
      </c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</row>
    <row r="12" spans="1:40" ht="45" customHeight="1" x14ac:dyDescent="0.2">
      <c r="A12" s="7" t="s">
        <v>6</v>
      </c>
      <c r="B12" s="8" t="s">
        <v>10</v>
      </c>
      <c r="C12" s="8"/>
      <c r="D12" s="9" t="str">
        <f>"gpg -ao "&amp;$E$5&amp;"_public_key."&amp;LEFT(LOWER($A12),3)&amp;" --export "&amp;$E$5</f>
        <v>gpg -ao 6AD1D8AFEB92668CCE9E3558022117DA20445FA7_public_key.pub --export 6AD1D8AFEB92668CCE9E3558022117DA20445FA7</v>
      </c>
      <c r="E12" s="9"/>
      <c r="F12" s="9"/>
      <c r="G12" s="9"/>
      <c r="H12" s="9"/>
      <c r="I12" s="9"/>
      <c r="J12" s="9"/>
      <c r="K12" s="9"/>
      <c r="L12" s="9"/>
      <c r="O12" s="6" t="str">
        <f>"gpg --import  "&amp;$E$5&amp;"_public_key."&amp;LEFT(LOWER($A12),3)</f>
        <v>gpg --import  6AD1D8AFEB92668CCE9E3558022117DA20445FA7_public_key.pub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4" spans="1:40" ht="20.100000000000001" customHeight="1" x14ac:dyDescent="0.2">
      <c r="A14" s="4" t="s">
        <v>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O14" s="4" t="s">
        <v>28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C14" s="4" t="s">
        <v>29</v>
      </c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45" customHeight="1" x14ac:dyDescent="0.2">
      <c r="A15" s="7" t="s">
        <v>5</v>
      </c>
      <c r="B15" s="8" t="s">
        <v>10</v>
      </c>
      <c r="C15" s="8"/>
      <c r="D15" s="5" t="str">
        <f>"gpg -ao "&amp;$E$5&amp;"_private_key."&amp;LEFT(LOWER($A15),3)&amp;" --export-secret-key "&amp;$E$5</f>
        <v>gpg -ao 6AD1D8AFEB92668CCE9E3558022117DA20445FA7_private_key.asc --export-secret-key 6AD1D8AFEB92668CCE9E3558022117DA20445FA7</v>
      </c>
      <c r="E15" s="5"/>
      <c r="F15" s="5"/>
      <c r="G15" s="5"/>
      <c r="H15" s="5"/>
      <c r="I15" s="5"/>
      <c r="J15" s="5"/>
      <c r="K15" s="5"/>
      <c r="L15" s="5"/>
      <c r="O15" s="6" t="str">
        <f>"gpg --import "&amp;$E$5&amp;"_private_key."&amp;LEFT(LOWER($A15),3)</f>
        <v>gpg --import 6AD1D8AFEB92668CCE9E3558022117DA20445FA7_private_key.asc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C15" s="6" t="str">
        <f>"gpg --delete-secret-keys "&amp;$E$1</f>
        <v>gpg --delete-secret-keys 6AD1D8AFEB92668CCE9E3558022117DA20445FA7</v>
      </c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</row>
    <row r="16" spans="1:40" ht="45" customHeight="1" x14ac:dyDescent="0.2">
      <c r="A16" s="7" t="s">
        <v>5</v>
      </c>
      <c r="B16" s="10" t="s">
        <v>13</v>
      </c>
      <c r="C16" s="10"/>
      <c r="D16" s="11" t="s">
        <v>11</v>
      </c>
      <c r="E16" s="5" t="str">
        <f>"gpg -ao "&amp;$E$5&amp;"_"&amp;$D16&amp;"_"&amp;LEFT(LOWER(B16),3)&amp;"_sec_key."&amp;LEFT(LOWER($A16),3)&amp;" --export-secret-key "&amp;UPPER($D16)&amp;"!"</f>
        <v>gpg -ao 6AD1D8AFEB92668CCE9E3558022117DA20445FA7_022117DA20445FA7_dsa_sec_key.asc --export-secret-key 022117DA20445FA7!</v>
      </c>
      <c r="F16" s="5"/>
      <c r="G16" s="5"/>
      <c r="H16" s="5"/>
      <c r="I16" s="5"/>
      <c r="J16" s="5"/>
      <c r="K16" s="5"/>
      <c r="L16" s="5"/>
      <c r="O16" s="6" t="str">
        <f>"gpg --import "&amp;$E$5&amp;"_"&amp;$D16&amp;"_"&amp;LEFT(LOWER(B16),3)&amp;"_sec_key."&amp;LEFT(LOWER($A16),3)</f>
        <v>gpg --import 6AD1D8AFEB92668CCE9E3558022117DA20445FA7_022117DA20445FA7_dsa_sec_key.asc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45" customHeight="1" x14ac:dyDescent="0.2">
      <c r="A17" s="7" t="s">
        <v>5</v>
      </c>
      <c r="B17" s="10" t="s">
        <v>14</v>
      </c>
      <c r="C17" s="10"/>
      <c r="D17" s="11" t="s">
        <v>12</v>
      </c>
      <c r="E17" s="5" t="str">
        <f>"gpg -ao "&amp;$E$5&amp;"_"&amp;$D17&amp;"_"&amp;LEFT(LOWER(B17),3)&amp;"_sec_key.asc --export-secret-key "&amp;UPPER($D17)&amp;"!"</f>
        <v>gpg -ao 6AD1D8AFEB92668CCE9E3558022117DA20445FA7_FC01E7D7A0887DB6_elg_sec_key.asc --export-secret-key FC01E7D7A0887DB6!</v>
      </c>
      <c r="F17" s="5"/>
      <c r="G17" s="5"/>
      <c r="H17" s="5"/>
      <c r="I17" s="5"/>
      <c r="J17" s="5"/>
      <c r="K17" s="5"/>
      <c r="L17" s="5"/>
      <c r="O17" s="6" t="str">
        <f>"gpg --import "&amp;$E$5&amp;"_"&amp;$D17&amp;"_"&amp;LEFT(LOWER(B17),3)&amp;"_sec_key."&amp;LEFT(LOWER($A17),3)</f>
        <v>gpg --import 6AD1D8AFEB92668CCE9E3558022117DA20445FA7_FC01E7D7A0887DB6_elg_sec_key.asc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9" spans="1:26" ht="20.100000000000001" customHeight="1" x14ac:dyDescent="0.2">
      <c r="A19" s="4" t="s">
        <v>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O19" s="4" t="s">
        <v>36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45" customHeight="1" x14ac:dyDescent="0.2">
      <c r="A20" s="7" t="s">
        <v>5</v>
      </c>
      <c r="B20" s="12" t="s">
        <v>21</v>
      </c>
      <c r="C20" s="12" t="s">
        <v>15</v>
      </c>
      <c r="D20" s="11" t="s">
        <v>22</v>
      </c>
      <c r="E20" s="5" t="str">
        <f>"gpg -ao "&amp;$E$5&amp;"_"&amp;$D20&amp;"_"&amp;LEFT(LOWER($B20),3)&amp;"_sub_"&amp;LOWER(VLOOKUP($C20,Sheet2!$A$1:$B$3,2,FALSE))&amp;"."&amp;LEFT(LOWER($A20),3)&amp;" --export-secret-key "&amp;UPPER($D20)&amp;"!"</f>
        <v>gpg -ao 6AD1D8AFEB92668CCE9E3558022117DA20445FA7_A6636E8ACFDE69F7_rsa_sub_sign_key.asc --export-secret-key A6636E8ACFDE69F7!</v>
      </c>
      <c r="F20" s="5"/>
      <c r="G20" s="5"/>
      <c r="H20" s="5"/>
      <c r="I20" s="5"/>
      <c r="J20" s="5"/>
      <c r="K20" s="5"/>
      <c r="L20" s="5"/>
      <c r="O20" s="6" t="str">
        <f>"gpg --import  "&amp;$E$5&amp;"_"&amp;$D20&amp;"_"&amp;LEFT(LOWER($B20),3)&amp;"_sub_"&amp;LOWER(VLOOKUP($C20,Sheet2!$A$1:$B$3,2,FALSE))&amp;"."&amp;LEFT(LOWER($A20),3)</f>
        <v>gpg --import  6AD1D8AFEB92668CCE9E3558022117DA20445FA7_A6636E8ACFDE69F7_rsa_sub_sign_key.asc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45" customHeight="1" x14ac:dyDescent="0.2">
      <c r="A21" s="7" t="s">
        <v>5</v>
      </c>
      <c r="B21" s="12" t="s">
        <v>21</v>
      </c>
      <c r="C21" s="12" t="s">
        <v>16</v>
      </c>
      <c r="D21" s="11" t="s">
        <v>23</v>
      </c>
      <c r="E21" s="5" t="str">
        <f>"gpg -ao "&amp;$E$5&amp;"_"&amp;$D21&amp;"_"&amp;LEFT(LOWER($B21),3)&amp;"_sub_"&amp;LOWER(VLOOKUP($C21,Sheet2!$A$1:$B$3,2,FALSE))&amp;"."&amp;LEFT(LOWER($A21),3)&amp;" --export-secret-key "&amp;UPPER($D21)&amp;"!"</f>
        <v>gpg -ao 6AD1D8AFEB92668CCE9E3558022117DA20445FA7_E3CC27DD82C72825_rsa_sub_auth_key.asc --export-secret-key E3CC27DD82C72825!</v>
      </c>
      <c r="F21" s="5"/>
      <c r="G21" s="5"/>
      <c r="H21" s="5"/>
      <c r="I21" s="5"/>
      <c r="J21" s="5"/>
      <c r="K21" s="5"/>
      <c r="L21" s="5"/>
      <c r="O21" s="6" t="str">
        <f>"gpg --import  "&amp;$E$5&amp;"_"&amp;$D21&amp;"_"&amp;LEFT(LOWER($B21),3)&amp;"_sub_"&amp;LOWER(VLOOKUP($C21,Sheet2!$A$1:$B$3,2,FALSE))&amp;"."&amp;LEFT(LOWER($A21),3)</f>
        <v>gpg --import  6AD1D8AFEB92668CCE9E3558022117DA20445FA7_E3CC27DD82C72825_rsa_sub_auth_key.asc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45" customHeight="1" x14ac:dyDescent="0.2">
      <c r="A22" s="7" t="s">
        <v>5</v>
      </c>
      <c r="B22" s="12" t="s">
        <v>21</v>
      </c>
      <c r="C22" s="12" t="s">
        <v>17</v>
      </c>
      <c r="D22" s="11" t="s">
        <v>24</v>
      </c>
      <c r="E22" s="5" t="str">
        <f>"gpg -ao "&amp;$E$5&amp;"_"&amp;$D22&amp;"_"&amp;LEFT(LOWER($B22),3)&amp;"_sub_"&amp;LOWER(VLOOKUP($C22,Sheet2!$A$1:$B$3,2,FALSE))&amp;"."&amp;LEFT(LOWER($A22),3)&amp;" --export-secret-key "&amp;UPPER($D22)&amp;"!"</f>
        <v>gpg -ao 6AD1D8AFEB92668CCE9E3558022117DA20445FA7_6E3CE54AE79A0E16_rsa_sub_encr_key.asc --export-secret-key 6E3CE54AE79A0E16!</v>
      </c>
      <c r="F22" s="5"/>
      <c r="G22" s="5"/>
      <c r="H22" s="5"/>
      <c r="I22" s="5"/>
      <c r="J22" s="5"/>
      <c r="K22" s="5"/>
      <c r="L22" s="5"/>
      <c r="O22" s="6" t="str">
        <f>"gpg --import  "&amp;$E$5&amp;"_"&amp;$D22&amp;"_"&amp;LEFT(LOWER($B22),3)&amp;"_sub_"&amp;LOWER(VLOOKUP($C22,Sheet2!$A$1:$B$3,2,FALSE))&amp;"."&amp;LEFT(LOWER($A22),3)</f>
        <v>gpg --import  6AD1D8AFEB92668CCE9E3558022117DA20445FA7_6E3CE54AE79A0E16_rsa_sub_encr_key.asc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45" customHeight="1" x14ac:dyDescent="0.2">
      <c r="A23" s="7" t="s">
        <v>5</v>
      </c>
      <c r="B23" s="12" t="s">
        <v>37</v>
      </c>
      <c r="C23" s="12" t="s">
        <v>15</v>
      </c>
      <c r="D23" s="11" t="s">
        <v>25</v>
      </c>
      <c r="E23" s="5" t="str">
        <f>"gpg -ao "&amp;$E$5&amp;"_"&amp;$D23&amp;"_"&amp;LEFT(LOWER($B23),3)&amp;"_sub_"&amp;LOWER(VLOOKUP($C23,Sheet2!$A$1:$B$3,2,FALSE))&amp;"."&amp;LEFT(LOWER($A23),3)&amp;" --export-secret-key "&amp;UPPER($D23)&amp;"!"</f>
        <v>gpg -ao 6AD1D8AFEB92668CCE9E3558022117DA20445FA7_33B00D0F04A46C0D_ecc_sub_sign_key.asc --export-secret-key 33B00D0F04A46C0D!</v>
      </c>
      <c r="F23" s="5"/>
      <c r="G23" s="5"/>
      <c r="H23" s="5"/>
      <c r="I23" s="5"/>
      <c r="J23" s="5"/>
      <c r="K23" s="5"/>
      <c r="L23" s="5"/>
      <c r="O23" s="6" t="str">
        <f>"gpg --import  "&amp;$E$5&amp;"_"&amp;$D23&amp;"_"&amp;LEFT(LOWER($B23),3)&amp;"_sub_"&amp;LOWER(VLOOKUP($C23,Sheet2!$A$1:$B$3,2,FALSE))&amp;"."&amp;LEFT(LOWER($A23),3)</f>
        <v>gpg --import  6AD1D8AFEB92668CCE9E3558022117DA20445FA7_33B00D0F04A46C0D_ecc_sub_sign_key.asc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45" customHeight="1" x14ac:dyDescent="0.2">
      <c r="A24" s="7" t="s">
        <v>5</v>
      </c>
      <c r="B24" s="12" t="s">
        <v>37</v>
      </c>
      <c r="C24" s="12" t="s">
        <v>16</v>
      </c>
      <c r="D24" s="11" t="s">
        <v>26</v>
      </c>
      <c r="E24" s="5" t="str">
        <f>"gpg -ao "&amp;$E$5&amp;"_"&amp;$D24&amp;"_"&amp;LEFT(LOWER($B24),3)&amp;"_sub_"&amp;LOWER(VLOOKUP($C24,Sheet2!$A$1:$B$3,2,FALSE))&amp;"."&amp;LEFT(LOWER($A24),3)&amp;" --export-secret-key "&amp;UPPER($D24)&amp;"!"</f>
        <v>gpg -ao 6AD1D8AFEB92668CCE9E3558022117DA20445FA7_3B511124247F7819_ecc_sub_auth_key.asc --export-secret-key 3B511124247F7819!</v>
      </c>
      <c r="F24" s="5"/>
      <c r="G24" s="5"/>
      <c r="H24" s="5"/>
      <c r="I24" s="5"/>
      <c r="J24" s="5"/>
      <c r="K24" s="5"/>
      <c r="L24" s="5"/>
      <c r="O24" s="6" t="str">
        <f>"gpg --import  "&amp;$E$5&amp;"_"&amp;$D24&amp;"_"&amp;LEFT(LOWER($B24),3)&amp;"_sub_"&amp;LOWER(VLOOKUP($C24,Sheet2!$A$1:$B$3,2,FALSE))&amp;"."&amp;LEFT(LOWER($A24),3)</f>
        <v>gpg --import  6AD1D8AFEB92668CCE9E3558022117DA20445FA7_3B511124247F7819_ecc_sub_auth_key.asc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45" customHeight="1" x14ac:dyDescent="0.2">
      <c r="A25" s="7" t="s">
        <v>5</v>
      </c>
      <c r="B25" s="12" t="s">
        <v>37</v>
      </c>
      <c r="C25" s="12" t="s">
        <v>17</v>
      </c>
      <c r="D25" s="11" t="s">
        <v>27</v>
      </c>
      <c r="E25" s="5" t="str">
        <f>"gpg -ao "&amp;$E$5&amp;"_"&amp;$D25&amp;"_"&amp;LEFT(LOWER($B25),3)&amp;"_sub_"&amp;LOWER(VLOOKUP($C25,Sheet2!$A$1:$B$3,2,FALSE))&amp;"."&amp;LEFT(LOWER($A25),3)&amp;" --export-secret-key "&amp;UPPER($D25)&amp;"!"</f>
        <v>gpg -ao 6AD1D8AFEB92668CCE9E3558022117DA20445FA7_0DF307E13A4CF6FB_ecc_sub_encr_key.asc --export-secret-key 0DF307E13A4CF6FB!</v>
      </c>
      <c r="F25" s="5"/>
      <c r="G25" s="5"/>
      <c r="H25" s="5"/>
      <c r="I25" s="5"/>
      <c r="J25" s="5"/>
      <c r="K25" s="5"/>
      <c r="L25" s="5"/>
      <c r="O25" s="6" t="str">
        <f>"gpg --import  "&amp;$E$5&amp;"_"&amp;$D25&amp;"_"&amp;LEFT(LOWER($B25),3)&amp;"_sub_"&amp;LOWER(VLOOKUP($C25,Sheet2!$A$1:$B$3,2,FALSE))&amp;"."&amp;LEFT(LOWER($A25),3)</f>
        <v>gpg --import  6AD1D8AFEB92668CCE9E3558022117DA20445FA7_0DF307E13A4CF6FB_ecc_sub_encr_key.asc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8" spans="1:26" x14ac:dyDescent="0.2">
      <c r="O28" s="4" t="s">
        <v>30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45" customHeight="1" x14ac:dyDescent="0.2">
      <c r="O29" s="13" t="s">
        <v>31</v>
      </c>
      <c r="P29" s="14"/>
      <c r="Q29" s="15"/>
      <c r="R29" s="16" t="str">
        <f>"gpg --keyserver "&amp;$O29&amp;" --send-keys "&amp;$E$1</f>
        <v>gpg --keyserver hkp://pgp.mit.edu --send-keys 6AD1D8AFEB92668CCE9E3558022117DA20445FA7</v>
      </c>
      <c r="S29" s="17"/>
      <c r="T29" s="17"/>
      <c r="U29" s="17"/>
      <c r="V29" s="17"/>
      <c r="W29" s="17"/>
      <c r="X29" s="17"/>
      <c r="Y29" s="17"/>
      <c r="Z29" s="18"/>
    </row>
    <row r="30" spans="1:26" ht="45" customHeight="1" x14ac:dyDescent="0.2">
      <c r="O30" s="13" t="s">
        <v>32</v>
      </c>
      <c r="P30" s="14"/>
      <c r="Q30" s="15"/>
      <c r="R30" s="16" t="str">
        <f>"gpg --keyserver "&amp;$O30&amp;" --send-keys "&amp;$E$1</f>
        <v>gpg --keyserver keyring.debian.org --send-keys 6AD1D8AFEB92668CCE9E3558022117DA20445FA7</v>
      </c>
      <c r="S30" s="17"/>
      <c r="T30" s="17"/>
      <c r="U30" s="17"/>
      <c r="V30" s="17"/>
      <c r="W30" s="17"/>
      <c r="X30" s="17"/>
      <c r="Y30" s="17"/>
      <c r="Z30" s="18"/>
    </row>
    <row r="31" spans="1:26" ht="45" customHeight="1" x14ac:dyDescent="0.2">
      <c r="O31" s="13" t="s">
        <v>33</v>
      </c>
      <c r="P31" s="14"/>
      <c r="Q31" s="15"/>
      <c r="R31" s="16" t="str">
        <f>"gpg --keyserver "&amp;$O31&amp;" --send-keys "&amp;$E$1</f>
        <v>gpg --keyserver keyserver.ubuntu.com --send-keys 6AD1D8AFEB92668CCE9E3558022117DA20445FA7</v>
      </c>
      <c r="S31" s="17"/>
      <c r="T31" s="17"/>
      <c r="U31" s="17"/>
      <c r="V31" s="17"/>
      <c r="W31" s="17"/>
      <c r="X31" s="17"/>
      <c r="Y31" s="17"/>
      <c r="Z31" s="18"/>
    </row>
    <row r="32" spans="1:26" ht="45" customHeight="1" x14ac:dyDescent="0.2">
      <c r="O32" s="13" t="s">
        <v>34</v>
      </c>
      <c r="P32" s="14"/>
      <c r="Q32" s="15"/>
      <c r="R32" s="16" t="str">
        <f>"gpg --keyserver "&amp;$O32&amp;" --send-keys "&amp;$E$1</f>
        <v>gpg --keyserver keys.openpgp.org --send-keys 6AD1D8AFEB92668CCE9E3558022117DA20445FA7</v>
      </c>
      <c r="S32" s="17"/>
      <c r="T32" s="17"/>
      <c r="U32" s="17"/>
      <c r="V32" s="17"/>
      <c r="W32" s="17"/>
      <c r="X32" s="17"/>
      <c r="Y32" s="17"/>
      <c r="Z32" s="18"/>
    </row>
    <row r="34" ht="45" customHeight="1" x14ac:dyDescent="0.2"/>
    <row r="36" ht="45" customHeight="1" x14ac:dyDescent="0.2"/>
    <row r="44" ht="45" customHeight="1" x14ac:dyDescent="0.2"/>
    <row r="45" ht="45" customHeight="1" x14ac:dyDescent="0.2"/>
    <row r="46" ht="45" customHeight="1" x14ac:dyDescent="0.2"/>
    <row r="47" ht="45" customHeight="1" x14ac:dyDescent="0.2"/>
  </sheetData>
  <mergeCells count="57">
    <mergeCell ref="O5:Z5"/>
    <mergeCell ref="O32:Q32"/>
    <mergeCell ref="O31:Q31"/>
    <mergeCell ref="R29:Z29"/>
    <mergeCell ref="R30:Z30"/>
    <mergeCell ref="R31:Z31"/>
    <mergeCell ref="R32:Z32"/>
    <mergeCell ref="O25:Z25"/>
    <mergeCell ref="A7:L7"/>
    <mergeCell ref="A8:L8"/>
    <mergeCell ref="O29:Q29"/>
    <mergeCell ref="O30:Q30"/>
    <mergeCell ref="O10:Z10"/>
    <mergeCell ref="O11:Z11"/>
    <mergeCell ref="O12:Z12"/>
    <mergeCell ref="O19:Z19"/>
    <mergeCell ref="O14:Z14"/>
    <mergeCell ref="O15:Z15"/>
    <mergeCell ref="O16:Z16"/>
    <mergeCell ref="O17:Z17"/>
    <mergeCell ref="O20:Z20"/>
    <mergeCell ref="AC10:AN10"/>
    <mergeCell ref="AC11:AN11"/>
    <mergeCell ref="AC14:AN14"/>
    <mergeCell ref="AC15:AN15"/>
    <mergeCell ref="O28:Z28"/>
    <mergeCell ref="O21:Z21"/>
    <mergeCell ref="O22:Z22"/>
    <mergeCell ref="O23:Z23"/>
    <mergeCell ref="O24:Z24"/>
    <mergeCell ref="E23:L23"/>
    <mergeCell ref="E24:L24"/>
    <mergeCell ref="E25:L25"/>
    <mergeCell ref="D11:L11"/>
    <mergeCell ref="D12:L12"/>
    <mergeCell ref="B11:C11"/>
    <mergeCell ref="B12:C12"/>
    <mergeCell ref="E21:L21"/>
    <mergeCell ref="E22:L22"/>
    <mergeCell ref="E20:L20"/>
    <mergeCell ref="B15:C15"/>
    <mergeCell ref="B16:C16"/>
    <mergeCell ref="B17:C17"/>
    <mergeCell ref="D15:L15"/>
    <mergeCell ref="A14:L14"/>
    <mergeCell ref="A19:L19"/>
    <mergeCell ref="E16:L16"/>
    <mergeCell ref="E17:L17"/>
    <mergeCell ref="A5:D5"/>
    <mergeCell ref="E5:L5"/>
    <mergeCell ref="A10:L10"/>
    <mergeCell ref="A1:D1"/>
    <mergeCell ref="A2:D2"/>
    <mergeCell ref="A3:D3"/>
    <mergeCell ref="E1:L1"/>
    <mergeCell ref="E2:L2"/>
    <mergeCell ref="E3:L3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2EDE2-CB0C-4C61-BABC-C9D7845B80FE}">
  <dimension ref="A1:B3"/>
  <sheetViews>
    <sheetView workbookViewId="0">
      <selection activeCell="B3" sqref="B3"/>
    </sheetView>
  </sheetViews>
  <sheetFormatPr defaultRowHeight="14.25" x14ac:dyDescent="0.2"/>
  <sheetData>
    <row r="1" spans="1:2" x14ac:dyDescent="0.2">
      <c r="A1" s="1" t="s">
        <v>15</v>
      </c>
      <c r="B1" t="s">
        <v>18</v>
      </c>
    </row>
    <row r="2" spans="1:2" x14ac:dyDescent="0.2">
      <c r="A2" s="1" t="s">
        <v>16</v>
      </c>
      <c r="B2" t="s">
        <v>19</v>
      </c>
    </row>
    <row r="3" spans="1:2" x14ac:dyDescent="0.2">
      <c r="A3" s="1" t="s">
        <v>17</v>
      </c>
      <c r="B3" t="s">
        <v>20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2022-06-08T07:48:50Z</dcterms:created>
  <dcterms:modified xsi:type="dcterms:W3CDTF">2022-06-08T08:54:11Z</dcterms:modified>
</cp:coreProperties>
</file>