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ya\Documents\Machine Learning\Exercise\"/>
    </mc:Choice>
  </mc:AlternateContent>
  <xr:revisionPtr revIDLastSave="0" documentId="13_ncr:40009_{F4CB86D9-5279-4EFE-BE83-3CFB35FC1D90}" xr6:coauthVersionLast="45" xr6:coauthVersionMax="45" xr10:uidLastSave="{00000000-0000-0000-0000-000000000000}"/>
  <bookViews>
    <workbookView xWindow="28680" yWindow="-120" windowWidth="29040" windowHeight="15840"/>
  </bookViews>
  <sheets>
    <sheet name="data_1d" sheetId="1" r:id="rId1"/>
  </sheets>
  <calcPr calcId="0"/>
</workbook>
</file>

<file path=xl/calcChain.xml><?xml version="1.0" encoding="utf-8"?>
<calcChain xmlns="http://schemas.openxmlformats.org/spreadsheetml/2006/main">
  <c r="O70" i="1" l="1"/>
  <c r="A104" i="1"/>
  <c r="B102" i="1"/>
  <c r="A102" i="1"/>
  <c r="N71" i="1"/>
  <c r="N70" i="1"/>
  <c r="S10" i="1"/>
  <c r="O13" i="1"/>
  <c r="O12" i="1"/>
  <c r="T8" i="1"/>
  <c r="Q7" i="1"/>
  <c r="F103" i="1"/>
  <c r="G102" i="1"/>
  <c r="F10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G2" i="1"/>
  <c r="F2" i="1"/>
  <c r="H2" i="1"/>
  <c r="C2" i="1" s="1"/>
  <c r="H4" i="1" s="1"/>
  <c r="K9" i="1"/>
  <c r="K13" i="1"/>
  <c r="K25" i="1"/>
  <c r="K29" i="1"/>
  <c r="K41" i="1"/>
  <c r="K45" i="1"/>
  <c r="W16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J10" i="1"/>
  <c r="K10" i="1" s="1"/>
  <c r="J11" i="1"/>
  <c r="K11" i="1" s="1"/>
  <c r="J12" i="1"/>
  <c r="K12" i="1" s="1"/>
  <c r="J13" i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J26" i="1"/>
  <c r="K26" i="1" s="1"/>
  <c r="J27" i="1"/>
  <c r="K27" i="1" s="1"/>
  <c r="J28" i="1"/>
  <c r="K28" i="1" s="1"/>
  <c r="J29" i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J42" i="1"/>
  <c r="K42" i="1" s="1"/>
  <c r="J43" i="1"/>
  <c r="K43" i="1" s="1"/>
  <c r="J44" i="1"/>
  <c r="K44" i="1" s="1"/>
  <c r="J45" i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2" i="1"/>
  <c r="K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D68" i="1"/>
  <c r="E68" i="1" s="1"/>
  <c r="C69" i="1"/>
  <c r="C70" i="1"/>
  <c r="C71" i="1"/>
  <c r="C72" i="1"/>
  <c r="C73" i="1"/>
  <c r="C74" i="1"/>
  <c r="D74" i="1"/>
  <c r="E74" i="1" s="1"/>
  <c r="C75" i="1"/>
  <c r="C76" i="1"/>
  <c r="D76" i="1"/>
  <c r="E76" i="1" s="1"/>
  <c r="C77" i="1"/>
  <c r="C78" i="1"/>
  <c r="C79" i="1"/>
  <c r="C80" i="1"/>
  <c r="C81" i="1"/>
  <c r="C82" i="1"/>
  <c r="D82" i="1"/>
  <c r="E82" i="1" s="1"/>
  <c r="C83" i="1"/>
  <c r="C84" i="1"/>
  <c r="D84" i="1"/>
  <c r="E84" i="1" s="1"/>
  <c r="C85" i="1"/>
  <c r="C86" i="1"/>
  <c r="C87" i="1"/>
  <c r="C88" i="1"/>
  <c r="C89" i="1"/>
  <c r="C90" i="1"/>
  <c r="D90" i="1"/>
  <c r="E90" i="1" s="1"/>
  <c r="C91" i="1"/>
  <c r="C92" i="1"/>
  <c r="D92" i="1"/>
  <c r="E92" i="1" s="1"/>
  <c r="C93" i="1"/>
  <c r="C94" i="1"/>
  <c r="C95" i="1"/>
  <c r="C96" i="1"/>
  <c r="C97" i="1"/>
  <c r="C98" i="1"/>
  <c r="D98" i="1"/>
  <c r="E98" i="1" s="1"/>
  <c r="C99" i="1"/>
  <c r="C100" i="1"/>
  <c r="D100" i="1"/>
  <c r="E100" i="1" s="1"/>
  <c r="C101" i="1"/>
  <c r="I2" i="1"/>
  <c r="D63" i="1" s="1"/>
  <c r="E63" i="1" s="1"/>
  <c r="I80" i="1"/>
  <c r="I78" i="1"/>
  <c r="I77" i="1"/>
  <c r="D94" i="1" l="1"/>
  <c r="E94" i="1" s="1"/>
  <c r="D86" i="1"/>
  <c r="E86" i="1" s="1"/>
  <c r="D78" i="1"/>
  <c r="E78" i="1" s="1"/>
  <c r="D70" i="1"/>
  <c r="E70" i="1" s="1"/>
  <c r="D96" i="1"/>
  <c r="E96" i="1" s="1"/>
  <c r="D88" i="1"/>
  <c r="E88" i="1" s="1"/>
  <c r="D80" i="1"/>
  <c r="E80" i="1" s="1"/>
  <c r="D72" i="1"/>
  <c r="E72" i="1" s="1"/>
  <c r="D4" i="1"/>
  <c r="E4" i="1" s="1"/>
  <c r="D6" i="1"/>
  <c r="E6" i="1" s="1"/>
  <c r="D8" i="1"/>
  <c r="E8" i="1" s="1"/>
  <c r="D10" i="1"/>
  <c r="E10" i="1" s="1"/>
  <c r="D12" i="1"/>
  <c r="E12" i="1" s="1"/>
  <c r="D14" i="1"/>
  <c r="E14" i="1" s="1"/>
  <c r="D16" i="1"/>
  <c r="E16" i="1" s="1"/>
  <c r="D18" i="1"/>
  <c r="E18" i="1" s="1"/>
  <c r="D20" i="1"/>
  <c r="E20" i="1" s="1"/>
  <c r="D22" i="1"/>
  <c r="E22" i="1" s="1"/>
  <c r="D24" i="1"/>
  <c r="E24" i="1" s="1"/>
  <c r="D26" i="1"/>
  <c r="E26" i="1" s="1"/>
  <c r="D28" i="1"/>
  <c r="E28" i="1" s="1"/>
  <c r="D30" i="1"/>
  <c r="E30" i="1" s="1"/>
  <c r="D32" i="1"/>
  <c r="E32" i="1" s="1"/>
  <c r="D34" i="1"/>
  <c r="E34" i="1" s="1"/>
  <c r="D36" i="1"/>
  <c r="E36" i="1" s="1"/>
  <c r="D38" i="1"/>
  <c r="E38" i="1" s="1"/>
  <c r="D40" i="1"/>
  <c r="E40" i="1" s="1"/>
  <c r="D42" i="1"/>
  <c r="E42" i="1" s="1"/>
  <c r="D44" i="1"/>
  <c r="E44" i="1" s="1"/>
  <c r="D46" i="1"/>
  <c r="E46" i="1" s="1"/>
  <c r="D48" i="1"/>
  <c r="E48" i="1" s="1"/>
  <c r="D50" i="1"/>
  <c r="E50" i="1" s="1"/>
  <c r="D52" i="1"/>
  <c r="E52" i="1" s="1"/>
  <c r="D54" i="1"/>
  <c r="E54" i="1" s="1"/>
  <c r="D56" i="1"/>
  <c r="E56" i="1" s="1"/>
  <c r="D58" i="1"/>
  <c r="E58" i="1" s="1"/>
  <c r="D60" i="1"/>
  <c r="E60" i="1" s="1"/>
  <c r="D62" i="1"/>
  <c r="E62" i="1" s="1"/>
  <c r="D64" i="1"/>
  <c r="E64" i="1" s="1"/>
  <c r="D66" i="1"/>
  <c r="E66" i="1" s="1"/>
  <c r="D2" i="1"/>
  <c r="D65" i="1"/>
  <c r="E65" i="1" s="1"/>
  <c r="D57" i="1"/>
  <c r="E57" i="1" s="1"/>
  <c r="D49" i="1"/>
  <c r="E49" i="1" s="1"/>
  <c r="D41" i="1"/>
  <c r="E41" i="1" s="1"/>
  <c r="D33" i="1"/>
  <c r="E33" i="1" s="1"/>
  <c r="D25" i="1"/>
  <c r="E25" i="1" s="1"/>
  <c r="D17" i="1"/>
  <c r="E17" i="1" s="1"/>
  <c r="D9" i="1"/>
  <c r="E9" i="1" s="1"/>
  <c r="D101" i="1"/>
  <c r="E101" i="1" s="1"/>
  <c r="D99" i="1"/>
  <c r="E99" i="1" s="1"/>
  <c r="D97" i="1"/>
  <c r="E97" i="1" s="1"/>
  <c r="D95" i="1"/>
  <c r="E95" i="1" s="1"/>
  <c r="D93" i="1"/>
  <c r="E93" i="1" s="1"/>
  <c r="D91" i="1"/>
  <c r="E91" i="1" s="1"/>
  <c r="D89" i="1"/>
  <c r="E89" i="1" s="1"/>
  <c r="D87" i="1"/>
  <c r="E87" i="1" s="1"/>
  <c r="D85" i="1"/>
  <c r="E85" i="1" s="1"/>
  <c r="D83" i="1"/>
  <c r="E83" i="1" s="1"/>
  <c r="D81" i="1"/>
  <c r="E81" i="1" s="1"/>
  <c r="D79" i="1"/>
  <c r="E79" i="1" s="1"/>
  <c r="D77" i="1"/>
  <c r="E77" i="1" s="1"/>
  <c r="D75" i="1"/>
  <c r="E75" i="1" s="1"/>
  <c r="D73" i="1"/>
  <c r="E73" i="1" s="1"/>
  <c r="D71" i="1"/>
  <c r="E71" i="1" s="1"/>
  <c r="D69" i="1"/>
  <c r="E69" i="1" s="1"/>
  <c r="D67" i="1"/>
  <c r="E67" i="1" s="1"/>
  <c r="D59" i="1"/>
  <c r="E59" i="1" s="1"/>
  <c r="D51" i="1"/>
  <c r="E51" i="1" s="1"/>
  <c r="D43" i="1"/>
  <c r="E43" i="1" s="1"/>
  <c r="D35" i="1"/>
  <c r="E35" i="1" s="1"/>
  <c r="D27" i="1"/>
  <c r="E27" i="1" s="1"/>
  <c r="D19" i="1"/>
  <c r="E19" i="1" s="1"/>
  <c r="D11" i="1"/>
  <c r="E11" i="1" s="1"/>
  <c r="D3" i="1"/>
  <c r="E3" i="1" s="1"/>
  <c r="D61" i="1"/>
  <c r="E61" i="1" s="1"/>
  <c r="D53" i="1"/>
  <c r="E53" i="1" s="1"/>
  <c r="D45" i="1"/>
  <c r="E45" i="1" s="1"/>
  <c r="D37" i="1"/>
  <c r="E37" i="1" s="1"/>
  <c r="D29" i="1"/>
  <c r="E29" i="1" s="1"/>
  <c r="D21" i="1"/>
  <c r="E21" i="1" s="1"/>
  <c r="D13" i="1"/>
  <c r="E13" i="1" s="1"/>
  <c r="D5" i="1"/>
  <c r="E5" i="1" s="1"/>
  <c r="D55" i="1"/>
  <c r="E55" i="1" s="1"/>
  <c r="D47" i="1"/>
  <c r="E47" i="1" s="1"/>
  <c r="D39" i="1"/>
  <c r="E39" i="1" s="1"/>
  <c r="D31" i="1"/>
  <c r="E31" i="1" s="1"/>
  <c r="D23" i="1"/>
  <c r="E23" i="1" s="1"/>
  <c r="D15" i="1"/>
  <c r="E15" i="1" s="1"/>
  <c r="D7" i="1"/>
  <c r="E7" i="1" s="1"/>
  <c r="S7" i="1"/>
  <c r="E2" i="1" l="1"/>
  <c r="E102" i="1" s="1"/>
  <c r="I4" i="1"/>
  <c r="R7" i="1"/>
  <c r="T7" i="1" s="1"/>
</calcChain>
</file>

<file path=xl/sharedStrings.xml><?xml version="1.0" encoding="utf-8"?>
<sst xmlns="http://schemas.openxmlformats.org/spreadsheetml/2006/main" count="12" uniqueCount="12">
  <si>
    <t>x</t>
  </si>
  <si>
    <t>y</t>
  </si>
  <si>
    <t>x_bar</t>
  </si>
  <si>
    <t>y_bar</t>
  </si>
  <si>
    <t>x - x_bar</t>
  </si>
  <si>
    <t>y - y_bar</t>
  </si>
  <si>
    <t>y_hat = 1.9726x + 2.8644</t>
  </si>
  <si>
    <t>Cor(X,Y)</t>
  </si>
  <si>
    <t>TSS</t>
  </si>
  <si>
    <t>RSS</t>
  </si>
  <si>
    <t>y - y_hat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</si>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</sst>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875765529308832E-2"/>
                  <c:y val="-0.23944517351997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data_1d!$A$2:$A$101</c:f>
              <c:numCache>
                <c:formatCode>General</c:formatCode>
                <c:ptCount val="100"/>
                <c:pt idx="0">
                  <c:v>95.724162410000005</c:v>
                </c:pt>
                <c:pt idx="1">
                  <c:v>35.75761893</c:v>
                </c:pt>
                <c:pt idx="2">
                  <c:v>28.816847419999998</c:v>
                </c:pt>
                <c:pt idx="3">
                  <c:v>99.958481309999996</c:v>
                </c:pt>
                <c:pt idx="4">
                  <c:v>66.809748310000003</c:v>
                </c:pt>
                <c:pt idx="5">
                  <c:v>58.21569264</c:v>
                </c:pt>
                <c:pt idx="6">
                  <c:v>53.821076339999998</c:v>
                </c:pt>
                <c:pt idx="7">
                  <c:v>81.296082170000005</c:v>
                </c:pt>
                <c:pt idx="8">
                  <c:v>80.648697060000003</c:v>
                </c:pt>
                <c:pt idx="9">
                  <c:v>78.252813689999996</c:v>
                </c:pt>
                <c:pt idx="10">
                  <c:v>16.863483689999999</c:v>
                </c:pt>
                <c:pt idx="11">
                  <c:v>90.799147559999994</c:v>
                </c:pt>
                <c:pt idx="12">
                  <c:v>53.312737009999999</c:v>
                </c:pt>
                <c:pt idx="13">
                  <c:v>71.618789019999994</c:v>
                </c:pt>
                <c:pt idx="14">
                  <c:v>18.410591780000001</c:v>
                </c:pt>
                <c:pt idx="15">
                  <c:v>57.124346760000002</c:v>
                </c:pt>
                <c:pt idx="16">
                  <c:v>81.134683920000001</c:v>
                </c:pt>
                <c:pt idx="17">
                  <c:v>82.015255420000003</c:v>
                </c:pt>
                <c:pt idx="18">
                  <c:v>36.924908250000001</c:v>
                </c:pt>
                <c:pt idx="19">
                  <c:v>44.587126040000001</c:v>
                </c:pt>
                <c:pt idx="20">
                  <c:v>26.66235446</c:v>
                </c:pt>
                <c:pt idx="21">
                  <c:v>74.065057120000006</c:v>
                </c:pt>
                <c:pt idx="22">
                  <c:v>17.740576730000001</c:v>
                </c:pt>
                <c:pt idx="23">
                  <c:v>6.8197438190000002</c:v>
                </c:pt>
                <c:pt idx="24">
                  <c:v>26.317360090000001</c:v>
                </c:pt>
                <c:pt idx="25">
                  <c:v>82.804119049999997</c:v>
                </c:pt>
                <c:pt idx="26">
                  <c:v>39.446536960000003</c:v>
                </c:pt>
                <c:pt idx="27">
                  <c:v>76.728120590000003</c:v>
                </c:pt>
                <c:pt idx="28">
                  <c:v>42.21585614</c:v>
                </c:pt>
                <c:pt idx="29">
                  <c:v>94.35857584</c:v>
                </c:pt>
                <c:pt idx="30">
                  <c:v>42.141785130000002</c:v>
                </c:pt>
                <c:pt idx="31">
                  <c:v>3.2112486069999999</c:v>
                </c:pt>
                <c:pt idx="32">
                  <c:v>6.8856733999999999</c:v>
                </c:pt>
                <c:pt idx="33">
                  <c:v>13.87577216</c:v>
                </c:pt>
                <c:pt idx="34">
                  <c:v>63.297403639999999</c:v>
                </c:pt>
                <c:pt idx="35">
                  <c:v>60.492519360000003</c:v>
                </c:pt>
                <c:pt idx="36">
                  <c:v>79.607285230000002</c:v>
                </c:pt>
                <c:pt idx="37">
                  <c:v>83.444363060000001</c:v>
                </c:pt>
                <c:pt idx="38">
                  <c:v>54.892070109999999</c:v>
                </c:pt>
                <c:pt idx="39">
                  <c:v>62.045944169999999</c:v>
                </c:pt>
                <c:pt idx="40">
                  <c:v>66.653757940000006</c:v>
                </c:pt>
                <c:pt idx="41">
                  <c:v>61.319813160000002</c:v>
                </c:pt>
                <c:pt idx="42">
                  <c:v>47.319552989999998</c:v>
                </c:pt>
                <c:pt idx="43">
                  <c:v>81.150987599999993</c:v>
                </c:pt>
                <c:pt idx="44">
                  <c:v>91.021513670000004</c:v>
                </c:pt>
                <c:pt idx="45">
                  <c:v>16.84346201</c:v>
                </c:pt>
                <c:pt idx="46">
                  <c:v>76.506436570000005</c:v>
                </c:pt>
                <c:pt idx="47">
                  <c:v>71.865704679999993</c:v>
                </c:pt>
                <c:pt idx="48">
                  <c:v>9.8480894840000008</c:v>
                </c:pt>
                <c:pt idx="49">
                  <c:v>35.78971241</c:v>
                </c:pt>
                <c:pt idx="50">
                  <c:v>35.888691999999999</c:v>
                </c:pt>
                <c:pt idx="51">
                  <c:v>90.829448709999994</c:v>
                </c:pt>
                <c:pt idx="52">
                  <c:v>7.2620728369999998</c:v>
                </c:pt>
                <c:pt idx="53">
                  <c:v>35.359288169999999</c:v>
                </c:pt>
                <c:pt idx="54">
                  <c:v>79.07925376</c:v>
                </c:pt>
                <c:pt idx="55">
                  <c:v>21.553458330000002</c:v>
                </c:pt>
                <c:pt idx="56">
                  <c:v>79.476427779999995</c:v>
                </c:pt>
                <c:pt idx="57">
                  <c:v>48.767966639999997</c:v>
                </c:pt>
                <c:pt idx="58">
                  <c:v>54.793862009999998</c:v>
                </c:pt>
                <c:pt idx="59">
                  <c:v>87.503525519999997</c:v>
                </c:pt>
                <c:pt idx="60">
                  <c:v>38.94913047</c:v>
                </c:pt>
                <c:pt idx="61">
                  <c:v>9.3956128230000004</c:v>
                </c:pt>
                <c:pt idx="62">
                  <c:v>11.12118682</c:v>
                </c:pt>
                <c:pt idx="63">
                  <c:v>46.135558260000003</c:v>
                </c:pt>
                <c:pt idx="64">
                  <c:v>85.697573579999997</c:v>
                </c:pt>
                <c:pt idx="65">
                  <c:v>50.110296400000003</c:v>
                </c:pt>
                <c:pt idx="66">
                  <c:v>11.073666729999999</c:v>
                </c:pt>
                <c:pt idx="67">
                  <c:v>22.228130849999999</c:v>
                </c:pt>
                <c:pt idx="68">
                  <c:v>67.5539548</c:v>
                </c:pt>
                <c:pt idx="69">
                  <c:v>12.78718566</c:v>
                </c:pt>
                <c:pt idx="70">
                  <c:v>46.965490840000001</c:v>
                </c:pt>
                <c:pt idx="71">
                  <c:v>4.8485406480000002</c:v>
                </c:pt>
                <c:pt idx="72">
                  <c:v>40.537331930000001</c:v>
                </c:pt>
                <c:pt idx="73">
                  <c:v>26.330461270000001</c:v>
                </c:pt>
                <c:pt idx="74">
                  <c:v>38.884726350000001</c:v>
                </c:pt>
                <c:pt idx="75">
                  <c:v>93.838266529999999</c:v>
                </c:pt>
                <c:pt idx="76">
                  <c:v>60.081659969999997</c:v>
                </c:pt>
                <c:pt idx="77">
                  <c:v>50.113965219999997</c:v>
                </c:pt>
                <c:pt idx="78">
                  <c:v>17.718685279999999</c:v>
                </c:pt>
                <c:pt idx="79">
                  <c:v>85.073031139999998</c:v>
                </c:pt>
                <c:pt idx="80">
                  <c:v>41.321509730000002</c:v>
                </c:pt>
                <c:pt idx="81">
                  <c:v>35.451547089999998</c:v>
                </c:pt>
                <c:pt idx="82">
                  <c:v>74.021025539999997</c:v>
                </c:pt>
                <c:pt idx="83">
                  <c:v>90.519721099999998</c:v>
                </c:pt>
                <c:pt idx="84">
                  <c:v>34.540597040000002</c:v>
                </c:pt>
                <c:pt idx="85">
                  <c:v>94.561662130000002</c:v>
                </c:pt>
                <c:pt idx="86">
                  <c:v>52.956267850000003</c:v>
                </c:pt>
                <c:pt idx="87">
                  <c:v>80.106436410000001</c:v>
                </c:pt>
                <c:pt idx="88">
                  <c:v>49.822757580000001</c:v>
                </c:pt>
                <c:pt idx="89">
                  <c:v>61.781725309999999</c:v>
                </c:pt>
                <c:pt idx="90">
                  <c:v>60.28610836</c:v>
                </c:pt>
                <c:pt idx="91">
                  <c:v>77.320690189999993</c:v>
                </c:pt>
                <c:pt idx="92">
                  <c:v>15.646358749999999</c:v>
                </c:pt>
                <c:pt idx="93">
                  <c:v>71.540618339999995</c:v>
                </c:pt>
                <c:pt idx="94">
                  <c:v>62.452398109999997</c:v>
                </c:pt>
                <c:pt idx="95">
                  <c:v>79.059832369999995</c:v>
                </c:pt>
                <c:pt idx="96">
                  <c:v>72.197693439999995</c:v>
                </c:pt>
                <c:pt idx="97">
                  <c:v>71.417753419999997</c:v>
                </c:pt>
                <c:pt idx="98">
                  <c:v>31.00882008</c:v>
                </c:pt>
                <c:pt idx="99">
                  <c:v>40.325282219999998</c:v>
                </c:pt>
              </c:numCache>
            </c:numRef>
          </c:xVal>
          <c:yVal>
            <c:numRef>
              <c:f>data_1d!$B$2:$B$101</c:f>
              <c:numCache>
                <c:formatCode>General</c:formatCode>
                <c:ptCount val="100"/>
                <c:pt idx="0">
                  <c:v>197.17963610000001</c:v>
                </c:pt>
                <c:pt idx="1">
                  <c:v>67.590669539999993</c:v>
                </c:pt>
                <c:pt idx="2">
                  <c:v>60.854132819999997</c:v>
                </c:pt>
                <c:pt idx="3">
                  <c:v>196.907397</c:v>
                </c:pt>
                <c:pt idx="4">
                  <c:v>125.3111285</c:v>
                </c:pt>
                <c:pt idx="5">
                  <c:v>115.7857846</c:v>
                </c:pt>
                <c:pt idx="6">
                  <c:v>110.7627727</c:v>
                </c:pt>
                <c:pt idx="7">
                  <c:v>157.98528569999999</c:v>
                </c:pt>
                <c:pt idx="8">
                  <c:v>159.6194137</c:v>
                </c:pt>
                <c:pt idx="9">
                  <c:v>149.00386549999999</c:v>
                </c:pt>
                <c:pt idx="10">
                  <c:v>31.467590879999999</c:v>
                </c:pt>
                <c:pt idx="11">
                  <c:v>184.1852197</c:v>
                </c:pt>
                <c:pt idx="12">
                  <c:v>103.2206102</c:v>
                </c:pt>
                <c:pt idx="13">
                  <c:v>143.2718184</c:v>
                </c:pt>
                <c:pt idx="14">
                  <c:v>46.736418010000001</c:v>
                </c:pt>
                <c:pt idx="15">
                  <c:v>107.12379420000001</c:v>
                </c:pt>
                <c:pt idx="16">
                  <c:v>168.30937399999999</c:v>
                </c:pt>
                <c:pt idx="17">
                  <c:v>166.8299427</c:v>
                </c:pt>
                <c:pt idx="18">
                  <c:v>70.501455590000006</c:v>
                </c:pt>
                <c:pt idx="19">
                  <c:v>96.869370250000003</c:v>
                </c:pt>
                <c:pt idx="20">
                  <c:v>50.37323584</c:v>
                </c:pt>
                <c:pt idx="21">
                  <c:v>145.51917069999999</c:v>
                </c:pt>
                <c:pt idx="22">
                  <c:v>46.551874609999999</c:v>
                </c:pt>
                <c:pt idx="23">
                  <c:v>13.243786310000001</c:v>
                </c:pt>
                <c:pt idx="24">
                  <c:v>62.500666500000001</c:v>
                </c:pt>
                <c:pt idx="25">
                  <c:v>159.9166496</c:v>
                </c:pt>
                <c:pt idx="26">
                  <c:v>77.984204149999997</c:v>
                </c:pt>
                <c:pt idx="27">
                  <c:v>147.26918309999999</c:v>
                </c:pt>
                <c:pt idx="28">
                  <c:v>83.645295399999995</c:v>
                </c:pt>
                <c:pt idx="29">
                  <c:v>191.95607269999999</c:v>
                </c:pt>
                <c:pt idx="30">
                  <c:v>91.732734160000007</c:v>
                </c:pt>
                <c:pt idx="31">
                  <c:v>8.2514167730000008</c:v>
                </c:pt>
                <c:pt idx="32">
                  <c:v>16.096389420000001</c:v>
                </c:pt>
                <c:pt idx="33">
                  <c:v>33.354442140000003</c:v>
                </c:pt>
                <c:pt idx="34">
                  <c:v>131.50574549999999</c:v>
                </c:pt>
                <c:pt idx="35">
                  <c:v>128.6988431</c:v>
                </c:pt>
                <c:pt idx="36">
                  <c:v>160.31038050000001</c:v>
                </c:pt>
                <c:pt idx="37">
                  <c:v>160.6032457</c:v>
                </c:pt>
                <c:pt idx="38">
                  <c:v>104.40029319999999</c:v>
                </c:pt>
                <c:pt idx="39">
                  <c:v>126.96945599999999</c:v>
                </c:pt>
                <c:pt idx="40">
                  <c:v>124.5191676</c:v>
                </c:pt>
                <c:pt idx="41">
                  <c:v>125.2174144</c:v>
                </c:pt>
                <c:pt idx="42">
                  <c:v>98.719484379999997</c:v>
                </c:pt>
                <c:pt idx="43">
                  <c:v>166.4324555</c:v>
                </c:pt>
                <c:pt idx="44">
                  <c:v>179.2368726</c:v>
                </c:pt>
                <c:pt idx="45">
                  <c:v>33.77723374</c:v>
                </c:pt>
                <c:pt idx="46">
                  <c:v>161.37296509999999</c:v>
                </c:pt>
                <c:pt idx="47">
                  <c:v>138.575401</c:v>
                </c:pt>
                <c:pt idx="48">
                  <c:v>17.90332828</c:v>
                </c:pt>
                <c:pt idx="49">
                  <c:v>74.108591709999999</c:v>
                </c:pt>
                <c:pt idx="50">
                  <c:v>74.821322969999997</c:v>
                </c:pt>
                <c:pt idx="51">
                  <c:v>179.241547</c:v>
                </c:pt>
                <c:pt idx="52">
                  <c:v>6.4343723769999999</c:v>
                </c:pt>
                <c:pt idx="53">
                  <c:v>78.086356789999996</c:v>
                </c:pt>
                <c:pt idx="54">
                  <c:v>154.59178979999999</c:v>
                </c:pt>
                <c:pt idx="55">
                  <c:v>50.030753900000001</c:v>
                </c:pt>
                <c:pt idx="56">
                  <c:v>165.4419662</c:v>
                </c:pt>
                <c:pt idx="57">
                  <c:v>110.897288</c:v>
                </c:pt>
                <c:pt idx="58">
                  <c:v>114.69188509999999</c:v>
                </c:pt>
                <c:pt idx="59">
                  <c:v>186.7442063</c:v>
                </c:pt>
                <c:pt idx="60">
                  <c:v>70.697222980000006</c:v>
                </c:pt>
                <c:pt idx="61">
                  <c:v>19.179030050000001</c:v>
                </c:pt>
                <c:pt idx="62">
                  <c:v>27.022959920000002</c:v>
                </c:pt>
                <c:pt idx="63">
                  <c:v>87.292449219999995</c:v>
                </c:pt>
                <c:pt idx="64">
                  <c:v>167.92461410000001</c:v>
                </c:pt>
                <c:pt idx="65">
                  <c:v>96.020548439999999</c:v>
                </c:pt>
                <c:pt idx="66">
                  <c:v>24.946324650000001</c:v>
                </c:pt>
                <c:pt idx="67">
                  <c:v>54.004145880000003</c:v>
                </c:pt>
                <c:pt idx="68">
                  <c:v>133.16525440000001</c:v>
                </c:pt>
                <c:pt idx="69">
                  <c:v>28.006223219999999</c:v>
                </c:pt>
                <c:pt idx="70">
                  <c:v>100.60558949999999</c:v>
                </c:pt>
                <c:pt idx="71">
                  <c:v>13.8572726</c:v>
                </c:pt>
                <c:pt idx="72">
                  <c:v>82.590662940000001</c:v>
                </c:pt>
                <c:pt idx="73">
                  <c:v>50.231803909999996</c:v>
                </c:pt>
                <c:pt idx="74">
                  <c:v>79.481772419999999</c:v>
                </c:pt>
                <c:pt idx="75">
                  <c:v>191.32431779999999</c:v>
                </c:pt>
                <c:pt idx="76">
                  <c:v>120.4951154</c:v>
                </c:pt>
                <c:pt idx="77">
                  <c:v>111.3523229</c:v>
                </c:pt>
                <c:pt idx="78">
                  <c:v>44.93760649</c:v>
                </c:pt>
                <c:pt idx="79">
                  <c:v>172.1332031</c:v>
                </c:pt>
                <c:pt idx="80">
                  <c:v>84.889235999999997</c:v>
                </c:pt>
                <c:pt idx="81">
                  <c:v>69.918991239999997</c:v>
                </c:pt>
                <c:pt idx="82">
                  <c:v>149.77864629999999</c:v>
                </c:pt>
                <c:pt idx="83">
                  <c:v>187.59390970000001</c:v>
                </c:pt>
                <c:pt idx="84">
                  <c:v>66.326858950000002</c:v>
                </c:pt>
                <c:pt idx="85">
                  <c:v>189.14496410000001</c:v>
                </c:pt>
                <c:pt idx="86">
                  <c:v>103.4468359</c:v>
                </c:pt>
                <c:pt idx="87">
                  <c:v>158.52943010000001</c:v>
                </c:pt>
                <c:pt idx="88">
                  <c:v>98.698839629999995</c:v>
                </c:pt>
                <c:pt idx="89">
                  <c:v>122.6473951</c:v>
                </c:pt>
                <c:pt idx="90">
                  <c:v>124.76334629999999</c:v>
                </c:pt>
                <c:pt idx="91">
                  <c:v>155.67749309999999</c:v>
                </c:pt>
                <c:pt idx="92">
                  <c:v>35.410608250000003</c:v>
                </c:pt>
                <c:pt idx="93">
                  <c:v>151.3234587</c:v>
                </c:pt>
                <c:pt idx="94">
                  <c:v>129.4339588</c:v>
                </c:pt>
                <c:pt idx="95">
                  <c:v>163.09690259999999</c:v>
                </c:pt>
                <c:pt idx="96">
                  <c:v>142.89852260000001</c:v>
                </c:pt>
                <c:pt idx="97">
                  <c:v>148.09420850000001</c:v>
                </c:pt>
                <c:pt idx="98">
                  <c:v>63.796876249999997</c:v>
                </c:pt>
                <c:pt idx="99">
                  <c:v>86.723685329999995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C-4A58-B4E2-FFB1879A9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97728"/>
        <c:axId val="451095432"/>
      </c:scatterChart>
      <c:valAx>
        <c:axId val="4510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95432"/>
        <c:crosses val="autoZero"/>
        <c:crossBetween val="midCat"/>
      </c:valAx>
      <c:valAx>
        <c:axId val="45109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67</xdr:row>
      <xdr:rowOff>87312</xdr:rowOff>
    </xdr:from>
    <xdr:to>
      <xdr:col>24</xdr:col>
      <xdr:colOff>76200</xdr:colOff>
      <xdr:row>81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49C6F-8FC6-4E1C-B24D-3E47485BD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topLeftCell="A35" workbookViewId="0">
      <selection activeCell="O70" sqref="O70"/>
    </sheetView>
  </sheetViews>
  <sheetFormatPr defaultRowHeight="16" x14ac:dyDescent="0.45"/>
  <cols>
    <col min="10" max="10" width="21.1796875" bestFit="1" customWidth="1"/>
    <col min="19" max="19" width="9.81640625" bestFit="1" customWidth="1"/>
  </cols>
  <sheetData>
    <row r="1" spans="1:23" x14ac:dyDescent="0.45">
      <c r="A1" t="s">
        <v>0</v>
      </c>
      <c r="B1" t="s">
        <v>1</v>
      </c>
      <c r="C1" t="s">
        <v>4</v>
      </c>
      <c r="D1" t="s">
        <v>5</v>
      </c>
      <c r="H1" t="s">
        <v>2</v>
      </c>
      <c r="I1" t="s">
        <v>3</v>
      </c>
      <c r="J1" t="s">
        <v>6</v>
      </c>
      <c r="K1" t="s">
        <v>10</v>
      </c>
    </row>
    <row r="2" spans="1:23" x14ac:dyDescent="0.45">
      <c r="A2">
        <v>95.724162410000005</v>
      </c>
      <c r="B2">
        <v>197.17963610000001</v>
      </c>
      <c r="C2">
        <f>A2-$H$2</f>
        <v>42.686552987020001</v>
      </c>
      <c r="D2">
        <f>B2-$I$2</f>
        <v>89.692578343899967</v>
      </c>
      <c r="E2">
        <f>D2*C2</f>
        <v>3828.6669980193287</v>
      </c>
      <c r="F2">
        <f>C2^2</f>
        <v>1822.1418059136661</v>
      </c>
      <c r="G2">
        <f>D2^2</f>
        <v>8044.7586099766331</v>
      </c>
      <c r="H2">
        <f>AVERAGE(A2:A101)</f>
        <v>53.037609422980005</v>
      </c>
      <c r="I2">
        <f>AVERAGE(B2:B101)</f>
        <v>107.48705775610004</v>
      </c>
      <c r="J2">
        <f xml:space="preserve"> 1.9726*A2 + 2.8644</f>
        <v>191.689882769966</v>
      </c>
      <c r="K2">
        <f>B2-J2</f>
        <v>5.4897533300340058</v>
      </c>
    </row>
    <row r="3" spans="1:23" x14ac:dyDescent="0.45">
      <c r="A3">
        <v>35.75761893</v>
      </c>
      <c r="B3">
        <v>67.590669539999993</v>
      </c>
      <c r="C3">
        <f>A3-$H$2</f>
        <v>-17.279990492980005</v>
      </c>
      <c r="D3">
        <f>B3-$I$2</f>
        <v>-39.89638821610005</v>
      </c>
      <c r="E3">
        <f t="shared" ref="E3:E66" si="0">D3*C3</f>
        <v>689.40920907844838</v>
      </c>
      <c r="F3">
        <f t="shared" ref="F3:F66" si="1">C3^2</f>
        <v>298.59807143747935</v>
      </c>
      <c r="G3">
        <f t="shared" ref="G3:G66" si="2">D3^2</f>
        <v>1591.721792689767</v>
      </c>
      <c r="J3">
        <f xml:space="preserve"> 1.9726*A3 + 2.8644</f>
        <v>73.399879101317993</v>
      </c>
      <c r="K3">
        <f>B3-J3</f>
        <v>-5.8092095613179993</v>
      </c>
    </row>
    <row r="4" spans="1:23" x14ac:dyDescent="0.45">
      <c r="A4">
        <v>28.816847419999998</v>
      </c>
      <c r="B4">
        <v>60.854132819999997</v>
      </c>
      <c r="C4">
        <f>A4-$H$2</f>
        <v>-24.220762002980006</v>
      </c>
      <c r="D4">
        <f>B4-$I$2</f>
        <v>-46.632924936100046</v>
      </c>
      <c r="E4">
        <f t="shared" si="0"/>
        <v>1129.4849763801108</v>
      </c>
      <c r="F4">
        <f t="shared" si="1"/>
        <v>586.64531200500005</v>
      </c>
      <c r="G4">
        <f t="shared" si="2"/>
        <v>2174.6296880959417</v>
      </c>
      <c r="H4">
        <f>SQRT(SUMSQ(C2:C101)/COUNT(C2:C101))</f>
        <v>26.766208681819432</v>
      </c>
      <c r="I4">
        <f>SQRT(SUMSQ(D2:D101)/COUNT(D2:D101))</f>
        <v>53.033643525675259</v>
      </c>
      <c r="J4">
        <f xml:space="preserve"> 1.9726*A4 + 2.8644</f>
        <v>59.708513220691998</v>
      </c>
      <c r="K4">
        <f>B4-J4</f>
        <v>1.1456195993079987</v>
      </c>
    </row>
    <row r="5" spans="1:23" x14ac:dyDescent="0.45">
      <c r="A5">
        <v>99.958481309999996</v>
      </c>
      <c r="B5">
        <v>196.907397</v>
      </c>
      <c r="C5">
        <f>A5-$H$2</f>
        <v>46.920871887019992</v>
      </c>
      <c r="D5">
        <f>B5-$I$2</f>
        <v>89.42033924389996</v>
      </c>
      <c r="E5">
        <f t="shared" si="0"/>
        <v>4195.680281756896</v>
      </c>
      <c r="F5">
        <f t="shared" si="1"/>
        <v>2201.5682186381432</v>
      </c>
      <c r="G5">
        <f t="shared" si="2"/>
        <v>7995.9970704941552</v>
      </c>
      <c r="J5">
        <f xml:space="preserve"> 1.9726*A5 + 2.8644</f>
        <v>200.04250023210597</v>
      </c>
      <c r="K5">
        <f>B5-J5</f>
        <v>-3.135103232105962</v>
      </c>
    </row>
    <row r="6" spans="1:23" x14ac:dyDescent="0.45">
      <c r="A6">
        <v>66.809748310000003</v>
      </c>
      <c r="B6">
        <v>125.3111285</v>
      </c>
      <c r="C6">
        <f>A6-$H$2</f>
        <v>13.772138887019999</v>
      </c>
      <c r="D6">
        <f>B6-$I$2</f>
        <v>17.824070743899952</v>
      </c>
      <c r="E6">
        <f t="shared" si="0"/>
        <v>245.47557781706001</v>
      </c>
      <c r="F6">
        <f t="shared" si="1"/>
        <v>189.67180952336844</v>
      </c>
      <c r="G6">
        <f t="shared" si="2"/>
        <v>317.69749788355017</v>
      </c>
      <c r="J6">
        <f xml:space="preserve"> 1.9726*A6 + 2.8644</f>
        <v>134.653309516306</v>
      </c>
      <c r="K6">
        <f>B6-J6</f>
        <v>-9.3421810163060002</v>
      </c>
      <c r="Q6" t="s">
        <v>7</v>
      </c>
      <c r="R6" t="s">
        <v>8</v>
      </c>
      <c r="S6" t="s">
        <v>9</v>
      </c>
      <c r="T6" t="s">
        <v>11</v>
      </c>
    </row>
    <row r="7" spans="1:23" x14ac:dyDescent="0.45">
      <c r="A7">
        <v>58.21569264</v>
      </c>
      <c r="B7">
        <v>115.7857846</v>
      </c>
      <c r="C7">
        <f>A7-$H$2</f>
        <v>5.1780832170199957</v>
      </c>
      <c r="D7">
        <f>B7-$I$2</f>
        <v>8.2987268438999564</v>
      </c>
      <c r="E7">
        <f t="shared" si="0"/>
        <v>42.971498193031685</v>
      </c>
      <c r="F7">
        <f t="shared" si="1"/>
        <v>26.812545802384147</v>
      </c>
      <c r="G7">
        <f t="shared" si="2"/>
        <v>68.868867229665724</v>
      </c>
      <c r="J7">
        <f xml:space="preserve"> 1.9726*A7 + 2.8644</f>
        <v>117.70067530166399</v>
      </c>
      <c r="K7">
        <f>B7-J7</f>
        <v>-1.9148907016639924</v>
      </c>
      <c r="Q7">
        <f>SUMPRODUCT(C2:C101,D2:D101)/(SQRT(SUMSQ(C2:C101)*SUMSQ(D2:D101)))</f>
        <v>0.99558215145455842</v>
      </c>
      <c r="R7">
        <f>SUMSQ(D2:D101)</f>
        <v>281256.73456083972</v>
      </c>
      <c r="S7">
        <f>SUMSQ(K2:K101)</f>
        <v>2479.6099705789502</v>
      </c>
      <c r="T7">
        <f>1-S7/R7</f>
        <v>0.99118382009785233</v>
      </c>
    </row>
    <row r="8" spans="1:23" x14ac:dyDescent="0.45">
      <c r="A8">
        <v>53.821076339999998</v>
      </c>
      <c r="B8">
        <v>110.7627727</v>
      </c>
      <c r="C8">
        <f>A8-$H$2</f>
        <v>0.78346691701999305</v>
      </c>
      <c r="D8">
        <f>B8-$I$2</f>
        <v>3.2757149438999562</v>
      </c>
      <c r="E8">
        <f t="shared" si="0"/>
        <v>2.5664142881336183</v>
      </c>
      <c r="F8">
        <f t="shared" si="1"/>
        <v>0.61382041006481269</v>
      </c>
      <c r="G8">
        <f t="shared" si="2"/>
        <v>10.730308393689493</v>
      </c>
      <c r="J8">
        <f xml:space="preserve"> 1.9726*A8 + 2.8644</f>
        <v>109.031855188284</v>
      </c>
      <c r="K8">
        <f>B8-J8</f>
        <v>1.7309175117160009</v>
      </c>
      <c r="T8">
        <f>Q7^2</f>
        <v>0.99118382029488727</v>
      </c>
    </row>
    <row r="9" spans="1:23" x14ac:dyDescent="0.45">
      <c r="A9">
        <v>81.296082170000005</v>
      </c>
      <c r="B9">
        <v>157.98528569999999</v>
      </c>
      <c r="C9">
        <f>A9-$H$2</f>
        <v>28.258472747020001</v>
      </c>
      <c r="D9">
        <f>B9-$I$2</f>
        <v>50.498227943899948</v>
      </c>
      <c r="E9">
        <f t="shared" si="0"/>
        <v>1427.0027981255005</v>
      </c>
      <c r="F9">
        <f t="shared" si="1"/>
        <v>798.54128199407216</v>
      </c>
      <c r="G9">
        <f t="shared" si="2"/>
        <v>2550.0710254740775</v>
      </c>
      <c r="J9">
        <f xml:space="preserve"> 1.9726*A9 + 2.8644</f>
        <v>163.229051688542</v>
      </c>
      <c r="K9">
        <f>B9-J9</f>
        <v>-5.2437659885420089</v>
      </c>
    </row>
    <row r="10" spans="1:23" x14ac:dyDescent="0.45">
      <c r="A10">
        <v>80.648697060000003</v>
      </c>
      <c r="B10">
        <v>159.6194137</v>
      </c>
      <c r="C10">
        <f>A10-$H$2</f>
        <v>27.611087637019999</v>
      </c>
      <c r="D10">
        <f>B10-$I$2</f>
        <v>52.132355943899952</v>
      </c>
      <c r="E10">
        <f t="shared" si="0"/>
        <v>1439.4310486913421</v>
      </c>
      <c r="F10">
        <f t="shared" si="1"/>
        <v>762.37216049919857</v>
      </c>
      <c r="G10">
        <f t="shared" si="2"/>
        <v>2717.7825362614808</v>
      </c>
      <c r="J10">
        <f xml:space="preserve"> 1.9726*A10 + 2.8644</f>
        <v>161.95201982055599</v>
      </c>
      <c r="K10">
        <f>B10-J10</f>
        <v>-2.3326061205559938</v>
      </c>
      <c r="S10">
        <f>SQRT(S7/(COUNT(J2:J101)-2))</f>
        <v>5.0301235130887259</v>
      </c>
    </row>
    <row r="11" spans="1:23" x14ac:dyDescent="0.45">
      <c r="A11">
        <v>78.252813689999996</v>
      </c>
      <c r="B11">
        <v>149.00386549999999</v>
      </c>
      <c r="C11">
        <f>A11-$H$2</f>
        <v>25.215204267019992</v>
      </c>
      <c r="D11">
        <f>B11-$I$2</f>
        <v>41.516807743899946</v>
      </c>
      <c r="E11">
        <f t="shared" si="0"/>
        <v>1046.8547877770345</v>
      </c>
      <c r="F11">
        <f t="shared" si="1"/>
        <v>635.80652622754326</v>
      </c>
      <c r="G11">
        <f t="shared" si="2"/>
        <v>1723.6453252439505</v>
      </c>
      <c r="J11">
        <f xml:space="preserve"> 1.9726*A11 + 2.8644</f>
        <v>157.22590028489398</v>
      </c>
      <c r="K11">
        <f>B11-J11</f>
        <v>-8.2220347848939923</v>
      </c>
    </row>
    <row r="12" spans="1:23" x14ac:dyDescent="0.45">
      <c r="A12">
        <v>16.863483689999999</v>
      </c>
      <c r="B12">
        <v>31.467590879999999</v>
      </c>
      <c r="C12">
        <f>A12-$H$2</f>
        <v>-36.174125732980002</v>
      </c>
      <c r="D12">
        <f>B12-$I$2</f>
        <v>-76.01946687610004</v>
      </c>
      <c r="E12">
        <f t="shared" si="0"/>
        <v>2749.9377529301514</v>
      </c>
      <c r="F12">
        <f t="shared" si="1"/>
        <v>1308.567372545446</v>
      </c>
      <c r="G12">
        <f t="shared" si="2"/>
        <v>5778.9593441264715</v>
      </c>
      <c r="J12">
        <f xml:space="preserve"> 1.9726*A12 + 2.8644</f>
        <v>36.129307926894001</v>
      </c>
      <c r="K12">
        <f>B12-J12</f>
        <v>-4.661717046894001</v>
      </c>
      <c r="O12">
        <f>CORREL(B2:B101,J2:J101)</f>
        <v>0.99558215145455797</v>
      </c>
    </row>
    <row r="13" spans="1:23" x14ac:dyDescent="0.45">
      <c r="A13">
        <v>90.799147559999994</v>
      </c>
      <c r="B13">
        <v>184.1852197</v>
      </c>
      <c r="C13">
        <f>A13-$H$2</f>
        <v>37.76153813701999</v>
      </c>
      <c r="D13">
        <f>B13-$I$2</f>
        <v>76.698161943899962</v>
      </c>
      <c r="E13">
        <f t="shared" si="0"/>
        <v>2896.2405672839136</v>
      </c>
      <c r="F13">
        <f t="shared" si="1"/>
        <v>1425.9337624736152</v>
      </c>
      <c r="G13">
        <f t="shared" si="2"/>
        <v>5882.6080455727042</v>
      </c>
      <c r="J13">
        <f xml:space="preserve"> 1.9726*A13 + 2.8644</f>
        <v>181.97479847685597</v>
      </c>
      <c r="K13">
        <f>B13-J13</f>
        <v>2.2104212231440385</v>
      </c>
      <c r="O13">
        <f>O12^2</f>
        <v>0.99118382029488639</v>
      </c>
    </row>
    <row r="14" spans="1:23" x14ac:dyDescent="0.45">
      <c r="A14">
        <v>53.312737009999999</v>
      </c>
      <c r="B14">
        <v>103.2206102</v>
      </c>
      <c r="C14">
        <f>A14-$H$2</f>
        <v>0.27512758701999473</v>
      </c>
      <c r="D14">
        <f>B14-$I$2</f>
        <v>-4.2664475561000472</v>
      </c>
      <c r="E14">
        <f t="shared" si="0"/>
        <v>-1.1738174212571597</v>
      </c>
      <c r="F14">
        <f t="shared" si="1"/>
        <v>7.5695189139444771E-2</v>
      </c>
      <c r="G14">
        <f t="shared" si="2"/>
        <v>18.202574748952067</v>
      </c>
      <c r="J14">
        <f xml:space="preserve"> 1.9726*A14 + 2.8644</f>
        <v>108.029105025926</v>
      </c>
      <c r="K14">
        <f>B14-J14</f>
        <v>-4.8084948259260045</v>
      </c>
    </row>
    <row r="15" spans="1:23" x14ac:dyDescent="0.45">
      <c r="A15">
        <v>71.618789019999994</v>
      </c>
      <c r="B15">
        <v>143.2718184</v>
      </c>
      <c r="C15">
        <f>A15-$H$2</f>
        <v>18.58117959701999</v>
      </c>
      <c r="D15">
        <f>B15-$I$2</f>
        <v>35.784760643899958</v>
      </c>
      <c r="E15">
        <f t="shared" si="0"/>
        <v>664.92306436067781</v>
      </c>
      <c r="F15">
        <f t="shared" si="1"/>
        <v>345.26023521671192</v>
      </c>
      <c r="G15">
        <f t="shared" si="2"/>
        <v>1280.5490943412112</v>
      </c>
      <c r="J15">
        <f xml:space="preserve"> 1.9726*A15 + 2.8644</f>
        <v>144.13962322085197</v>
      </c>
      <c r="K15">
        <f>B15-J15</f>
        <v>-0.86780482085197264</v>
      </c>
    </row>
    <row r="16" spans="1:23" x14ac:dyDescent="0.45">
      <c r="A16">
        <v>18.410591780000001</v>
      </c>
      <c r="B16">
        <v>46.736418010000001</v>
      </c>
      <c r="C16">
        <f>A16-$H$2</f>
        <v>-34.627017642980007</v>
      </c>
      <c r="D16">
        <f>B16-$I$2</f>
        <v>-60.750639746100042</v>
      </c>
      <c r="E16">
        <f t="shared" si="0"/>
        <v>2103.6134743105285</v>
      </c>
      <c r="F16">
        <f t="shared" si="1"/>
        <v>1199.0303508472487</v>
      </c>
      <c r="G16">
        <f t="shared" si="2"/>
        <v>3690.6402295604303</v>
      </c>
      <c r="J16">
        <f xml:space="preserve"> 1.9726*A16 + 2.8644</f>
        <v>39.181133345228005</v>
      </c>
      <c r="K16">
        <f>B16-J16</f>
        <v>7.555284664771996</v>
      </c>
      <c r="W16">
        <f>CORREL(A2:A101,B2:B101)</f>
        <v>0.9955821514545582</v>
      </c>
    </row>
    <row r="17" spans="1:11" x14ac:dyDescent="0.45">
      <c r="A17">
        <v>57.124346760000002</v>
      </c>
      <c r="B17">
        <v>107.12379420000001</v>
      </c>
      <c r="C17">
        <f>A17-$H$2</f>
        <v>4.0867373370199971</v>
      </c>
      <c r="D17">
        <f>B17-$I$2</f>
        <v>-0.36326355610003702</v>
      </c>
      <c r="E17">
        <f t="shared" si="0"/>
        <v>-1.4845627378926796</v>
      </c>
      <c r="F17">
        <f t="shared" si="1"/>
        <v>16.701422061793298</v>
      </c>
      <c r="G17">
        <f t="shared" si="2"/>
        <v>0.13196041119044474</v>
      </c>
      <c r="J17">
        <f xml:space="preserve"> 1.9726*A17 + 2.8644</f>
        <v>115.547886418776</v>
      </c>
      <c r="K17">
        <f>B17-J17</f>
        <v>-8.4240922187759963</v>
      </c>
    </row>
    <row r="18" spans="1:11" x14ac:dyDescent="0.45">
      <c r="A18">
        <v>81.134683920000001</v>
      </c>
      <c r="B18">
        <v>168.30937399999999</v>
      </c>
      <c r="C18">
        <f>A18-$H$2</f>
        <v>28.097074497019996</v>
      </c>
      <c r="D18">
        <f>B18-$I$2</f>
        <v>60.822316243899948</v>
      </c>
      <c r="E18">
        <f t="shared" si="0"/>
        <v>1708.9291505861663</v>
      </c>
      <c r="F18">
        <f t="shared" si="1"/>
        <v>789.44559529109142</v>
      </c>
      <c r="G18">
        <f t="shared" si="2"/>
        <v>3699.3541532729755</v>
      </c>
      <c r="J18">
        <f xml:space="preserve"> 1.9726*A18 + 2.8644</f>
        <v>162.91067750059199</v>
      </c>
      <c r="K18">
        <f>B18-J18</f>
        <v>5.398696499408004</v>
      </c>
    </row>
    <row r="19" spans="1:11" x14ac:dyDescent="0.45">
      <c r="A19">
        <v>82.015255420000003</v>
      </c>
      <c r="B19">
        <v>166.8299427</v>
      </c>
      <c r="C19">
        <f>A19-$H$2</f>
        <v>28.977645997019998</v>
      </c>
      <c r="D19">
        <f>B19-$I$2</f>
        <v>59.342884943899961</v>
      </c>
      <c r="E19">
        <f t="shared" si="0"/>
        <v>1719.6171123462209</v>
      </c>
      <c r="F19">
        <f t="shared" si="1"/>
        <v>839.70396752860916</v>
      </c>
      <c r="G19">
        <f t="shared" si="2"/>
        <v>3521.5779934649486</v>
      </c>
      <c r="J19">
        <f xml:space="preserve"> 1.9726*A19 + 2.8644</f>
        <v>164.64769284149199</v>
      </c>
      <c r="K19">
        <f>B19-J19</f>
        <v>2.1822498585080154</v>
      </c>
    </row>
    <row r="20" spans="1:11" x14ac:dyDescent="0.45">
      <c r="A20">
        <v>36.924908250000001</v>
      </c>
      <c r="B20">
        <v>70.501455590000006</v>
      </c>
      <c r="C20">
        <f>A20-$H$2</f>
        <v>-16.112701172980003</v>
      </c>
      <c r="D20">
        <f>B20-$I$2</f>
        <v>-36.985602166100037</v>
      </c>
      <c r="E20">
        <f t="shared" si="0"/>
        <v>595.93795540509177</v>
      </c>
      <c r="F20">
        <f t="shared" si="1"/>
        <v>259.61913908975117</v>
      </c>
      <c r="G20">
        <f t="shared" si="2"/>
        <v>1367.9347675890237</v>
      </c>
      <c r="J20">
        <f xml:space="preserve"> 1.9726*A20 + 2.8644</f>
        <v>75.70247401395001</v>
      </c>
      <c r="K20">
        <f>B20-J20</f>
        <v>-5.2010184239500035</v>
      </c>
    </row>
    <row r="21" spans="1:11" x14ac:dyDescent="0.45">
      <c r="A21">
        <v>44.587126040000001</v>
      </c>
      <c r="B21">
        <v>96.869370250000003</v>
      </c>
      <c r="C21">
        <f>A21-$H$2</f>
        <v>-8.4504833829800035</v>
      </c>
      <c r="D21">
        <f>B21-$I$2</f>
        <v>-10.61768750610004</v>
      </c>
      <c r="E21">
        <f t="shared" si="0"/>
        <v>89.724591835972788</v>
      </c>
      <c r="F21">
        <f t="shared" si="1"/>
        <v>71.410669406021157</v>
      </c>
      <c r="G21">
        <f t="shared" si="2"/>
        <v>112.7352879771929</v>
      </c>
      <c r="J21">
        <f xml:space="preserve"> 1.9726*A21 + 2.8644</f>
        <v>90.816964826504005</v>
      </c>
      <c r="K21">
        <f>B21-J21</f>
        <v>6.0524054234959976</v>
      </c>
    </row>
    <row r="22" spans="1:11" x14ac:dyDescent="0.45">
      <c r="A22">
        <v>26.66235446</v>
      </c>
      <c r="B22">
        <v>50.37323584</v>
      </c>
      <c r="C22">
        <f>A22-$H$2</f>
        <v>-26.375254962980005</v>
      </c>
      <c r="D22">
        <f>B22-$I$2</f>
        <v>-57.113821916100044</v>
      </c>
      <c r="E22">
        <f t="shared" si="0"/>
        <v>1506.3916149473739</v>
      </c>
      <c r="F22">
        <f t="shared" si="1"/>
        <v>695.65407436220141</v>
      </c>
      <c r="G22">
        <f t="shared" si="2"/>
        <v>3261.9886538639898</v>
      </c>
      <c r="J22">
        <f xml:space="preserve"> 1.9726*A22 + 2.8644</f>
        <v>55.458560407796</v>
      </c>
      <c r="K22">
        <f>B22-J22</f>
        <v>-5.0853245677960004</v>
      </c>
    </row>
    <row r="23" spans="1:11" x14ac:dyDescent="0.45">
      <c r="A23">
        <v>74.065057120000006</v>
      </c>
      <c r="B23">
        <v>145.51917069999999</v>
      </c>
      <c r="C23">
        <f>A23-$H$2</f>
        <v>21.027447697020001</v>
      </c>
      <c r="D23">
        <f>B23-$I$2</f>
        <v>38.032112943899946</v>
      </c>
      <c r="E23">
        <f t="shared" si="0"/>
        <v>799.71826573501346</v>
      </c>
      <c r="F23">
        <f t="shared" si="1"/>
        <v>442.15355665091175</v>
      </c>
      <c r="G23">
        <f t="shared" si="2"/>
        <v>1446.4416149775618</v>
      </c>
      <c r="J23">
        <f xml:space="preserve"> 1.9726*A23 + 2.8644</f>
        <v>148.96513167491199</v>
      </c>
      <c r="K23">
        <f>B23-J23</f>
        <v>-3.4459609749119977</v>
      </c>
    </row>
    <row r="24" spans="1:11" x14ac:dyDescent="0.45">
      <c r="A24">
        <v>17.740576730000001</v>
      </c>
      <c r="B24">
        <v>46.551874609999999</v>
      </c>
      <c r="C24">
        <f>A24-$H$2</f>
        <v>-35.297032692980004</v>
      </c>
      <c r="D24">
        <f>B24-$I$2</f>
        <v>-60.935183146100044</v>
      </c>
      <c r="E24">
        <f t="shared" si="0"/>
        <v>2150.8311516606173</v>
      </c>
      <c r="F24">
        <f t="shared" si="1"/>
        <v>1245.8805169292991</v>
      </c>
      <c r="G24">
        <f t="shared" si="2"/>
        <v>3713.0965450487547</v>
      </c>
      <c r="J24">
        <f xml:space="preserve"> 1.9726*A24 + 2.8644</f>
        <v>37.859461657598004</v>
      </c>
      <c r="K24">
        <f>B24-J24</f>
        <v>8.6924129524019946</v>
      </c>
    </row>
    <row r="25" spans="1:11" x14ac:dyDescent="0.45">
      <c r="A25">
        <v>6.8197438190000002</v>
      </c>
      <c r="B25">
        <v>13.243786310000001</v>
      </c>
      <c r="C25">
        <f>A25-$H$2</f>
        <v>-46.217865603980002</v>
      </c>
      <c r="D25">
        <f>B25-$I$2</f>
        <v>-94.243271446100039</v>
      </c>
      <c r="E25">
        <f t="shared" si="0"/>
        <v>4355.722853775258</v>
      </c>
      <c r="F25">
        <f t="shared" si="1"/>
        <v>2136.0911009875576</v>
      </c>
      <c r="G25">
        <f t="shared" si="2"/>
        <v>8881.7942128632949</v>
      </c>
      <c r="J25">
        <f xml:space="preserve"> 1.9726*A25 + 2.8644</f>
        <v>16.317026657359399</v>
      </c>
      <c r="K25">
        <f>B25-J25</f>
        <v>-3.0732403473593983</v>
      </c>
    </row>
    <row r="26" spans="1:11" x14ac:dyDescent="0.45">
      <c r="A26">
        <v>26.317360090000001</v>
      </c>
      <c r="B26">
        <v>62.500666500000001</v>
      </c>
      <c r="C26">
        <f>A26-$H$2</f>
        <v>-26.720249332980003</v>
      </c>
      <c r="D26">
        <f>B26-$I$2</f>
        <v>-44.986391256100042</v>
      </c>
      <c r="E26">
        <f t="shared" si="0"/>
        <v>1202.0475909539846</v>
      </c>
      <c r="F26">
        <f t="shared" si="1"/>
        <v>713.97172441661837</v>
      </c>
      <c r="G26">
        <f t="shared" si="2"/>
        <v>2023.7753982469144</v>
      </c>
      <c r="J26">
        <f xml:space="preserve"> 1.9726*A26 + 2.8644</f>
        <v>54.778024513534007</v>
      </c>
      <c r="K26">
        <f>B26-J26</f>
        <v>7.7226419864659945</v>
      </c>
    </row>
    <row r="27" spans="1:11" x14ac:dyDescent="0.45">
      <c r="A27">
        <v>82.804119049999997</v>
      </c>
      <c r="B27">
        <v>159.9166496</v>
      </c>
      <c r="C27">
        <f>A27-$H$2</f>
        <v>29.766509627019992</v>
      </c>
      <c r="D27">
        <f>B27-$I$2</f>
        <v>52.429591843899956</v>
      </c>
      <c r="E27">
        <f t="shared" si="0"/>
        <v>1560.645950362177</v>
      </c>
      <c r="F27">
        <f t="shared" si="1"/>
        <v>886.04509537547392</v>
      </c>
      <c r="G27">
        <f t="shared" si="2"/>
        <v>2748.862100917941</v>
      </c>
      <c r="J27">
        <f xml:space="preserve"> 1.9726*A27 + 2.8644</f>
        <v>166.20380523802999</v>
      </c>
      <c r="K27">
        <f>B27-J27</f>
        <v>-6.2871556380299864</v>
      </c>
    </row>
    <row r="28" spans="1:11" x14ac:dyDescent="0.45">
      <c r="A28">
        <v>39.446536960000003</v>
      </c>
      <c r="B28">
        <v>77.984204149999997</v>
      </c>
      <c r="C28">
        <f>A28-$H$2</f>
        <v>-13.591072462980001</v>
      </c>
      <c r="D28">
        <f>B28-$I$2</f>
        <v>-29.502853606100047</v>
      </c>
      <c r="E28">
        <f t="shared" si="0"/>
        <v>400.97542122519656</v>
      </c>
      <c r="F28">
        <f t="shared" si="1"/>
        <v>184.71725069397328</v>
      </c>
      <c r="G28">
        <f t="shared" si="2"/>
        <v>870.41837090297054</v>
      </c>
      <c r="J28">
        <f xml:space="preserve"> 1.9726*A28 + 2.8644</f>
        <v>80.676638807296001</v>
      </c>
      <c r="K28">
        <f>B28-J28</f>
        <v>-2.6924346572960047</v>
      </c>
    </row>
    <row r="29" spans="1:11" x14ac:dyDescent="0.45">
      <c r="A29">
        <v>76.728120590000003</v>
      </c>
      <c r="B29">
        <v>147.26918309999999</v>
      </c>
      <c r="C29">
        <f>A29-$H$2</f>
        <v>23.690511167019999</v>
      </c>
      <c r="D29">
        <f>B29-$I$2</f>
        <v>39.782125343899949</v>
      </c>
      <c r="E29">
        <f t="shared" si="0"/>
        <v>942.45888470745103</v>
      </c>
      <c r="F29">
        <f t="shared" si="1"/>
        <v>561.2403193546993</v>
      </c>
      <c r="G29">
        <f t="shared" si="2"/>
        <v>1582.6174968777666</v>
      </c>
      <c r="J29">
        <f xml:space="preserve"> 1.9726*A29 + 2.8644</f>
        <v>154.218290675834</v>
      </c>
      <c r="K29">
        <f>B29-J29</f>
        <v>-6.949107575834006</v>
      </c>
    </row>
    <row r="30" spans="1:11" x14ac:dyDescent="0.45">
      <c r="A30">
        <v>42.21585614</v>
      </c>
      <c r="B30">
        <v>83.645295399999995</v>
      </c>
      <c r="C30">
        <f>A30-$H$2</f>
        <v>-10.821753282980005</v>
      </c>
      <c r="D30">
        <f>B30-$I$2</f>
        <v>-23.841762356100048</v>
      </c>
      <c r="E30">
        <f t="shared" si="0"/>
        <v>258.00967004915481</v>
      </c>
      <c r="F30">
        <f t="shared" si="1"/>
        <v>117.11034411768851</v>
      </c>
      <c r="G30">
        <f t="shared" si="2"/>
        <v>568.42963224474931</v>
      </c>
      <c r="J30">
        <f xml:space="preserve"> 1.9726*A30 + 2.8644</f>
        <v>86.139397821763993</v>
      </c>
      <c r="K30">
        <f>B30-J30</f>
        <v>-2.4941024217639978</v>
      </c>
    </row>
    <row r="31" spans="1:11" x14ac:dyDescent="0.45">
      <c r="A31">
        <v>94.35857584</v>
      </c>
      <c r="B31">
        <v>191.95607269999999</v>
      </c>
      <c r="C31">
        <f>A31-$H$2</f>
        <v>41.320966417019996</v>
      </c>
      <c r="D31">
        <f>B31-$I$2</f>
        <v>84.46901494389995</v>
      </c>
      <c r="E31">
        <f t="shared" si="0"/>
        <v>3490.3413297756501</v>
      </c>
      <c r="F31">
        <f t="shared" si="1"/>
        <v>1707.4222656364943</v>
      </c>
      <c r="G31">
        <f t="shared" si="2"/>
        <v>7135.0144855927929</v>
      </c>
      <c r="J31">
        <f xml:space="preserve"> 1.9726*A31 + 2.8644</f>
        <v>188.99612670198397</v>
      </c>
      <c r="K31">
        <f>B31-J31</f>
        <v>2.9599459980160248</v>
      </c>
    </row>
    <row r="32" spans="1:11" x14ac:dyDescent="0.45">
      <c r="A32">
        <v>42.141785130000002</v>
      </c>
      <c r="B32">
        <v>91.732734160000007</v>
      </c>
      <c r="C32">
        <f>A32-$H$2</f>
        <v>-10.895824292980002</v>
      </c>
      <c r="D32">
        <f>B32-$I$2</f>
        <v>-15.754323596100036</v>
      </c>
      <c r="E32">
        <f t="shared" si="0"/>
        <v>171.65634175785485</v>
      </c>
      <c r="F32">
        <f t="shared" si="1"/>
        <v>118.71898702349317</v>
      </c>
      <c r="G32">
        <f t="shared" si="2"/>
        <v>248.19871197063438</v>
      </c>
      <c r="J32">
        <f xml:space="preserve"> 1.9726*A32 + 2.8644</f>
        <v>85.993285347438004</v>
      </c>
      <c r="K32">
        <f>B32-J32</f>
        <v>5.7394488125620029</v>
      </c>
    </row>
    <row r="33" spans="1:11" x14ac:dyDescent="0.45">
      <c r="A33">
        <v>3.2112486069999999</v>
      </c>
      <c r="B33">
        <v>8.2514167730000008</v>
      </c>
      <c r="C33">
        <f>A33-$H$2</f>
        <v>-49.826360815980003</v>
      </c>
      <c r="D33">
        <f>B33-$I$2</f>
        <v>-99.235640983100041</v>
      </c>
      <c r="E33">
        <f t="shared" si="0"/>
        <v>4944.5508534289947</v>
      </c>
      <c r="F33">
        <f t="shared" si="1"/>
        <v>2482.6662321642275</v>
      </c>
      <c r="G33">
        <f t="shared" si="2"/>
        <v>9847.7124413267247</v>
      </c>
      <c r="J33">
        <f xml:space="preserve"> 1.9726*A33 + 2.8644</f>
        <v>9.1989090021682003</v>
      </c>
      <c r="K33">
        <f>B33-J33</f>
        <v>-0.94749222916819953</v>
      </c>
    </row>
    <row r="34" spans="1:11" x14ac:dyDescent="0.45">
      <c r="A34">
        <v>6.8856733999999999</v>
      </c>
      <c r="B34">
        <v>16.096389420000001</v>
      </c>
      <c r="C34">
        <f>A34-$H$2</f>
        <v>-46.151936022980003</v>
      </c>
      <c r="D34">
        <f>B34-$I$2</f>
        <v>-91.390668336100049</v>
      </c>
      <c r="E34">
        <f t="shared" si="0"/>
        <v>4217.8562781450737</v>
      </c>
      <c r="F34">
        <f t="shared" si="1"/>
        <v>2130.0011986692393</v>
      </c>
      <c r="G34">
        <f t="shared" si="2"/>
        <v>8352.2542589190398</v>
      </c>
      <c r="J34">
        <f xml:space="preserve"> 1.9726*A34 + 2.8644</f>
        <v>16.447079348839999</v>
      </c>
      <c r="K34">
        <f>B34-J34</f>
        <v>-0.35068992883999783</v>
      </c>
    </row>
    <row r="35" spans="1:11" x14ac:dyDescent="0.45">
      <c r="A35">
        <v>13.87577216</v>
      </c>
      <c r="B35">
        <v>33.354442140000003</v>
      </c>
      <c r="C35">
        <f>A35-$H$2</f>
        <v>-39.161837262980001</v>
      </c>
      <c r="D35">
        <f>B35-$I$2</f>
        <v>-74.13261561610004</v>
      </c>
      <c r="E35">
        <f t="shared" si="0"/>
        <v>2903.1694286367597</v>
      </c>
      <c r="F35">
        <f t="shared" si="1"/>
        <v>1533.6494978121289</v>
      </c>
      <c r="G35">
        <f t="shared" si="2"/>
        <v>5495.6446980844394</v>
      </c>
      <c r="J35">
        <f xml:space="preserve"> 1.9726*A35 + 2.8644</f>
        <v>30.235748162815998</v>
      </c>
      <c r="K35">
        <f>B35-J35</f>
        <v>3.1186939771840052</v>
      </c>
    </row>
    <row r="36" spans="1:11" x14ac:dyDescent="0.45">
      <c r="A36">
        <v>63.297403639999999</v>
      </c>
      <c r="B36">
        <v>131.50574549999999</v>
      </c>
      <c r="C36">
        <f>A36-$H$2</f>
        <v>10.259794217019994</v>
      </c>
      <c r="D36">
        <f>B36-$I$2</f>
        <v>24.018687743899946</v>
      </c>
      <c r="E36">
        <f t="shared" si="0"/>
        <v>246.42679361527368</v>
      </c>
      <c r="F36">
        <f t="shared" si="1"/>
        <v>105.26337737559692</v>
      </c>
      <c r="G36">
        <f t="shared" si="2"/>
        <v>576.89736093896943</v>
      </c>
      <c r="J36">
        <f xml:space="preserve"> 1.9726*A36 + 2.8644</f>
        <v>127.724858420264</v>
      </c>
      <c r="K36">
        <f>B36-J36</f>
        <v>3.7808870797359901</v>
      </c>
    </row>
    <row r="37" spans="1:11" x14ac:dyDescent="0.45">
      <c r="A37">
        <v>60.492519360000003</v>
      </c>
      <c r="B37">
        <v>128.6988431</v>
      </c>
      <c r="C37">
        <f>A37-$H$2</f>
        <v>7.4549099370199983</v>
      </c>
      <c r="D37">
        <f>B37-$I$2</f>
        <v>21.211785343899962</v>
      </c>
      <c r="E37">
        <f t="shared" si="0"/>
        <v>158.13194934217498</v>
      </c>
      <c r="F37">
        <f t="shared" si="1"/>
        <v>55.575682169079514</v>
      </c>
      <c r="G37">
        <f t="shared" si="2"/>
        <v>449.93983747568922</v>
      </c>
      <c r="J37">
        <f xml:space="preserve"> 1.9726*A37 + 2.8644</f>
        <v>122.191943689536</v>
      </c>
      <c r="K37">
        <f>B37-J37</f>
        <v>6.5068994104640012</v>
      </c>
    </row>
    <row r="38" spans="1:11" x14ac:dyDescent="0.45">
      <c r="A38">
        <v>79.607285230000002</v>
      </c>
      <c r="B38">
        <v>160.31038050000001</v>
      </c>
      <c r="C38">
        <f>A38-$H$2</f>
        <v>26.569675807019998</v>
      </c>
      <c r="D38">
        <f>B38-$I$2</f>
        <v>52.823322743899965</v>
      </c>
      <c r="E38">
        <f t="shared" si="0"/>
        <v>1403.4985603550081</v>
      </c>
      <c r="F38">
        <f t="shared" si="1"/>
        <v>705.94767249014376</v>
      </c>
      <c r="G38">
        <f t="shared" si="2"/>
        <v>2790.3034257062195</v>
      </c>
      <c r="J38">
        <f xml:space="preserve"> 1.9726*A38 + 2.8644</f>
        <v>159.89773084469797</v>
      </c>
      <c r="K38">
        <f>B38-J38</f>
        <v>0.41264965530203312</v>
      </c>
    </row>
    <row r="39" spans="1:11" x14ac:dyDescent="0.45">
      <c r="A39">
        <v>83.444363060000001</v>
      </c>
      <c r="B39">
        <v>160.6032457</v>
      </c>
      <c r="C39">
        <f>A39-$H$2</f>
        <v>30.406753637019996</v>
      </c>
      <c r="D39">
        <f>B39-$I$2</f>
        <v>53.116187943899959</v>
      </c>
      <c r="E39">
        <f t="shared" si="0"/>
        <v>1615.0908409478177</v>
      </c>
      <c r="F39">
        <f t="shared" si="1"/>
        <v>924.57066674242878</v>
      </c>
      <c r="G39">
        <f t="shared" si="2"/>
        <v>2821.3294216917034</v>
      </c>
      <c r="J39">
        <f xml:space="preserve"> 1.9726*A39 + 2.8644</f>
        <v>167.46675057215597</v>
      </c>
      <c r="K39">
        <f>B39-J39</f>
        <v>-6.8635048721559713</v>
      </c>
    </row>
    <row r="40" spans="1:11" x14ac:dyDescent="0.45">
      <c r="A40">
        <v>54.892070109999999</v>
      </c>
      <c r="B40">
        <v>104.40029319999999</v>
      </c>
      <c r="C40">
        <f>A40-$H$2</f>
        <v>1.8544606870199942</v>
      </c>
      <c r="D40">
        <f>B40-$I$2</f>
        <v>-3.0867645561000501</v>
      </c>
      <c r="E40">
        <f t="shared" si="0"/>
        <v>-5.724283519374266</v>
      </c>
      <c r="F40">
        <f t="shared" si="1"/>
        <v>3.4390244397026688</v>
      </c>
      <c r="G40">
        <f t="shared" si="2"/>
        <v>9.5281154247955389</v>
      </c>
      <c r="J40">
        <f xml:space="preserve"> 1.9726*A40 + 2.8644</f>
        <v>111.144497498986</v>
      </c>
      <c r="K40">
        <f>B40-J40</f>
        <v>-6.7442042989860056</v>
      </c>
    </row>
    <row r="41" spans="1:11" x14ac:dyDescent="0.45">
      <c r="A41">
        <v>62.045944169999999</v>
      </c>
      <c r="B41">
        <v>126.96945599999999</v>
      </c>
      <c r="C41">
        <f>A41-$H$2</f>
        <v>9.0083347470199939</v>
      </c>
      <c r="D41">
        <f>B41-$I$2</f>
        <v>19.482398243899951</v>
      </c>
      <c r="E41">
        <f t="shared" si="0"/>
        <v>175.50396505580522</v>
      </c>
      <c r="F41">
        <f t="shared" si="1"/>
        <v>81.150094914367784</v>
      </c>
      <c r="G41">
        <f t="shared" si="2"/>
        <v>379.56384133391589</v>
      </c>
      <c r="J41">
        <f xml:space="preserve"> 1.9726*A41 + 2.8644</f>
        <v>125.256229469742</v>
      </c>
      <c r="K41">
        <f>B41-J41</f>
        <v>1.7132265302579981</v>
      </c>
    </row>
    <row r="42" spans="1:11" x14ac:dyDescent="0.45">
      <c r="A42">
        <v>66.653757940000006</v>
      </c>
      <c r="B42">
        <v>124.5191676</v>
      </c>
      <c r="C42">
        <f>A42-$H$2</f>
        <v>13.616148517020001</v>
      </c>
      <c r="D42">
        <f>B42-$I$2</f>
        <v>17.03210984389996</v>
      </c>
      <c r="E42">
        <f t="shared" si="0"/>
        <v>231.91173719274019</v>
      </c>
      <c r="F42">
        <f t="shared" si="1"/>
        <v>185.39950043754598</v>
      </c>
      <c r="G42">
        <f t="shared" si="2"/>
        <v>290.09276573467389</v>
      </c>
      <c r="J42">
        <f xml:space="preserve"> 1.9726*A42 + 2.8644</f>
        <v>134.34560291244401</v>
      </c>
      <c r="K42">
        <f>B42-J42</f>
        <v>-9.8264353124440049</v>
      </c>
    </row>
    <row r="43" spans="1:11" x14ac:dyDescent="0.45">
      <c r="A43">
        <v>61.319813160000002</v>
      </c>
      <c r="B43">
        <v>125.2174144</v>
      </c>
      <c r="C43">
        <f>A43-$H$2</f>
        <v>8.2822037370199979</v>
      </c>
      <c r="D43">
        <f>B43-$I$2</f>
        <v>17.730356643899952</v>
      </c>
      <c r="E43">
        <f t="shared" si="0"/>
        <v>146.84642605480553</v>
      </c>
      <c r="F43">
        <f t="shared" si="1"/>
        <v>68.594898741508018</v>
      </c>
      <c r="G43">
        <f t="shared" si="2"/>
        <v>314.36554671988716</v>
      </c>
      <c r="J43">
        <f xml:space="preserve"> 1.9726*A43 + 2.8644</f>
        <v>123.823863439416</v>
      </c>
      <c r="K43">
        <f>B43-J43</f>
        <v>1.393550960583994</v>
      </c>
    </row>
    <row r="44" spans="1:11" x14ac:dyDescent="0.45">
      <c r="A44">
        <v>47.319552989999998</v>
      </c>
      <c r="B44">
        <v>98.719484379999997</v>
      </c>
      <c r="C44">
        <f>A44-$H$2</f>
        <v>-5.7180564329800063</v>
      </c>
      <c r="D44">
        <f>B44-$I$2</f>
        <v>-8.7675733761000458</v>
      </c>
      <c r="E44">
        <f t="shared" si="0"/>
        <v>50.133479344833098</v>
      </c>
      <c r="F44">
        <f t="shared" si="1"/>
        <v>32.69616937074403</v>
      </c>
      <c r="G44">
        <f t="shared" si="2"/>
        <v>76.870342905298358</v>
      </c>
      <c r="J44">
        <f xml:space="preserve"> 1.9726*A44 + 2.8644</f>
        <v>96.206950228073993</v>
      </c>
      <c r="K44">
        <f>B44-J44</f>
        <v>2.5125341519260047</v>
      </c>
    </row>
    <row r="45" spans="1:11" x14ac:dyDescent="0.45">
      <c r="A45">
        <v>81.150987599999993</v>
      </c>
      <c r="B45">
        <v>166.4324555</v>
      </c>
      <c r="C45">
        <f>A45-$H$2</f>
        <v>28.113378177019989</v>
      </c>
      <c r="D45">
        <f>B45-$I$2</f>
        <v>58.94539774389996</v>
      </c>
      <c r="E45">
        <f t="shared" si="0"/>
        <v>1657.1542585691204</v>
      </c>
      <c r="F45">
        <f t="shared" si="1"/>
        <v>790.36203252414373</v>
      </c>
      <c r="G45">
        <f t="shared" si="2"/>
        <v>3474.5599151865663</v>
      </c>
      <c r="J45">
        <f xml:space="preserve"> 1.9726*A45 + 2.8644</f>
        <v>162.94283813975997</v>
      </c>
      <c r="K45">
        <f>B45-J45</f>
        <v>3.4896173602400324</v>
      </c>
    </row>
    <row r="46" spans="1:11" x14ac:dyDescent="0.45">
      <c r="A46">
        <v>91.021513670000004</v>
      </c>
      <c r="B46">
        <v>179.2368726</v>
      </c>
      <c r="C46">
        <f>A46-$H$2</f>
        <v>37.98390424702</v>
      </c>
      <c r="D46">
        <f>B46-$I$2</f>
        <v>71.749814843899955</v>
      </c>
      <c r="E46">
        <f t="shared" si="0"/>
        <v>2725.33809677211</v>
      </c>
      <c r="F46">
        <f t="shared" si="1"/>
        <v>1442.7769818467839</v>
      </c>
      <c r="G46">
        <f t="shared" si="2"/>
        <v>5148.0359301339267</v>
      </c>
      <c r="J46">
        <f xml:space="preserve"> 1.9726*A46 + 2.8644</f>
        <v>182.41343786544198</v>
      </c>
      <c r="K46">
        <f>B46-J46</f>
        <v>-3.1765652654419796</v>
      </c>
    </row>
    <row r="47" spans="1:11" x14ac:dyDescent="0.45">
      <c r="A47">
        <v>16.84346201</v>
      </c>
      <c r="B47">
        <v>33.77723374</v>
      </c>
      <c r="C47">
        <f>A47-$H$2</f>
        <v>-36.194147412980001</v>
      </c>
      <c r="D47">
        <f>B47-$I$2</f>
        <v>-73.709824016100043</v>
      </c>
      <c r="E47">
        <f t="shared" si="0"/>
        <v>2667.8642362235387</v>
      </c>
      <c r="F47">
        <f t="shared" si="1"/>
        <v>1310.016306952527</v>
      </c>
      <c r="G47">
        <f t="shared" si="2"/>
        <v>5433.1381564844387</v>
      </c>
      <c r="J47">
        <f xml:space="preserve"> 1.9726*A47 + 2.8644</f>
        <v>36.089813160925999</v>
      </c>
      <c r="K47">
        <f>B47-J47</f>
        <v>-2.3125794209259993</v>
      </c>
    </row>
    <row r="48" spans="1:11" x14ac:dyDescent="0.45">
      <c r="A48">
        <v>76.506436570000005</v>
      </c>
      <c r="B48">
        <v>161.37296509999999</v>
      </c>
      <c r="C48">
        <f>A48-$H$2</f>
        <v>23.468827147020001</v>
      </c>
      <c r="D48">
        <f>B48-$I$2</f>
        <v>53.885907343899945</v>
      </c>
      <c r="E48">
        <f t="shared" si="0"/>
        <v>1264.6390451143234</v>
      </c>
      <c r="F48">
        <f t="shared" si="1"/>
        <v>550.78584765670291</v>
      </c>
      <c r="G48">
        <f t="shared" si="2"/>
        <v>2903.69101027537</v>
      </c>
      <c r="J48">
        <f xml:space="preserve"> 1.9726*A48 + 2.8644</f>
        <v>153.78099677798198</v>
      </c>
      <c r="K48">
        <f>B48-J48</f>
        <v>7.5919683220180048</v>
      </c>
    </row>
    <row r="49" spans="1:11" x14ac:dyDescent="0.45">
      <c r="A49">
        <v>71.865704679999993</v>
      </c>
      <c r="B49">
        <v>138.575401</v>
      </c>
      <c r="C49">
        <f>A49-$H$2</f>
        <v>18.828095257019989</v>
      </c>
      <c r="D49">
        <f>B49-$I$2</f>
        <v>31.088343243899956</v>
      </c>
      <c r="E49">
        <f t="shared" si="0"/>
        <v>585.33428797908221</v>
      </c>
      <c r="F49">
        <f t="shared" si="1"/>
        <v>354.49717100741861</v>
      </c>
      <c r="G49">
        <f t="shared" si="2"/>
        <v>966.4850856505401</v>
      </c>
      <c r="J49">
        <f xml:space="preserve"> 1.9726*A49 + 2.8644</f>
        <v>144.62668905176798</v>
      </c>
      <c r="K49">
        <f>B49-J49</f>
        <v>-6.0512880517679832</v>
      </c>
    </row>
    <row r="50" spans="1:11" x14ac:dyDescent="0.45">
      <c r="A50">
        <v>9.8480894840000008</v>
      </c>
      <c r="B50">
        <v>17.90332828</v>
      </c>
      <c r="C50">
        <f>A50-$H$2</f>
        <v>-43.189519938980006</v>
      </c>
      <c r="D50">
        <f>B50-$I$2</f>
        <v>-89.583729476100046</v>
      </c>
      <c r="E50">
        <f t="shared" si="0"/>
        <v>3869.0782704162139</v>
      </c>
      <c r="F50">
        <f t="shared" si="1"/>
        <v>1865.3346325595514</v>
      </c>
      <c r="G50">
        <f t="shared" si="2"/>
        <v>8025.2445868470759</v>
      </c>
      <c r="J50">
        <f xml:space="preserve"> 1.9726*A50 + 2.8644</f>
        <v>22.290741316138401</v>
      </c>
      <c r="K50">
        <f>B50-J50</f>
        <v>-4.3874130361384012</v>
      </c>
    </row>
    <row r="51" spans="1:11" x14ac:dyDescent="0.45">
      <c r="A51">
        <v>35.78971241</v>
      </c>
      <c r="B51">
        <v>74.108591709999999</v>
      </c>
      <c r="C51">
        <f>A51-$H$2</f>
        <v>-17.247897012980005</v>
      </c>
      <c r="D51">
        <f>B51-$I$2</f>
        <v>-33.378466046100044</v>
      </c>
      <c r="E51">
        <f t="shared" si="0"/>
        <v>575.70834481438351</v>
      </c>
      <c r="F51">
        <f t="shared" si="1"/>
        <v>297.48995137036457</v>
      </c>
      <c r="G51">
        <f t="shared" si="2"/>
        <v>1114.1219955906536</v>
      </c>
      <c r="J51">
        <f xml:space="preserve"> 1.9726*A51 + 2.8644</f>
        <v>73.463186699966002</v>
      </c>
      <c r="K51">
        <f>B51-J51</f>
        <v>0.64540501003399697</v>
      </c>
    </row>
    <row r="52" spans="1:11" x14ac:dyDescent="0.45">
      <c r="A52">
        <v>35.888691999999999</v>
      </c>
      <c r="B52">
        <v>74.821322969999997</v>
      </c>
      <c r="C52">
        <f>A52-$H$2</f>
        <v>-17.148917422980006</v>
      </c>
      <c r="D52">
        <f>B52-$I$2</f>
        <v>-32.665734786100046</v>
      </c>
      <c r="E52">
        <f t="shared" si="0"/>
        <v>560.18198840779507</v>
      </c>
      <c r="F52">
        <f t="shared" si="1"/>
        <v>294.0853687801872</v>
      </c>
      <c r="G52">
        <f t="shared" si="2"/>
        <v>1067.0502291158266</v>
      </c>
      <c r="J52">
        <f xml:space="preserve"> 1.9726*A52 + 2.8644</f>
        <v>73.658433839200001</v>
      </c>
      <c r="K52">
        <f>B52-J52</f>
        <v>1.1628891307999965</v>
      </c>
    </row>
    <row r="53" spans="1:11" x14ac:dyDescent="0.45">
      <c r="A53">
        <v>90.829448709999994</v>
      </c>
      <c r="B53">
        <v>179.241547</v>
      </c>
      <c r="C53">
        <f>A53-$H$2</f>
        <v>37.79183928701999</v>
      </c>
      <c r="D53">
        <f>B53-$I$2</f>
        <v>71.754489243899954</v>
      </c>
      <c r="E53">
        <f t="shared" si="0"/>
        <v>2711.7341256276713</v>
      </c>
      <c r="F53">
        <f t="shared" si="1"/>
        <v>1428.2231166959475</v>
      </c>
      <c r="G53">
        <f t="shared" si="2"/>
        <v>5148.7067266529539</v>
      </c>
      <c r="J53">
        <f xml:space="preserve"> 1.9726*A53 + 2.8644</f>
        <v>182.03457052534597</v>
      </c>
      <c r="K53">
        <f>B53-J53</f>
        <v>-2.7930235253459728</v>
      </c>
    </row>
    <row r="54" spans="1:11" x14ac:dyDescent="0.45">
      <c r="A54">
        <v>7.2620728369999998</v>
      </c>
      <c r="B54">
        <v>6.4343723769999999</v>
      </c>
      <c r="C54">
        <f>A54-$H$2</f>
        <v>-45.775536585980007</v>
      </c>
      <c r="D54">
        <f>B54-$I$2</f>
        <v>-101.05268537910004</v>
      </c>
      <c r="E54">
        <f t="shared" si="0"/>
        <v>4625.7408966825205</v>
      </c>
      <c r="F54">
        <f t="shared" si="1"/>
        <v>2095.3997497343939</v>
      </c>
      <c r="G54">
        <f t="shared" si="2"/>
        <v>10211.645222327379</v>
      </c>
      <c r="J54">
        <f xml:space="preserve"> 1.9726*A54 + 2.8644</f>
        <v>17.189564878266197</v>
      </c>
      <c r="K54">
        <f>B54-J54</f>
        <v>-10.755192501266198</v>
      </c>
    </row>
    <row r="55" spans="1:11" x14ac:dyDescent="0.45">
      <c r="A55">
        <v>35.359288169999999</v>
      </c>
      <c r="B55">
        <v>78.086356789999996</v>
      </c>
      <c r="C55">
        <f>A55-$H$2</f>
        <v>-17.678321252980005</v>
      </c>
      <c r="D55">
        <f>B55-$I$2</f>
        <v>-29.400700966100047</v>
      </c>
      <c r="E55">
        <f t="shared" si="0"/>
        <v>519.75503674151628</v>
      </c>
      <c r="F55">
        <f t="shared" si="1"/>
        <v>312.52304232356454</v>
      </c>
      <c r="G55">
        <f t="shared" si="2"/>
        <v>864.40121729803627</v>
      </c>
      <c r="J55">
        <f xml:space="preserve"> 1.9726*A55 + 2.8644</f>
        <v>72.614131844141994</v>
      </c>
      <c r="K55">
        <f>B55-J55</f>
        <v>5.4722249458580023</v>
      </c>
    </row>
    <row r="56" spans="1:11" x14ac:dyDescent="0.45">
      <c r="A56">
        <v>79.07925376</v>
      </c>
      <c r="B56">
        <v>154.59178979999999</v>
      </c>
      <c r="C56">
        <f>A56-$H$2</f>
        <v>26.041644337019996</v>
      </c>
      <c r="D56">
        <f>B56-$I$2</f>
        <v>47.104732043899944</v>
      </c>
      <c r="E56">
        <f t="shared" si="0"/>
        <v>1226.6846784778713</v>
      </c>
      <c r="F56">
        <f t="shared" si="1"/>
        <v>678.16723977584559</v>
      </c>
      <c r="G56">
        <f t="shared" si="2"/>
        <v>2218.855780927614</v>
      </c>
      <c r="J56">
        <f xml:space="preserve"> 1.9726*A56 + 2.8644</f>
        <v>158.85613596697598</v>
      </c>
      <c r="K56">
        <f>B56-J56</f>
        <v>-4.2643461669759972</v>
      </c>
    </row>
    <row r="57" spans="1:11" x14ac:dyDescent="0.45">
      <c r="A57">
        <v>21.553458330000002</v>
      </c>
      <c r="B57">
        <v>50.030753900000001</v>
      </c>
      <c r="C57">
        <f>A57-$H$2</f>
        <v>-31.484151092980003</v>
      </c>
      <c r="D57">
        <f>B57-$I$2</f>
        <v>-57.456303856100043</v>
      </c>
      <c r="E57">
        <f t="shared" si="0"/>
        <v>1808.9629518496233</v>
      </c>
      <c r="F57">
        <f t="shared" si="1"/>
        <v>991.25177004559396</v>
      </c>
      <c r="G57">
        <f t="shared" si="2"/>
        <v>3301.2268528044965</v>
      </c>
      <c r="J57">
        <f xml:space="preserve"> 1.9726*A57 + 2.8644</f>
        <v>45.380751901758003</v>
      </c>
      <c r="K57">
        <f>B57-J57</f>
        <v>4.6500019982419971</v>
      </c>
    </row>
    <row r="58" spans="1:11" x14ac:dyDescent="0.45">
      <c r="A58">
        <v>79.476427779999995</v>
      </c>
      <c r="B58">
        <v>165.4419662</v>
      </c>
      <c r="C58">
        <f>A58-$H$2</f>
        <v>26.43881835701999</v>
      </c>
      <c r="D58">
        <f>B58-$I$2</f>
        <v>57.954908443899953</v>
      </c>
      <c r="E58">
        <f t="shared" si="0"/>
        <v>1532.259297245995</v>
      </c>
      <c r="F58">
        <f t="shared" si="1"/>
        <v>699.0111161154972</v>
      </c>
      <c r="G58">
        <f t="shared" si="2"/>
        <v>3358.7714127408262</v>
      </c>
      <c r="J58">
        <f xml:space="preserve"> 1.9726*A58 + 2.8644</f>
        <v>159.63960143882798</v>
      </c>
      <c r="K58">
        <f>B58-J58</f>
        <v>5.8023647611720151</v>
      </c>
    </row>
    <row r="59" spans="1:11" x14ac:dyDescent="0.45">
      <c r="A59">
        <v>48.767966639999997</v>
      </c>
      <c r="B59">
        <v>110.897288</v>
      </c>
      <c r="C59">
        <f>A59-$H$2</f>
        <v>-4.2696427829800072</v>
      </c>
      <c r="D59">
        <f>B59-$I$2</f>
        <v>3.4102302438999601</v>
      </c>
      <c r="E59">
        <f t="shared" si="0"/>
        <v>-14.560464949167615</v>
      </c>
      <c r="F59">
        <f t="shared" si="1"/>
        <v>18.229849494253262</v>
      </c>
      <c r="G59">
        <f t="shared" si="2"/>
        <v>11.629670316409982</v>
      </c>
      <c r="J59">
        <f xml:space="preserve"> 1.9726*A59 + 2.8644</f>
        <v>99.064090994063989</v>
      </c>
      <c r="K59">
        <f>B59-J59</f>
        <v>11.833197005936015</v>
      </c>
    </row>
    <row r="60" spans="1:11" x14ac:dyDescent="0.45">
      <c r="A60">
        <v>54.793862009999998</v>
      </c>
      <c r="B60">
        <v>114.69188509999999</v>
      </c>
      <c r="C60">
        <f>A60-$H$2</f>
        <v>1.7562525870199934</v>
      </c>
      <c r="D60">
        <f>B60-$I$2</f>
        <v>7.2048273438999502</v>
      </c>
      <c r="E60">
        <f t="shared" si="0"/>
        <v>12.653496661756675</v>
      </c>
      <c r="F60">
        <f t="shared" si="1"/>
        <v>3.0844231494144196</v>
      </c>
      <c r="G60">
        <f t="shared" si="2"/>
        <v>51.909537055408414</v>
      </c>
      <c r="J60">
        <f xml:space="preserve"> 1.9726*A60 + 2.8644</f>
        <v>110.950772200926</v>
      </c>
      <c r="K60">
        <f>B60-J60</f>
        <v>3.7411128990739968</v>
      </c>
    </row>
    <row r="61" spans="1:11" x14ac:dyDescent="0.45">
      <c r="A61">
        <v>87.503525519999997</v>
      </c>
      <c r="B61">
        <v>186.7442063</v>
      </c>
      <c r="C61">
        <f>A61-$H$2</f>
        <v>34.465916097019992</v>
      </c>
      <c r="D61">
        <f>B61-$I$2</f>
        <v>79.257148543899959</v>
      </c>
      <c r="E61">
        <f t="shared" si="0"/>
        <v>2731.6702318031062</v>
      </c>
      <c r="F61">
        <f t="shared" si="1"/>
        <v>1187.8993724068218</v>
      </c>
      <c r="G61">
        <f t="shared" si="2"/>
        <v>6281.6955953098231</v>
      </c>
      <c r="J61">
        <f xml:space="preserve"> 1.9726*A61 + 2.8644</f>
        <v>175.47385444075198</v>
      </c>
      <c r="K61">
        <f>B61-J61</f>
        <v>11.270351859248024</v>
      </c>
    </row>
    <row r="62" spans="1:11" x14ac:dyDescent="0.45">
      <c r="A62">
        <v>38.94913047</v>
      </c>
      <c r="B62">
        <v>70.697222980000006</v>
      </c>
      <c r="C62">
        <f>A62-$H$2</f>
        <v>-14.088478952980005</v>
      </c>
      <c r="D62">
        <f>B62-$I$2</f>
        <v>-36.789834776100037</v>
      </c>
      <c r="E62">
        <f t="shared" si="0"/>
        <v>518.31281292669723</v>
      </c>
      <c r="F62">
        <f t="shared" si="1"/>
        <v>198.48523920856056</v>
      </c>
      <c r="G62">
        <f t="shared" si="2"/>
        <v>1353.4919428527396</v>
      </c>
      <c r="J62">
        <f xml:space="preserve"> 1.9726*A62 + 2.8644</f>
        <v>79.695454765121994</v>
      </c>
      <c r="K62">
        <f>B62-J62</f>
        <v>-8.9982317851219875</v>
      </c>
    </row>
    <row r="63" spans="1:11" x14ac:dyDescent="0.45">
      <c r="A63">
        <v>9.3956128230000004</v>
      </c>
      <c r="B63">
        <v>19.179030050000001</v>
      </c>
      <c r="C63">
        <f>A63-$H$2</f>
        <v>-43.641996599980004</v>
      </c>
      <c r="D63">
        <f>B63-$I$2</f>
        <v>-88.308027706100034</v>
      </c>
      <c r="E63">
        <f t="shared" si="0"/>
        <v>3853.9386449005578</v>
      </c>
      <c r="F63">
        <f t="shared" si="1"/>
        <v>1904.6238672326663</v>
      </c>
      <c r="G63">
        <f t="shared" si="2"/>
        <v>7798.3077573413311</v>
      </c>
      <c r="J63">
        <f xml:space="preserve"> 1.9726*A63 + 2.8644</f>
        <v>21.3981858546498</v>
      </c>
      <c r="K63">
        <f>B63-J63</f>
        <v>-2.2191558046497981</v>
      </c>
    </row>
    <row r="64" spans="1:11" x14ac:dyDescent="0.45">
      <c r="A64">
        <v>11.12118682</v>
      </c>
      <c r="B64">
        <v>27.022959920000002</v>
      </c>
      <c r="C64">
        <f>A64-$H$2</f>
        <v>-41.916422602980006</v>
      </c>
      <c r="D64">
        <f>B64-$I$2</f>
        <v>-80.464097836100038</v>
      </c>
      <c r="E64">
        <f t="shared" si="0"/>
        <v>3372.7671292654982</v>
      </c>
      <c r="F64">
        <f t="shared" si="1"/>
        <v>1756.9864838316132</v>
      </c>
      <c r="G64">
        <f t="shared" si="2"/>
        <v>6474.4710405774786</v>
      </c>
      <c r="J64">
        <f xml:space="preserve"> 1.9726*A64 + 2.8644</f>
        <v>24.802053121131998</v>
      </c>
      <c r="K64">
        <f>B64-J64</f>
        <v>2.220906798868004</v>
      </c>
    </row>
    <row r="65" spans="1:15" x14ac:dyDescent="0.45">
      <c r="A65">
        <v>46.135558260000003</v>
      </c>
      <c r="B65">
        <v>87.292449219999995</v>
      </c>
      <c r="C65">
        <f>A65-$H$2</f>
        <v>-6.9020511629800012</v>
      </c>
      <c r="D65">
        <f>B65-$I$2</f>
        <v>-20.194608536100048</v>
      </c>
      <c r="E65">
        <f t="shared" si="0"/>
        <v>139.38422133251521</v>
      </c>
      <c r="F65">
        <f t="shared" si="1"/>
        <v>47.638310256393588</v>
      </c>
      <c r="G65">
        <f t="shared" si="2"/>
        <v>407.82221392632493</v>
      </c>
      <c r="J65">
        <f xml:space="preserve"> 1.9726*A65 + 2.8644</f>
        <v>93.871402223676</v>
      </c>
      <c r="K65">
        <f>B65-J65</f>
        <v>-6.5789530036760056</v>
      </c>
    </row>
    <row r="66" spans="1:15" x14ac:dyDescent="0.45">
      <c r="A66">
        <v>85.697573579999997</v>
      </c>
      <c r="B66">
        <v>167.92461410000001</v>
      </c>
      <c r="C66">
        <f>A66-$H$2</f>
        <v>32.659964157019992</v>
      </c>
      <c r="D66">
        <f>B66-$I$2</f>
        <v>60.437556343899971</v>
      </c>
      <c r="E66">
        <f t="shared" si="0"/>
        <v>1973.8884239296492</v>
      </c>
      <c r="F66">
        <f t="shared" si="1"/>
        <v>1066.6732587378306</v>
      </c>
      <c r="G66">
        <f t="shared" si="2"/>
        <v>3652.6982168220834</v>
      </c>
      <c r="J66">
        <f xml:space="preserve"> 1.9726*A66 + 2.8644</f>
        <v>171.91143364390797</v>
      </c>
      <c r="K66">
        <f>B66-J66</f>
        <v>-3.9868195439079557</v>
      </c>
    </row>
    <row r="67" spans="1:15" x14ac:dyDescent="0.45">
      <c r="A67">
        <v>50.110296400000003</v>
      </c>
      <c r="B67">
        <v>96.020548439999999</v>
      </c>
      <c r="C67">
        <f>A67-$H$2</f>
        <v>-2.9273130229800017</v>
      </c>
      <c r="D67">
        <f>B67-$I$2</f>
        <v>-11.466509316100044</v>
      </c>
      <c r="E67">
        <f t="shared" ref="E67:E101" si="3">D67*C67</f>
        <v>33.566062049141173</v>
      </c>
      <c r="F67">
        <f t="shared" ref="F67:F101" si="4">C67^2</f>
        <v>8.5691615345083161</v>
      </c>
      <c r="G67">
        <f t="shared" ref="G67:G101" si="5">D67^2</f>
        <v>131.4808358962091</v>
      </c>
      <c r="J67">
        <f xml:space="preserve"> 1.9726*A67 + 2.8644</f>
        <v>101.71197067864</v>
      </c>
      <c r="K67">
        <f>B67-J67</f>
        <v>-5.6914222386400013</v>
      </c>
    </row>
    <row r="68" spans="1:15" x14ac:dyDescent="0.45">
      <c r="A68">
        <v>11.073666729999999</v>
      </c>
      <c r="B68">
        <v>24.946324650000001</v>
      </c>
      <c r="C68">
        <f>A68-$H$2</f>
        <v>-41.963942692980005</v>
      </c>
      <c r="D68">
        <f>B68-$I$2</f>
        <v>-82.540733106100049</v>
      </c>
      <c r="E68">
        <f t="shared" si="3"/>
        <v>3463.7345939009401</v>
      </c>
      <c r="F68">
        <f t="shared" si="4"/>
        <v>1760.97248633971</v>
      </c>
      <c r="G68">
        <f t="shared" si="5"/>
        <v>6812.972621692441</v>
      </c>
      <c r="J68">
        <f xml:space="preserve"> 1.9726*A68 + 2.8644</f>
        <v>24.708314991597998</v>
      </c>
      <c r="K68">
        <f>B68-J68</f>
        <v>0.23800965840200305</v>
      </c>
    </row>
    <row r="69" spans="1:15" x14ac:dyDescent="0.45">
      <c r="A69">
        <v>22.228130849999999</v>
      </c>
      <c r="B69">
        <v>54.004145880000003</v>
      </c>
      <c r="C69">
        <f>A69-$H$2</f>
        <v>-30.809478572980005</v>
      </c>
      <c r="D69">
        <f>B69-$I$2</f>
        <v>-53.48291187610004</v>
      </c>
      <c r="E69">
        <f t="shared" si="3"/>
        <v>1647.7806274672821</v>
      </c>
      <c r="F69">
        <f t="shared" si="4"/>
        <v>949.22396993891402</v>
      </c>
      <c r="G69">
        <f t="shared" si="5"/>
        <v>2860.4218627466826</v>
      </c>
      <c r="J69">
        <f xml:space="preserve"> 1.9726*A69 + 2.8644</f>
        <v>46.711610914709993</v>
      </c>
      <c r="K69">
        <f>B69-J69</f>
        <v>7.2925349652900096</v>
      </c>
    </row>
    <row r="70" spans="1:15" x14ac:dyDescent="0.45">
      <c r="A70">
        <v>67.5539548</v>
      </c>
      <c r="B70">
        <v>133.16525440000001</v>
      </c>
      <c r="C70">
        <f>A70-$H$2</f>
        <v>14.516345377019995</v>
      </c>
      <c r="D70">
        <f>B70-$I$2</f>
        <v>25.678196643899966</v>
      </c>
      <c r="E70">
        <f t="shared" si="3"/>
        <v>372.75357114188762</v>
      </c>
      <c r="F70">
        <f t="shared" si="4"/>
        <v>210.72428310492978</v>
      </c>
      <c r="G70">
        <f t="shared" si="5"/>
        <v>659.36978288279545</v>
      </c>
      <c r="J70">
        <f xml:space="preserve"> 1.9726*A70 + 2.8644</f>
        <v>136.12133123848</v>
      </c>
      <c r="K70">
        <f>B70-J70</f>
        <v>-2.9560768384799871</v>
      </c>
      <c r="N70">
        <f>SUMPRODUCT(C2:C101,D2:D101)/SUMSQ(C2:C101)</f>
        <v>1.9726121673940729</v>
      </c>
      <c r="O70">
        <f>(SUMPRODUCT(A2:A101,B2:B101)-COUNT(A2:A101)*H2*I2)/(SUMSQ(A2:A101)-COUNT(A2:A101)*H2^2)</f>
        <v>1.9726121673940678</v>
      </c>
    </row>
    <row r="71" spans="1:15" x14ac:dyDescent="0.45">
      <c r="A71">
        <v>12.78718566</v>
      </c>
      <c r="B71">
        <v>28.006223219999999</v>
      </c>
      <c r="C71">
        <f>A71-$H$2</f>
        <v>-40.250423762980006</v>
      </c>
      <c r="D71">
        <f>B71-$I$2</f>
        <v>-79.480834536100048</v>
      </c>
      <c r="E71">
        <f t="shared" si="3"/>
        <v>3199.1372711133231</v>
      </c>
      <c r="F71">
        <f t="shared" si="4"/>
        <v>1620.0966130994655</v>
      </c>
      <c r="G71">
        <f t="shared" si="5"/>
        <v>6317.2030585549137</v>
      </c>
      <c r="J71">
        <f xml:space="preserve"> 1.9726*A71 + 2.8644</f>
        <v>28.088402432915998</v>
      </c>
      <c r="K71">
        <f>B71-J71</f>
        <v>-8.21792129159995E-2</v>
      </c>
      <c r="N71">
        <f>I2-N70*H2</f>
        <v>2.8644240788351567</v>
      </c>
    </row>
    <row r="72" spans="1:15" x14ac:dyDescent="0.45">
      <c r="A72">
        <v>46.965490840000001</v>
      </c>
      <c r="B72">
        <v>100.60558949999999</v>
      </c>
      <c r="C72">
        <f>A72-$H$2</f>
        <v>-6.0721185829800035</v>
      </c>
      <c r="D72">
        <f>B72-$I$2</f>
        <v>-6.8814682561000495</v>
      </c>
      <c r="E72">
        <f t="shared" si="3"/>
        <v>41.785091276052107</v>
      </c>
      <c r="F72">
        <f t="shared" si="4"/>
        <v>36.870624085771084</v>
      </c>
      <c r="G72">
        <f t="shared" si="5"/>
        <v>47.354605359712657</v>
      </c>
      <c r="J72">
        <f xml:space="preserve"> 1.9726*A72 + 2.8644</f>
        <v>95.508527230984001</v>
      </c>
      <c r="K72">
        <f>B72-J72</f>
        <v>5.0970622690159928</v>
      </c>
    </row>
    <row r="73" spans="1:15" x14ac:dyDescent="0.45">
      <c r="A73">
        <v>4.8485406480000002</v>
      </c>
      <c r="B73">
        <v>13.8572726</v>
      </c>
      <c r="C73">
        <f>A73-$H$2</f>
        <v>-48.189068774980001</v>
      </c>
      <c r="D73">
        <f>B73-$I$2</f>
        <v>-93.629785156100041</v>
      </c>
      <c r="E73">
        <f t="shared" si="3"/>
        <v>4511.9321562739069</v>
      </c>
      <c r="F73">
        <f t="shared" si="4"/>
        <v>2322.1863493997525</v>
      </c>
      <c r="G73">
        <f t="shared" si="5"/>
        <v>8766.5366683774519</v>
      </c>
      <c r="J73">
        <f xml:space="preserve"> 1.9726*A73 + 2.8644</f>
        <v>12.428631282244799</v>
      </c>
      <c r="K73">
        <f>B73-J73</f>
        <v>1.4286413177552006</v>
      </c>
    </row>
    <row r="74" spans="1:15" x14ac:dyDescent="0.45">
      <c r="A74">
        <v>40.537331930000001</v>
      </c>
      <c r="B74">
        <v>82.590662940000001</v>
      </c>
      <c r="C74">
        <f>A74-$H$2</f>
        <v>-12.500277492980004</v>
      </c>
      <c r="D74">
        <f>B74-$I$2</f>
        <v>-24.896394816100042</v>
      </c>
      <c r="E74">
        <f t="shared" si="3"/>
        <v>311.21184377603942</v>
      </c>
      <c r="F74">
        <f t="shared" si="4"/>
        <v>156.25693740150246</v>
      </c>
      <c r="G74">
        <f t="shared" si="5"/>
        <v>619.83047483913299</v>
      </c>
      <c r="J74">
        <f xml:space="preserve"> 1.9726*A74 + 2.8644</f>
        <v>82.828340965118002</v>
      </c>
      <c r="K74">
        <f>B74-J74</f>
        <v>-0.23767802511800085</v>
      </c>
    </row>
    <row r="75" spans="1:15" x14ac:dyDescent="0.45">
      <c r="A75">
        <v>26.330461270000001</v>
      </c>
      <c r="B75">
        <v>50.231803909999996</v>
      </c>
      <c r="C75">
        <f>A75-$H$2</f>
        <v>-26.707148152980004</v>
      </c>
      <c r="D75">
        <f>B75-$I$2</f>
        <v>-57.255253846100047</v>
      </c>
      <c r="E75">
        <f t="shared" si="3"/>
        <v>1529.124547004272</v>
      </c>
      <c r="F75">
        <f t="shared" si="4"/>
        <v>713.27176246522322</v>
      </c>
      <c r="G75">
        <f t="shared" si="5"/>
        <v>3278.1640929813543</v>
      </c>
      <c r="J75">
        <f xml:space="preserve"> 1.9726*A75 + 2.8644</f>
        <v>54.803867901201997</v>
      </c>
      <c r="K75">
        <f>B75-J75</f>
        <v>-4.5720639912020005</v>
      </c>
    </row>
    <row r="76" spans="1:15" x14ac:dyDescent="0.45">
      <c r="A76">
        <v>38.884726350000001</v>
      </c>
      <c r="B76">
        <v>79.481772419999999</v>
      </c>
      <c r="C76">
        <f>A76-$H$2</f>
        <v>-14.152883072980003</v>
      </c>
      <c r="D76">
        <f>B76-$I$2</f>
        <v>-28.005285336100044</v>
      </c>
      <c r="E76">
        <f t="shared" si="3"/>
        <v>396.35552878726543</v>
      </c>
      <c r="F76">
        <f t="shared" si="4"/>
        <v>200.3040992774439</v>
      </c>
      <c r="G76">
        <f t="shared" si="5"/>
        <v>784.29600675638017</v>
      </c>
      <c r="J76">
        <f xml:space="preserve"> 1.9726*A76 + 2.8644</f>
        <v>79.568411198009997</v>
      </c>
      <c r="K76">
        <f>B76-J76</f>
        <v>-8.6638778009998418E-2</v>
      </c>
    </row>
    <row r="77" spans="1:15" x14ac:dyDescent="0.45">
      <c r="A77">
        <v>93.838266529999999</v>
      </c>
      <c r="B77">
        <v>191.32431779999999</v>
      </c>
      <c r="C77">
        <f>A77-$H$2</f>
        <v>40.800657107019994</v>
      </c>
      <c r="D77">
        <f>B77-$I$2</f>
        <v>83.837260043899946</v>
      </c>
      <c r="E77">
        <f t="shared" si="3"/>
        <v>3420.6152998432299</v>
      </c>
      <c r="F77">
        <f t="shared" si="4"/>
        <v>1664.6936203646212</v>
      </c>
      <c r="G77">
        <f t="shared" si="5"/>
        <v>7028.6861716685025</v>
      </c>
      <c r="I77">
        <f>_xlfn.STDEV.P(A2:A101)</f>
        <v>26.766208681819435</v>
      </c>
      <c r="J77">
        <f xml:space="preserve"> 1.9726*A77 + 2.8644</f>
        <v>187.96976455707798</v>
      </c>
      <c r="K77">
        <f>B77-J77</f>
        <v>3.3545532429220088</v>
      </c>
    </row>
    <row r="78" spans="1:15" x14ac:dyDescent="0.45">
      <c r="A78">
        <v>60.081659969999997</v>
      </c>
      <c r="B78">
        <v>120.4951154</v>
      </c>
      <c r="C78">
        <f>A78-$H$2</f>
        <v>7.0440505470199923</v>
      </c>
      <c r="D78">
        <f>B78-$I$2</f>
        <v>13.00805764389996</v>
      </c>
      <c r="E78">
        <f t="shared" si="3"/>
        <v>91.629415562181109</v>
      </c>
      <c r="F78">
        <f t="shared" si="4"/>
        <v>49.61864810897265</v>
      </c>
      <c r="G78">
        <f t="shared" si="5"/>
        <v>169.20956366702418</v>
      </c>
      <c r="I78">
        <f>_xlfn.STDEV.P(B2:B101)</f>
        <v>53.033643525675153</v>
      </c>
      <c r="J78">
        <f xml:space="preserve"> 1.9726*A78 + 2.8644</f>
        <v>121.38148245682198</v>
      </c>
      <c r="K78">
        <f>B78-J78</f>
        <v>-0.88636705682198169</v>
      </c>
    </row>
    <row r="79" spans="1:15" x14ac:dyDescent="0.45">
      <c r="A79">
        <v>50.113965219999997</v>
      </c>
      <c r="B79">
        <v>111.3523229</v>
      </c>
      <c r="C79">
        <f>A79-$H$2</f>
        <v>-2.9236442029800074</v>
      </c>
      <c r="D79">
        <f>B79-$I$2</f>
        <v>3.8652651438999612</v>
      </c>
      <c r="E79">
        <f t="shared" si="3"/>
        <v>-11.300660030943806</v>
      </c>
      <c r="F79">
        <f t="shared" si="4"/>
        <v>8.5476954256186026</v>
      </c>
      <c r="G79">
        <f t="shared" si="5"/>
        <v>14.940274632647988</v>
      </c>
      <c r="J79">
        <f xml:space="preserve"> 1.9726*A79 + 2.8644</f>
        <v>101.719207792972</v>
      </c>
      <c r="K79">
        <f>B79-J79</f>
        <v>9.6331151070280043</v>
      </c>
    </row>
    <row r="80" spans="1:15" x14ac:dyDescent="0.45">
      <c r="A80">
        <v>17.718685279999999</v>
      </c>
      <c r="B80">
        <v>44.93760649</v>
      </c>
      <c r="C80">
        <f>A80-$H$2</f>
        <v>-35.318924142980009</v>
      </c>
      <c r="D80">
        <f>B80-$I$2</f>
        <v>-62.549451266100043</v>
      </c>
      <c r="E80">
        <f t="shared" si="3"/>
        <v>2209.1793244524124</v>
      </c>
      <c r="F80">
        <f t="shared" si="4"/>
        <v>1247.4264026175763</v>
      </c>
      <c r="G80">
        <f t="shared" si="5"/>
        <v>3912.4338536902242</v>
      </c>
      <c r="I80">
        <f>_xlfn.STDEV.P(A2:A101,B2:B101)</f>
        <v>50.05681014955735</v>
      </c>
      <c r="J80">
        <f xml:space="preserve"> 1.9726*A80 + 2.8644</f>
        <v>37.816278583328</v>
      </c>
      <c r="K80">
        <f>B80-J80</f>
        <v>7.1213279066720006</v>
      </c>
    </row>
    <row r="81" spans="1:11" x14ac:dyDescent="0.45">
      <c r="A81">
        <v>85.073031139999998</v>
      </c>
      <c r="B81">
        <v>172.1332031</v>
      </c>
      <c r="C81">
        <f>A81-$H$2</f>
        <v>32.035421717019993</v>
      </c>
      <c r="D81">
        <f>B81-$I$2</f>
        <v>64.64614534389996</v>
      </c>
      <c r="E81">
        <f t="shared" si="3"/>
        <v>2070.9665284716039</v>
      </c>
      <c r="F81">
        <f t="shared" si="4"/>
        <v>1026.2682445873163</v>
      </c>
      <c r="G81">
        <f t="shared" si="5"/>
        <v>4179.1241078246385</v>
      </c>
      <c r="J81">
        <f xml:space="preserve"> 1.9726*A81 + 2.8644</f>
        <v>170.67946122676398</v>
      </c>
      <c r="K81">
        <f>B81-J81</f>
        <v>1.4537418732360265</v>
      </c>
    </row>
    <row r="82" spans="1:11" x14ac:dyDescent="0.45">
      <c r="A82">
        <v>41.321509730000002</v>
      </c>
      <c r="B82">
        <v>84.889235999999997</v>
      </c>
      <c r="C82">
        <f>A82-$H$2</f>
        <v>-11.716099692980002</v>
      </c>
      <c r="D82">
        <f>B82-$I$2</f>
        <v>-22.597821756100046</v>
      </c>
      <c r="E82">
        <f t="shared" si="3"/>
        <v>264.75833253866057</v>
      </c>
      <c r="F82">
        <f t="shared" si="4"/>
        <v>137.26699201584609</v>
      </c>
      <c r="G82">
        <f t="shared" si="5"/>
        <v>510.66154812046858</v>
      </c>
      <c r="J82">
        <f xml:space="preserve"> 1.9726*A82 + 2.8644</f>
        <v>84.37521009339801</v>
      </c>
      <c r="K82">
        <f>B82-J82</f>
        <v>0.51402590660198655</v>
      </c>
    </row>
    <row r="83" spans="1:11" x14ac:dyDescent="0.45">
      <c r="A83">
        <v>35.451547089999998</v>
      </c>
      <c r="B83">
        <v>69.918991239999997</v>
      </c>
      <c r="C83">
        <f>A83-$H$2</f>
        <v>-17.586062332980006</v>
      </c>
      <c r="D83">
        <f>B83-$I$2</f>
        <v>-37.568066516100046</v>
      </c>
      <c r="E83">
        <f t="shared" si="3"/>
        <v>660.6743594816744</v>
      </c>
      <c r="F83">
        <f t="shared" si="4"/>
        <v>309.26958837945818</v>
      </c>
      <c r="G83">
        <f t="shared" si="5"/>
        <v>1411.3596217581176</v>
      </c>
      <c r="J83">
        <f xml:space="preserve"> 1.9726*A83 + 2.8644</f>
        <v>72.796121789734002</v>
      </c>
      <c r="K83">
        <f>B83-J83</f>
        <v>-2.8771305497340052</v>
      </c>
    </row>
    <row r="84" spans="1:11" x14ac:dyDescent="0.45">
      <c r="A84">
        <v>74.021025539999997</v>
      </c>
      <c r="B84">
        <v>149.77864629999999</v>
      </c>
      <c r="C84">
        <f>A84-$H$2</f>
        <v>20.983416117019992</v>
      </c>
      <c r="D84">
        <f>B84-$I$2</f>
        <v>42.291588543899948</v>
      </c>
      <c r="E84">
        <f t="shared" si="3"/>
        <v>887.42200066644818</v>
      </c>
      <c r="F84">
        <f t="shared" si="4"/>
        <v>440.30375194001437</v>
      </c>
      <c r="G84">
        <f t="shared" si="5"/>
        <v>1788.5784615665293</v>
      </c>
      <c r="J84">
        <f xml:space="preserve"> 1.9726*A84 + 2.8644</f>
        <v>148.87827498020397</v>
      </c>
      <c r="K84">
        <f>B84-J84</f>
        <v>0.90037131979602236</v>
      </c>
    </row>
    <row r="85" spans="1:11" x14ac:dyDescent="0.45">
      <c r="A85">
        <v>90.519721099999998</v>
      </c>
      <c r="B85">
        <v>187.59390970000001</v>
      </c>
      <c r="C85">
        <f>A85-$H$2</f>
        <v>37.482111677019994</v>
      </c>
      <c r="D85">
        <f>B85-$I$2</f>
        <v>80.106851943899969</v>
      </c>
      <c r="E85">
        <f t="shared" si="3"/>
        <v>3002.5739706557647</v>
      </c>
      <c r="F85">
        <f t="shared" si="4"/>
        <v>1404.9086957685986</v>
      </c>
      <c r="G85">
        <f t="shared" si="5"/>
        <v>6417.1077283619106</v>
      </c>
      <c r="J85">
        <f xml:space="preserve"> 1.9726*A85 + 2.8644</f>
        <v>181.42360184185998</v>
      </c>
      <c r="K85">
        <f>B85-J85</f>
        <v>6.1703078581400348</v>
      </c>
    </row>
    <row r="86" spans="1:11" x14ac:dyDescent="0.45">
      <c r="A86">
        <v>34.540597040000002</v>
      </c>
      <c r="B86">
        <v>66.326858950000002</v>
      </c>
      <c r="C86">
        <f>A86-$H$2</f>
        <v>-18.497012382980003</v>
      </c>
      <c r="D86">
        <f>B86-$I$2</f>
        <v>-41.160198806100041</v>
      </c>
      <c r="E86">
        <f t="shared" si="3"/>
        <v>761.34070700235122</v>
      </c>
      <c r="F86">
        <f t="shared" si="4"/>
        <v>342.1394670961156</v>
      </c>
      <c r="G86">
        <f t="shared" si="5"/>
        <v>1694.1619657576794</v>
      </c>
      <c r="J86">
        <f xml:space="preserve"> 1.9726*A86 + 2.8644</f>
        <v>70.999181721104009</v>
      </c>
      <c r="K86">
        <f>B86-J86</f>
        <v>-4.6723227711040067</v>
      </c>
    </row>
    <row r="87" spans="1:11" x14ac:dyDescent="0.45">
      <c r="A87">
        <v>94.561662130000002</v>
      </c>
      <c r="B87">
        <v>189.14496410000001</v>
      </c>
      <c r="C87">
        <f>A87-$H$2</f>
        <v>41.524052707019997</v>
      </c>
      <c r="D87">
        <f>B87-$I$2</f>
        <v>81.657906343899967</v>
      </c>
      <c r="E87">
        <f t="shared" si="3"/>
        <v>3390.7672069690047</v>
      </c>
      <c r="F87">
        <f t="shared" si="4"/>
        <v>1724.2469532153748</v>
      </c>
      <c r="G87">
        <f t="shared" si="5"/>
        <v>6668.0136684691388</v>
      </c>
      <c r="J87">
        <f xml:space="preserve"> 1.9726*A87 + 2.8644</f>
        <v>189.396734717638</v>
      </c>
      <c r="K87">
        <f>B87-J87</f>
        <v>-0.25177061763798747</v>
      </c>
    </row>
    <row r="88" spans="1:11" x14ac:dyDescent="0.45">
      <c r="A88">
        <v>52.956267850000003</v>
      </c>
      <c r="B88">
        <v>103.4468359</v>
      </c>
      <c r="C88">
        <f>A88-$H$2</f>
        <v>-8.1341572980001331E-2</v>
      </c>
      <c r="D88">
        <f>B88-$I$2</f>
        <v>-4.0402218561000467</v>
      </c>
      <c r="E88">
        <f t="shared" si="3"/>
        <v>0.32863800096335838</v>
      </c>
      <c r="F88">
        <f t="shared" si="4"/>
        <v>6.6164514948608829E-3</v>
      </c>
      <c r="G88">
        <f t="shared" si="5"/>
        <v>16.323392646508506</v>
      </c>
      <c r="J88">
        <f xml:space="preserve"> 1.9726*A88 + 2.8644</f>
        <v>107.32593396091001</v>
      </c>
      <c r="K88">
        <f>B88-J88</f>
        <v>-3.8790980609100103</v>
      </c>
    </row>
    <row r="89" spans="1:11" x14ac:dyDescent="0.45">
      <c r="A89">
        <v>80.106436410000001</v>
      </c>
      <c r="B89">
        <v>158.52943010000001</v>
      </c>
      <c r="C89">
        <f>A89-$H$2</f>
        <v>27.068826987019996</v>
      </c>
      <c r="D89">
        <f>B89-$I$2</f>
        <v>51.04237234389997</v>
      </c>
      <c r="E89">
        <f t="shared" si="3"/>
        <v>1381.6571459840825</v>
      </c>
      <c r="F89">
        <f t="shared" si="4"/>
        <v>732.72139445322205</v>
      </c>
      <c r="G89">
        <f t="shared" si="5"/>
        <v>2605.3237744933244</v>
      </c>
      <c r="J89">
        <f xml:space="preserve"> 1.9726*A89 + 2.8644</f>
        <v>160.88235646236598</v>
      </c>
      <c r="K89">
        <f>B89-J89</f>
        <v>-2.3529263623659631</v>
      </c>
    </row>
    <row r="90" spans="1:11" x14ac:dyDescent="0.45">
      <c r="A90">
        <v>49.822757580000001</v>
      </c>
      <c r="B90">
        <v>98.698839629999995</v>
      </c>
      <c r="C90">
        <f>A90-$H$2</f>
        <v>-3.2148518429800035</v>
      </c>
      <c r="D90">
        <f>B90-$I$2</f>
        <v>-8.7882181261000483</v>
      </c>
      <c r="E90">
        <f t="shared" si="3"/>
        <v>28.252819239203014</v>
      </c>
      <c r="F90">
        <f t="shared" si="4"/>
        <v>10.335272372311925</v>
      </c>
      <c r="G90">
        <f t="shared" si="5"/>
        <v>77.232777831913438</v>
      </c>
      <c r="J90">
        <f xml:space="preserve"> 1.9726*A90 + 2.8644</f>
        <v>101.144771602308</v>
      </c>
      <c r="K90">
        <f>B90-J90</f>
        <v>-2.4459319723080029</v>
      </c>
    </row>
    <row r="91" spans="1:11" x14ac:dyDescent="0.45">
      <c r="A91">
        <v>61.781725309999999</v>
      </c>
      <c r="B91">
        <v>122.6473951</v>
      </c>
      <c r="C91">
        <f>A91-$H$2</f>
        <v>8.7441158870199942</v>
      </c>
      <c r="D91">
        <f>B91-$I$2</f>
        <v>15.160337343899954</v>
      </c>
      <c r="E91">
        <f t="shared" si="3"/>
        <v>132.5637466213781</v>
      </c>
      <c r="F91">
        <f t="shared" si="4"/>
        <v>76.459562645635458</v>
      </c>
      <c r="G91">
        <f t="shared" si="5"/>
        <v>229.83582838084752</v>
      </c>
      <c r="J91">
        <f xml:space="preserve"> 1.9726*A91 + 2.8644</f>
        <v>124.73503134650599</v>
      </c>
      <c r="K91">
        <f>B91-J91</f>
        <v>-2.0876362465059941</v>
      </c>
    </row>
    <row r="92" spans="1:11" x14ac:dyDescent="0.45">
      <c r="A92">
        <v>60.28610836</v>
      </c>
      <c r="B92">
        <v>124.76334629999999</v>
      </c>
      <c r="C92">
        <f>A92-$H$2</f>
        <v>7.2484989370199955</v>
      </c>
      <c r="D92">
        <f>B92-$I$2</f>
        <v>17.276288543899952</v>
      </c>
      <c r="E92">
        <f t="shared" si="3"/>
        <v>125.22715914610953</v>
      </c>
      <c r="F92">
        <f t="shared" si="4"/>
        <v>52.540736839980006</v>
      </c>
      <c r="G92">
        <f t="shared" si="5"/>
        <v>298.47014585208871</v>
      </c>
      <c r="J92">
        <f xml:space="preserve"> 1.9726*A92 + 2.8644</f>
        <v>121.784777350936</v>
      </c>
      <c r="K92">
        <f>B92-J92</f>
        <v>2.9785689490639982</v>
      </c>
    </row>
    <row r="93" spans="1:11" x14ac:dyDescent="0.45">
      <c r="A93">
        <v>77.320690189999993</v>
      </c>
      <c r="B93">
        <v>155.67749309999999</v>
      </c>
      <c r="C93">
        <f>A93-$H$2</f>
        <v>24.283080767019989</v>
      </c>
      <c r="D93">
        <f>B93-$I$2</f>
        <v>48.190435343899949</v>
      </c>
      <c r="E93">
        <f t="shared" si="3"/>
        <v>1170.2122336537773</v>
      </c>
      <c r="F93">
        <f t="shared" si="4"/>
        <v>589.66801153761605</v>
      </c>
      <c r="G93">
        <f t="shared" si="5"/>
        <v>2322.3180586346016</v>
      </c>
      <c r="J93">
        <f xml:space="preserve"> 1.9726*A93 + 2.8644</f>
        <v>155.38719346879398</v>
      </c>
      <c r="K93">
        <f>B93-J93</f>
        <v>0.2902996312060111</v>
      </c>
    </row>
    <row r="94" spans="1:11" x14ac:dyDescent="0.45">
      <c r="A94">
        <v>15.646358749999999</v>
      </c>
      <c r="B94">
        <v>35.410608250000003</v>
      </c>
      <c r="C94">
        <f>A94-$H$2</f>
        <v>-37.391250672980007</v>
      </c>
      <c r="D94">
        <f>B94-$I$2</f>
        <v>-72.076449506100033</v>
      </c>
      <c r="E94">
        <f t="shared" si="3"/>
        <v>2695.0285911009723</v>
      </c>
      <c r="F94">
        <f t="shared" si="4"/>
        <v>1398.1056268896277</v>
      </c>
      <c r="G94">
        <f t="shared" si="5"/>
        <v>5195.0145734053876</v>
      </c>
      <c r="J94">
        <f xml:space="preserve"> 1.9726*A94 + 2.8644</f>
        <v>33.728407270249996</v>
      </c>
      <c r="K94">
        <f>B94-J94</f>
        <v>1.6822009797500073</v>
      </c>
    </row>
    <row r="95" spans="1:11" x14ac:dyDescent="0.45">
      <c r="A95">
        <v>71.540618339999995</v>
      </c>
      <c r="B95">
        <v>151.3234587</v>
      </c>
      <c r="C95">
        <f>A95-$H$2</f>
        <v>18.50300891701999</v>
      </c>
      <c r="D95">
        <f>B95-$I$2</f>
        <v>43.83640094389996</v>
      </c>
      <c r="E95">
        <f t="shared" si="3"/>
        <v>811.10531755504451</v>
      </c>
      <c r="F95">
        <f t="shared" si="4"/>
        <v>342.36133898332128</v>
      </c>
      <c r="G95">
        <f t="shared" si="5"/>
        <v>1921.6300477143534</v>
      </c>
      <c r="J95">
        <f xml:space="preserve"> 1.9726*A95 + 2.8644</f>
        <v>143.98542373748398</v>
      </c>
      <c r="K95">
        <f>B95-J95</f>
        <v>7.3380349625160193</v>
      </c>
    </row>
    <row r="96" spans="1:11" x14ac:dyDescent="0.45">
      <c r="A96">
        <v>62.452398109999997</v>
      </c>
      <c r="B96">
        <v>129.4339588</v>
      </c>
      <c r="C96">
        <f>A96-$H$2</f>
        <v>9.4147886870199926</v>
      </c>
      <c r="D96">
        <f>B96-$I$2</f>
        <v>21.946901043899956</v>
      </c>
      <c r="E96">
        <f t="shared" si="3"/>
        <v>206.62543566325658</v>
      </c>
      <c r="F96">
        <f t="shared" si="4"/>
        <v>88.638246021239638</v>
      </c>
      <c r="G96">
        <f t="shared" si="5"/>
        <v>481.66646543073699</v>
      </c>
      <c r="J96">
        <f xml:space="preserve"> 1.9726*A96 + 2.8644</f>
        <v>126.05800051178599</v>
      </c>
      <c r="K96">
        <f>B96-J96</f>
        <v>3.375958288214008</v>
      </c>
    </row>
    <row r="97" spans="1:11" x14ac:dyDescent="0.45">
      <c r="A97">
        <v>79.059832369999995</v>
      </c>
      <c r="B97">
        <v>163.09690259999999</v>
      </c>
      <c r="C97">
        <f>A97-$H$2</f>
        <v>26.022222947019991</v>
      </c>
      <c r="D97">
        <f>B97-$I$2</f>
        <v>55.60984484389995</v>
      </c>
      <c r="E97">
        <f t="shared" si="3"/>
        <v>1447.0917805771546</v>
      </c>
      <c r="F97">
        <f t="shared" si="4"/>
        <v>677.15608710441381</v>
      </c>
      <c r="G97">
        <f t="shared" si="5"/>
        <v>3092.4548435626257</v>
      </c>
      <c r="J97">
        <f xml:space="preserve"> 1.9726*A97 + 2.8644</f>
        <v>158.81782533306196</v>
      </c>
      <c r="K97">
        <f>B97-J97</f>
        <v>4.2790772669380317</v>
      </c>
    </row>
    <row r="98" spans="1:11" x14ac:dyDescent="0.45">
      <c r="A98">
        <v>72.197693439999995</v>
      </c>
      <c r="B98">
        <v>142.89852260000001</v>
      </c>
      <c r="C98">
        <f>A98-$H$2</f>
        <v>19.16008401701999</v>
      </c>
      <c r="D98">
        <f>B98-$I$2</f>
        <v>35.411464843899964</v>
      </c>
      <c r="E98">
        <f t="shared" si="3"/>
        <v>678.48664157487303</v>
      </c>
      <c r="F98">
        <f t="shared" si="4"/>
        <v>367.10881953926486</v>
      </c>
      <c r="G98">
        <f t="shared" si="5"/>
        <v>1253.9718423907632</v>
      </c>
      <c r="J98">
        <f xml:space="preserve"> 1.9726*A98 + 2.8644</f>
        <v>145.28157007974397</v>
      </c>
      <c r="K98">
        <f>B98-J98</f>
        <v>-2.3830474797439649</v>
      </c>
    </row>
    <row r="99" spans="1:11" x14ac:dyDescent="0.45">
      <c r="A99">
        <v>71.417753419999997</v>
      </c>
      <c r="B99">
        <v>148.09420850000001</v>
      </c>
      <c r="C99">
        <f>A99-$H$2</f>
        <v>18.380143997019992</v>
      </c>
      <c r="D99">
        <f>B99-$I$2</f>
        <v>40.607150743899965</v>
      </c>
      <c r="E99">
        <f t="shared" si="3"/>
        <v>746.36527798157886</v>
      </c>
      <c r="F99">
        <f t="shared" si="4"/>
        <v>337.82969335119003</v>
      </c>
      <c r="G99">
        <f t="shared" si="5"/>
        <v>1648.9406915378154</v>
      </c>
      <c r="J99">
        <f xml:space="preserve"> 1.9726*A99 + 2.8644</f>
        <v>143.74306039629198</v>
      </c>
      <c r="K99">
        <f>B99-J99</f>
        <v>4.3511481037080273</v>
      </c>
    </row>
    <row r="100" spans="1:11" x14ac:dyDescent="0.45">
      <c r="A100">
        <v>31.00882008</v>
      </c>
      <c r="B100">
        <v>63.796876249999997</v>
      </c>
      <c r="C100">
        <f>A100-$H$2</f>
        <v>-22.028789342980005</v>
      </c>
      <c r="D100">
        <f>B100-$I$2</f>
        <v>-43.690181506100046</v>
      </c>
      <c r="E100">
        <f t="shared" si="3"/>
        <v>962.44180475443875</v>
      </c>
      <c r="F100">
        <f t="shared" si="4"/>
        <v>485.26755991738946</v>
      </c>
      <c r="G100">
        <f t="shared" si="5"/>
        <v>1908.8319600359664</v>
      </c>
      <c r="J100">
        <f xml:space="preserve"> 1.9726*A100 + 2.8644</f>
        <v>64.032398489808003</v>
      </c>
      <c r="K100">
        <f>B100-J100</f>
        <v>-0.23552223980800591</v>
      </c>
    </row>
    <row r="101" spans="1:11" x14ac:dyDescent="0.45">
      <c r="A101">
        <v>40.325282219999998</v>
      </c>
      <c r="B101">
        <v>86.723685329999995</v>
      </c>
      <c r="C101">
        <f>A101-$H$2</f>
        <v>-12.712327202980006</v>
      </c>
      <c r="D101">
        <f>B101-$I$2</f>
        <v>-20.763372426100048</v>
      </c>
      <c r="E101">
        <f t="shared" si="3"/>
        <v>263.95078411791661</v>
      </c>
      <c r="F101">
        <f t="shared" si="4"/>
        <v>161.60326291562546</v>
      </c>
      <c r="G101">
        <f t="shared" si="5"/>
        <v>431.1176345049318</v>
      </c>
      <c r="J101">
        <f xml:space="preserve"> 1.9726*A101 + 2.8644</f>
        <v>82.410051707172002</v>
      </c>
      <c r="K101">
        <f>B101-J101</f>
        <v>4.313633622827993</v>
      </c>
    </row>
    <row r="102" spans="1:11" x14ac:dyDescent="0.45">
      <c r="A102">
        <f>SUM(A2:A101)</f>
        <v>5303.7609422980004</v>
      </c>
      <c r="B102">
        <f>SUM(B2:B101)</f>
        <v>10748.705775610004</v>
      </c>
      <c r="E102">
        <f>SUM(E2:E101)</f>
        <v>141323.8391477417</v>
      </c>
      <c r="F102">
        <f>SUM(F2:F101)</f>
        <v>71642.992719870585</v>
      </c>
      <c r="G102">
        <f>SUM(G2:G101)</f>
        <v>281256.73456083972</v>
      </c>
    </row>
    <row r="103" spans="1:11" x14ac:dyDescent="0.45">
      <c r="F103">
        <f>E102/SQRT(F102*G102)</f>
        <v>0.99558215145455842</v>
      </c>
    </row>
    <row r="104" spans="1:11" x14ac:dyDescent="0.45">
      <c r="A104">
        <f>(B102-I2)/(A102-H2)</f>
        <v>2.0266195804354696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2020-08-27T18:40:52Z</dcterms:created>
  <dcterms:modified xsi:type="dcterms:W3CDTF">2020-08-27T20:39:47Z</dcterms:modified>
</cp:coreProperties>
</file>