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5259835B-98B1-47D1-A19C-93D371E87ED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6" i="2" l="1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B2" i="3"/>
  <c r="A2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D2" i="3"/>
  <c r="E2" i="3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<sst xmlns="http://schemas.openxmlformats.org/spreadsheetml/2006/main" count="894" uniqueCount="86">
  <si>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</si>
  <si>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</si>
  <si>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</si>
  <si>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</si>
  <si>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</si>
  <si>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</si>
  <si>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</si>
  <si>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</si>
  <si>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</si>
  <si>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</si>
  <si>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</si>
  <si>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</si>
  <si>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</si>
  <si>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</si>
  <si>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</si>
  <si>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</si>
  <si>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</si>
  <si>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</si>
  <si>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</si>
  <si>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</si>
  <si>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</si>
  <si>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</si>
  <si>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</si>
  <si>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</si>
  <si>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</si>
  <si>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</si>
  <si>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</si>
  <si>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</si>
  <si>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</si>
  <si>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</si>
  <si>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</si>
  <si>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</si>
  <si>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</si>
  <si>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</si>
  <si>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</si>
  <si>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</si>
  <si>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</si>
  <si>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</si>
  <si>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</si>
  <si>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</si>
  <si>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</si>
  <si>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</si>
  <si>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</si>
  <si>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</si>
  <si>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</si>
  <si>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</si>
  <si>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</si>
  <si>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</si>
  <si>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</si>
  <si>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</si>
  <si>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</si>
  <si>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</si>
  <si>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</si>
  <si>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</si>
  <si>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</si>
  <si>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</si>
  <si>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</si>
  <si>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</si>
  <si>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</si>
  <si>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</si>
  <si>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</si>
  <si>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</si>
  <si>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</si>
  <si>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</si>
  <si>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LOW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</si>
  <si>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</si>
  <si>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</si>
  <si>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</si>
  <si>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</si>
  <si>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</si>
  <si>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</si>
  <si>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</si>
  <si>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</si>
  <si>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</si>
  <si>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</si>
  <si>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</si>
  <si>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</si>
  <si>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</si>
  <si>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</si>
  <si>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</si>
  <si>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</si>
  <si>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</si>
  <si>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</si>
  <si>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>Miami -10</t>
  </si>
  <si>
    <t>Los Angeles Lakers +4.5</t>
  </si>
  <si>
    <t>Waiting on Luka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</si>
</sst>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topLeftCell="C1" workbookViewId="0">
      <selection activeCell="K5" sqref="K5"/>
    </sheetView>
  </sheetViews>
  <sheetFormatPr defaultRowHeight="14.5" x14ac:dyDescent="0.35"/>
  <cols>
    <col min="1" max="1" width="21.81640625" customWidth="1"/>
    <col min="2" max="2" width="21.54296875" customWidth="1"/>
    <col min="3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66</v>
      </c>
    </row>
    <row r="2" spans="1:11" x14ac:dyDescent="0.35">
      <c r="A2">
        <v>10</v>
      </c>
      <c r="B2" t="s">
        <v>83</v>
      </c>
      <c r="C2" t="s">
        <v>65</v>
      </c>
      <c r="D2" t="s">
        <v>26</v>
      </c>
      <c r="E2">
        <v>110</v>
      </c>
      <c r="F2" t="s">
        <v>19</v>
      </c>
      <c r="G2">
        <v>98</v>
      </c>
      <c r="H2">
        <v>208</v>
      </c>
      <c r="I2">
        <v>208.5</v>
      </c>
      <c r="J2" t="s">
        <v>81</v>
      </c>
      <c r="K2" t="s">
        <v>81</v>
      </c>
    </row>
    <row r="3" spans="1:11" x14ac:dyDescent="0.35">
      <c r="A3">
        <v>-4.5</v>
      </c>
      <c r="B3" t="s">
        <v>84</v>
      </c>
      <c r="C3" t="s">
        <v>64</v>
      </c>
      <c r="D3" t="s">
        <v>33</v>
      </c>
      <c r="E3">
        <v>107</v>
      </c>
      <c r="F3" t="s">
        <v>39</v>
      </c>
      <c r="G3">
        <v>109</v>
      </c>
      <c r="H3">
        <v>216</v>
      </c>
      <c r="I3">
        <v>213</v>
      </c>
      <c r="J3" t="s">
        <v>31</v>
      </c>
      <c r="K3" t="s">
        <v>64</v>
      </c>
    </row>
    <row r="4" spans="1:11" x14ac:dyDescent="0.35">
      <c r="A4">
        <v>-6</v>
      </c>
      <c r="B4" t="s">
        <v>81</v>
      </c>
      <c r="C4" t="s">
        <v>81</v>
      </c>
      <c r="D4" t="s">
        <v>55</v>
      </c>
      <c r="E4">
        <v>105</v>
      </c>
      <c r="F4" t="s">
        <v>48</v>
      </c>
      <c r="G4">
        <v>109</v>
      </c>
      <c r="H4">
        <v>214</v>
      </c>
      <c r="I4">
        <v>213.5</v>
      </c>
      <c r="J4" t="s">
        <v>81</v>
      </c>
      <c r="K4" t="s">
        <v>81</v>
      </c>
    </row>
    <row r="5" spans="1:11" x14ac:dyDescent="0.35">
      <c r="A5">
        <v>-5.5</v>
      </c>
      <c r="B5" t="s">
        <v>85</v>
      </c>
      <c r="C5" t="s">
        <v>85</v>
      </c>
      <c r="D5" t="s">
        <v>56</v>
      </c>
      <c r="E5">
        <v>97</v>
      </c>
      <c r="F5" t="s">
        <v>43</v>
      </c>
      <c r="G5">
        <v>108</v>
      </c>
      <c r="H5">
        <v>205</v>
      </c>
      <c r="I5">
        <v>209</v>
      </c>
      <c r="J5" t="s">
        <v>22</v>
      </c>
      <c r="K5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6"/>
  <sheetViews>
    <sheetView topLeftCell="A124" workbookViewId="0">
      <selection activeCell="C152" sqref="C152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3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3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3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3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56" si="18">IF(P107=Q107,"WIN","LOSS")</f>
        <v>WIN</v>
      </c>
    </row>
    <row r="108" spans="1:18" x14ac:dyDescent="0.3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3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3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3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3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3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3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3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3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3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3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3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3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3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3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3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3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3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3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3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3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3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3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3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3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3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3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3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3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3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3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3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3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3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3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3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3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3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3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:F15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:M156" si="20">SUM(J146+L146)</f>
        <v>213</v>
      </c>
      <c r="N146" s="2">
        <v>217</v>
      </c>
      <c r="O146" s="2">
        <f t="shared" ref="O146:O156" si="21">SUM(C146+E146)</f>
        <v>223</v>
      </c>
      <c r="P146" s="3" t="str">
        <f t="shared" ref="P146:P156" si="22">IF(M146&lt;N146,"UNDER","OVER")</f>
        <v>UNDER</v>
      </c>
      <c r="Q146" s="2" t="str">
        <f t="shared" ref="Q146:Q156" si="23">IF(O146&lt;N146,"UNDER","OVER")</f>
        <v>OVER</v>
      </c>
      <c r="R146" s="2" t="str">
        <f t="shared" si="18"/>
        <v>LOSS</v>
      </c>
    </row>
    <row r="147" spans="1:18" x14ac:dyDescent="0.3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3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81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82</v>
      </c>
      <c r="R148" t="s">
        <v>53</v>
      </c>
    </row>
    <row r="149" spans="1:18" x14ac:dyDescent="0.3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81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82</v>
      </c>
      <c r="R149" t="s">
        <v>53</v>
      </c>
    </row>
    <row r="150" spans="1:18" x14ac:dyDescent="0.3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81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3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82</v>
      </c>
      <c r="R151" t="s">
        <v>53</v>
      </c>
    </row>
    <row r="152" spans="1:18" x14ac:dyDescent="0.3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81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3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82</v>
      </c>
      <c r="R153" t="s">
        <v>53</v>
      </c>
    </row>
    <row r="154" spans="1:18" x14ac:dyDescent="0.3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81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3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82</v>
      </c>
      <c r="R155" t="s">
        <v>53</v>
      </c>
    </row>
    <row r="156" spans="1:18" x14ac:dyDescent="0.3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81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8"/>
  <sheetViews>
    <sheetView workbookViewId="0">
      <selection activeCell="E9" sqref="E9"/>
    </sheetView>
  </sheetViews>
  <sheetFormatPr defaultRowHeight="14.5" x14ac:dyDescent="0.35"/>
  <cols>
    <col min="1" max="1" width="17.453125" customWidth="1"/>
    <col min="2" max="2" width="17.26953125" customWidth="1"/>
    <col min="3" max="3" width="18.1796875" customWidth="1"/>
    <col min="4" max="4" width="17.90625" customWidth="1"/>
    <col min="5" max="5" width="14.6328125" customWidth="1"/>
    <col min="6" max="6" width="16.54296875" customWidth="1"/>
  </cols>
  <sheetData>
    <row r="1" spans="1:6" x14ac:dyDescent="0.35">
      <c r="A1" t="s">
        <v>51</v>
      </c>
      <c r="B1" t="s">
        <v>52</v>
      </c>
      <c r="C1" t="s">
        <v>57</v>
      </c>
      <c r="D1" t="s">
        <v>71</v>
      </c>
      <c r="E1" t="s">
        <v>72</v>
      </c>
      <c r="F1" t="s">
        <v>58</v>
      </c>
    </row>
    <row r="2" spans="1:6" x14ac:dyDescent="0.35">
      <c r="A2">
        <f>COUNTIF(Archive!$H2:H200,"WIN")</f>
        <v>64</v>
      </c>
      <c r="B2">
        <f>COUNTIF(Archive!$H2:H200,"LOSS")</f>
        <v>82</v>
      </c>
      <c r="C2">
        <f>ROUND(SUM(A2/(A2+B2)),3)</f>
        <v>0.438</v>
      </c>
      <c r="D2">
        <f>COUNTIF(Archive!$R2:R200,"WIN")</f>
        <v>71</v>
      </c>
      <c r="E2">
        <f>COUNTIF(Archive!$R2:R200,"LOSS")</f>
        <v>79</v>
      </c>
      <c r="F2">
        <f>ROUND(SUM(D2/(D2+E2)),3)</f>
        <v>0.47299999999999998</v>
      </c>
    </row>
    <row r="4" spans="1:6" x14ac:dyDescent="0.35">
      <c r="A4" t="s">
        <v>67</v>
      </c>
      <c r="B4" t="s">
        <v>68</v>
      </c>
      <c r="C4" t="s">
        <v>69</v>
      </c>
      <c r="D4" t="s">
        <v>70</v>
      </c>
      <c r="E4" t="s">
        <v>73</v>
      </c>
      <c r="F4" t="s">
        <v>74</v>
      </c>
    </row>
    <row r="5" spans="1:6" x14ac:dyDescent="0.35">
      <c r="A5">
        <v>12</v>
      </c>
      <c r="B5">
        <v>14</v>
      </c>
      <c r="C5">
        <f>ROUND(SUM(A5/(A5+B5)),3)</f>
        <v>0.46200000000000002</v>
      </c>
      <c r="D5">
        <v>14</v>
      </c>
      <c r="E5">
        <v>9</v>
      </c>
      <c r="F5">
        <f>ROUND(SUM(D5/(D5+E5)),3)</f>
        <v>0.60899999999999999</v>
      </c>
    </row>
    <row r="7" spans="1:6" x14ac:dyDescent="0.35">
      <c r="A7" t="s">
        <v>75</v>
      </c>
      <c r="B7" t="s">
        <v>76</v>
      </c>
      <c r="C7" t="s">
        <v>77</v>
      </c>
      <c r="D7" t="s">
        <v>78</v>
      </c>
      <c r="E7" t="s">
        <v>79</v>
      </c>
      <c r="F7" t="s">
        <v>80</v>
      </c>
    </row>
    <row r="8" spans="1:6" x14ac:dyDescent="0.35">
      <c r="A8">
        <v>15</v>
      </c>
      <c r="B8">
        <v>17</v>
      </c>
      <c r="C8">
        <f>ROUND(SUM(A8/(A8+B8)),3)</f>
        <v>0.46899999999999997</v>
      </c>
      <c r="D8">
        <v>14</v>
      </c>
      <c r="E8">
        <v>21</v>
      </c>
      <c r="F8">
        <f>ROUND(SUM(D8/(D8+E8)),3)</f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2021-11-23T16:26:55Z</dcterms:modified>
</cp:coreProperties>
</file>