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735BDC1B-1023-4C5B-8174-ACF2EAB33F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5" i="2" l="1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83" i="2" l="1"/>
  <c r="R82" i="2"/>
  <c r="R72" i="2"/>
  <c r="R73" i="2"/>
  <c r="R68" i="2"/>
  <c r="R54" i="2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<sst xmlns="http://schemas.openxmlformats.org/spreadsheetml/2006/main" count="496" uniqueCount="72">
  <si>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</si>
  <si>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</si>
  <si>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</si>
  <si>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</si>
  <si>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</si>
  <si>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</si>
  <si>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</si>
  <si>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</si>
  <si>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</si>
  <si>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</si>
  <si>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</si>
  <si>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</si>
  <si>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</si>
  <si>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</si>
  <si>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</si>
  <si>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</si>
  <si>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</si>
  <si>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</si>
  <si>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</si>
  <si>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</si>
  <si>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</si>
  <si>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</si>
  <si>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</si>
  <si>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</si>
  <si>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</si>
  <si>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</si>
  <si>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</si>
  <si>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</si>
  <si>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</si>
  <si>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</si>
  <si>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</si>
  <si>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</si>
  <si>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</si>
  <si>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</si>
  <si>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</si>
  <si>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</si>
  <si>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</si>
  <si>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</si>
  <si>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</si>
  <si>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</si>
  <si>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</si>
  <si>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</si>
  <si>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</si>
  <si>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</si>
  <si>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</si>
  <si>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</si>
  <si>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</si>
  <si>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</si>
  <si>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</si>
  <si>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</si>
  <si>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</si>
  <si>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</si>
  <si>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</si>
  <si>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</si>
  <si>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</si>
  <si>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</si>
  <si>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</si>
  <si>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</si>
  <si>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</si>
  <si>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</si>
  <si>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</si>
  <si>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</si>
  <si>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</si>
  <si>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</si>
  <si>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</si>
  <si>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San Antonio +2.5</t>
  </si>
  <si>
    <t>Milwaukee +1.5</t>
  </si>
  <si>
    <t>Golden State -5</t>
  </si>
  <si>
    <t>Houston +8.5</t>
  </si>
  <si>
    <t>Oklahoma City +9</t>
  </si>
  <si>
    <t>Portland +6.5</t>
  </si>
  <si>
    <t>Los Angeles Clippers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</si>
</sst>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B9" sqref="B9"/>
    </sheetView>
  </sheetViews>
  <sheetFormatPr defaultRowHeight="14.5" x14ac:dyDescent="0.35"/>
  <cols>
    <col min="1" max="1" width="21.81640625" customWidth="1"/>
    <col min="2" max="2" width="20.36328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-2.5</v>
      </c>
      <c r="B2" t="s">
        <v>65</v>
      </c>
      <c r="C2" t="s">
        <v>35</v>
      </c>
      <c r="D2">
        <v>106</v>
      </c>
      <c r="E2" t="s">
        <v>33</v>
      </c>
      <c r="F2">
        <v>107</v>
      </c>
      <c r="G2">
        <v>213</v>
      </c>
      <c r="H2">
        <v>219.5</v>
      </c>
      <c r="I2" t="s">
        <v>22</v>
      </c>
    </row>
    <row r="3" spans="1:9" x14ac:dyDescent="0.35">
      <c r="A3">
        <v>-1.5</v>
      </c>
      <c r="B3" t="s">
        <v>66</v>
      </c>
      <c r="C3" t="s">
        <v>40</v>
      </c>
      <c r="D3">
        <v>111</v>
      </c>
      <c r="E3" t="s">
        <v>24</v>
      </c>
      <c r="F3">
        <v>109</v>
      </c>
      <c r="G3">
        <v>220</v>
      </c>
      <c r="H3">
        <v>221</v>
      </c>
      <c r="I3" t="s">
        <v>22</v>
      </c>
    </row>
    <row r="4" spans="1:9" x14ac:dyDescent="0.35">
      <c r="A4">
        <v>5</v>
      </c>
      <c r="B4" t="s">
        <v>67</v>
      </c>
      <c r="C4" t="s">
        <v>46</v>
      </c>
      <c r="D4">
        <v>117</v>
      </c>
      <c r="E4" t="s">
        <v>49</v>
      </c>
      <c r="F4">
        <v>105</v>
      </c>
      <c r="G4">
        <v>222</v>
      </c>
      <c r="H4">
        <v>227</v>
      </c>
      <c r="I4" t="s">
        <v>22</v>
      </c>
    </row>
    <row r="5" spans="1:9" x14ac:dyDescent="0.35">
      <c r="A5">
        <v>8.5</v>
      </c>
      <c r="B5" t="s">
        <v>68</v>
      </c>
      <c r="C5" t="s">
        <v>29</v>
      </c>
      <c r="D5">
        <v>110</v>
      </c>
      <c r="E5" t="s">
        <v>28</v>
      </c>
      <c r="F5">
        <v>102</v>
      </c>
      <c r="G5">
        <v>212</v>
      </c>
      <c r="H5">
        <v>221</v>
      </c>
      <c r="I5" t="s">
        <v>22</v>
      </c>
    </row>
    <row r="6" spans="1:9" x14ac:dyDescent="0.35">
      <c r="A6">
        <v>9</v>
      </c>
      <c r="B6" t="s">
        <v>69</v>
      </c>
      <c r="C6" t="s">
        <v>34</v>
      </c>
      <c r="D6">
        <v>105</v>
      </c>
      <c r="E6" t="s">
        <v>32</v>
      </c>
      <c r="F6">
        <v>98</v>
      </c>
      <c r="G6">
        <v>203</v>
      </c>
      <c r="H6">
        <v>214.5</v>
      </c>
      <c r="I6" t="s">
        <v>22</v>
      </c>
    </row>
    <row r="7" spans="1:9" x14ac:dyDescent="0.35">
      <c r="A7">
        <v>-6.5</v>
      </c>
      <c r="B7" t="s">
        <v>70</v>
      </c>
      <c r="C7" t="s">
        <v>48</v>
      </c>
      <c r="D7">
        <v>102</v>
      </c>
      <c r="E7" t="s">
        <v>57</v>
      </c>
      <c r="F7">
        <v>104</v>
      </c>
      <c r="G7">
        <v>206</v>
      </c>
      <c r="H7">
        <v>208</v>
      </c>
      <c r="I7" t="s">
        <v>22</v>
      </c>
    </row>
    <row r="8" spans="1:9" x14ac:dyDescent="0.35">
      <c r="A8">
        <v>-4</v>
      </c>
      <c r="B8" t="s">
        <v>71</v>
      </c>
      <c r="C8" t="s">
        <v>56</v>
      </c>
      <c r="D8">
        <v>101</v>
      </c>
      <c r="E8" t="s">
        <v>43</v>
      </c>
      <c r="F8">
        <v>109</v>
      </c>
      <c r="G8">
        <v>210</v>
      </c>
      <c r="H8">
        <v>218</v>
      </c>
      <c r="I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"/>
  <sheetViews>
    <sheetView workbookViewId="0">
      <selection activeCell="I69" sqref="I69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58</v>
      </c>
      <c r="C57" s="12">
        <v>107</v>
      </c>
      <c r="D57" s="12" t="s">
        <v>56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58</v>
      </c>
      <c r="J57" s="12">
        <v>100</v>
      </c>
      <c r="K57" s="12" t="s">
        <v>56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57</v>
      </c>
      <c r="E61" s="12">
        <v>101</v>
      </c>
      <c r="F61" s="12">
        <f t="shared" si="6"/>
        <v>11</v>
      </c>
      <c r="G61" s="12">
        <v>3</v>
      </c>
      <c r="H61" s="12" t="s">
        <v>64</v>
      </c>
      <c r="I61" s="12" t="s">
        <v>47</v>
      </c>
      <c r="J61" s="12">
        <v>107</v>
      </c>
      <c r="K61" s="12" t="s">
        <v>57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58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58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57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57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56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56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8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85" si="13">SUM(J82+L82)</f>
        <v>204</v>
      </c>
      <c r="N82" s="2">
        <v>203.5</v>
      </c>
      <c r="O82" s="2">
        <f t="shared" ref="O82:O85" si="14">SUM(C82+E82)</f>
        <v>196</v>
      </c>
      <c r="P82" s="3" t="str">
        <f t="shared" ref="P82:P85" si="15">IF(M82&lt;N82,"UNDER","OVER")</f>
        <v>OVER</v>
      </c>
      <c r="Q82" s="2" t="str">
        <f t="shared" ref="Q82:Q85" si="16">IF(O82&lt;N82,"UNDER","OVER")</f>
        <v>UNDER</v>
      </c>
      <c r="R82" s="2" t="str">
        <f t="shared" ref="R82:R85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37</v>
      </c>
      <c r="B2">
        <f>COUNTIF(Archive!$H2:H111,"LOSS")</f>
        <v>44</v>
      </c>
      <c r="C2">
        <f>ROUND(SUM(A2/(A2+B2)),3)</f>
        <v>0.45700000000000002</v>
      </c>
      <c r="D2">
        <f>COUNTIF(Archive!$R2:R111,"WIN")</f>
        <v>39</v>
      </c>
      <c r="E2">
        <f>COUNTIF(Archive!$R2:R111,"LOSS")</f>
        <v>45</v>
      </c>
      <c r="F2">
        <f>ROUND(SUM(D2/(D2+E2)),3)</f>
        <v>0.46400000000000002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2021-11-14T16:31:36Z</dcterms:modified>
</cp:coreProperties>
</file>