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B9D5A772-7129-4397-BEB0-F2143B445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7" i="2" l="1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B2" i="3"/>
  <c r="A2" i="3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09" i="2" l="1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D2" i="3" s="1"/>
  <c r="R36" i="2"/>
  <c r="R40" i="2"/>
  <c r="E2" i="3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<sst xmlns="http://schemas.openxmlformats.org/spreadsheetml/2006/main" count="681" uniqueCount="87">
  <si>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</si>
  <si>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</si>
  <si>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</si>
  <si>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</si>
  <si>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</si>
  <si>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</si>
  <si>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</si>
  <si>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</si>
  <si>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</si>
  <si>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</si>
  <si>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</si>
  <si>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</si>
  <si>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</si>
  <si>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</si>
  <si>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</si>
  <si>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</si>
  <si>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</si>
  <si>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</si>
  <si>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</si>
  <si>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</si>
  <si>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</si>
  <si>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</si>
  <si>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</si>
  <si>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</si>
  <si>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</si>
  <si>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</si>
  <si>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</si>
  <si>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</si>
  <si>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</si>
  <si>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</si>
  <si>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</si>
  <si>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</si>
  <si>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</si>
  <si>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</si>
  <si>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</si>
  <si>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</si>
  <si>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</si>
  <si>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</si>
  <si>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</si>
  <si>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</si>
  <si>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</si>
  <si>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</si>
  <si>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</si>
  <si>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</si>
  <si>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</si>
  <si>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</si>
  <si>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</si>
  <si>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</si>
  <si>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</si>
  <si>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</si>
  <si>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</si>
  <si>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</si>
  <si>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</si>
  <si>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</si>
  <si>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</si>
  <si>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</si>
  <si>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</si>
  <si>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</si>
  <si>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</si>
  <si>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</si>
  <si>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</si>
  <si>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</si>
  <si>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</si>
  <si>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</si>
  <si>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LOW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</si>
  <si>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</si>
  <si>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</si>
  <si>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</si>
  <si>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</si>
  <si>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</si>
  <si>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</si>
  <si>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</si>
  <si>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</si>
  <si>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</si>
  <si>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</si>
  <si>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</si>
  <si>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</si>
  <si>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</si>
  <si>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</si>
  <si>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</si>
  <si>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</si>
  <si>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Golden State - 9.5</t>
  </si>
  <si>
    <t>Miami -6.5</t>
  </si>
  <si>
    <t>Utah -9.5</t>
  </si>
  <si>
    <t>Los Angeles -PK</t>
  </si>
  <si>
    <t>San Antonio +2</t>
  </si>
  <si>
    <t>Philadelphia +7.5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</si>
</sst>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8" sqref="K8"/>
    </sheetView>
  </sheetViews>
  <sheetFormatPr defaultRowHeight="14.5" x14ac:dyDescent="0.35"/>
  <cols>
    <col min="1" max="1" width="21.81640625" customWidth="1"/>
    <col min="2" max="3" width="20.36328125" customWidth="1"/>
    <col min="4" max="4" width="19.26953125" customWidth="1"/>
    <col min="5" max="5" width="16.08984375" customWidth="1"/>
    <col min="6" max="6" width="22.453125" customWidth="1"/>
    <col min="7" max="7" width="17.36328125" customWidth="1"/>
    <col min="8" max="8" width="16.26953125" customWidth="1"/>
    <col min="9" max="9" width="15.36328125" customWidth="1"/>
    <col min="10" max="10" width="14.90625" customWidth="1"/>
    <col min="11" max="11" width="15.90625" customWidth="1"/>
  </cols>
  <sheetData>
    <row r="1" spans="1:11" x14ac:dyDescent="0.3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66</v>
      </c>
    </row>
    <row r="2" spans="1:11" x14ac:dyDescent="0.35">
      <c r="A2">
        <v>9.5</v>
      </c>
      <c r="B2" t="s">
        <v>81</v>
      </c>
      <c r="C2" t="s">
        <v>65</v>
      </c>
      <c r="D2" t="s">
        <v>46</v>
      </c>
      <c r="E2">
        <v>110</v>
      </c>
      <c r="F2" t="s">
        <v>41</v>
      </c>
      <c r="G2">
        <v>96</v>
      </c>
      <c r="H2">
        <v>206</v>
      </c>
      <c r="I2">
        <v>208.5</v>
      </c>
      <c r="J2" t="s">
        <v>22</v>
      </c>
      <c r="K2" t="s">
        <v>64</v>
      </c>
    </row>
    <row r="3" spans="1:11" x14ac:dyDescent="0.35">
      <c r="A3">
        <v>-6.5</v>
      </c>
      <c r="B3" t="s">
        <v>82</v>
      </c>
      <c r="C3" t="s">
        <v>64</v>
      </c>
      <c r="D3" t="s">
        <v>38</v>
      </c>
      <c r="E3">
        <v>100</v>
      </c>
      <c r="F3" t="s">
        <v>26</v>
      </c>
      <c r="G3">
        <v>107</v>
      </c>
      <c r="H3">
        <v>207</v>
      </c>
      <c r="I3">
        <v>206.5</v>
      </c>
      <c r="J3" t="s">
        <v>31</v>
      </c>
      <c r="K3" t="s">
        <v>64</v>
      </c>
    </row>
    <row r="4" spans="1:11" x14ac:dyDescent="0.35">
      <c r="A4">
        <v>0</v>
      </c>
      <c r="B4" t="s">
        <v>84</v>
      </c>
      <c r="C4" t="s">
        <v>65</v>
      </c>
      <c r="D4" t="s">
        <v>43</v>
      </c>
      <c r="E4">
        <v>112</v>
      </c>
      <c r="F4" t="s">
        <v>37</v>
      </c>
      <c r="G4">
        <v>103</v>
      </c>
      <c r="H4">
        <v>215</v>
      </c>
      <c r="I4">
        <v>220.5</v>
      </c>
      <c r="J4" t="s">
        <v>22</v>
      </c>
      <c r="K4" t="s">
        <v>64</v>
      </c>
    </row>
    <row r="5" spans="1:11" x14ac:dyDescent="0.35">
      <c r="A5">
        <v>-2</v>
      </c>
      <c r="B5" t="s">
        <v>85</v>
      </c>
      <c r="C5" t="s">
        <v>64</v>
      </c>
      <c r="D5" t="s">
        <v>35</v>
      </c>
      <c r="E5">
        <v>105</v>
      </c>
      <c r="F5" t="s">
        <v>44</v>
      </c>
      <c r="G5">
        <v>104</v>
      </c>
      <c r="H5">
        <v>209</v>
      </c>
      <c r="I5">
        <v>219</v>
      </c>
      <c r="J5" t="s">
        <v>22</v>
      </c>
      <c r="K5" t="s">
        <v>65</v>
      </c>
    </row>
    <row r="6" spans="1:11" x14ac:dyDescent="0.35">
      <c r="A6">
        <v>-7.5</v>
      </c>
      <c r="B6" t="s">
        <v>86</v>
      </c>
      <c r="C6" t="s">
        <v>64</v>
      </c>
      <c r="D6" t="s">
        <v>18</v>
      </c>
      <c r="E6">
        <v>103</v>
      </c>
      <c r="F6" t="s">
        <v>55</v>
      </c>
      <c r="G6">
        <v>109</v>
      </c>
      <c r="H6">
        <v>212</v>
      </c>
      <c r="I6">
        <v>209.5</v>
      </c>
      <c r="J6" t="s">
        <v>31</v>
      </c>
      <c r="K6" t="s">
        <v>64</v>
      </c>
    </row>
    <row r="7" spans="1:11" x14ac:dyDescent="0.35">
      <c r="A7">
        <v>-9.5</v>
      </c>
      <c r="B7" t="s">
        <v>83</v>
      </c>
      <c r="C7" t="s">
        <v>64</v>
      </c>
      <c r="D7" t="s">
        <v>42</v>
      </c>
      <c r="E7">
        <v>101</v>
      </c>
      <c r="F7" t="s">
        <v>23</v>
      </c>
      <c r="G7">
        <v>114</v>
      </c>
      <c r="H7">
        <v>215</v>
      </c>
      <c r="I7">
        <v>215</v>
      </c>
      <c r="J7" t="s">
        <v>31</v>
      </c>
      <c r="K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7"/>
  <sheetViews>
    <sheetView topLeftCell="C100" workbookViewId="0">
      <selection activeCell="R107" sqref="R107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3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3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3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3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3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3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3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3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3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3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3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3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3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3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3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3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3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3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17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17" si="13">SUM(J82+L82)</f>
        <v>204</v>
      </c>
      <c r="N82" s="2">
        <v>203.5</v>
      </c>
      <c r="O82" s="2">
        <f t="shared" ref="O82:O117" si="14">SUM(C82+E82)</f>
        <v>196</v>
      </c>
      <c r="P82" s="3" t="str">
        <f t="shared" ref="P82:P117" si="15">IF(M82&lt;N82,"UNDER","OVER")</f>
        <v>OVER</v>
      </c>
      <c r="Q82" s="2" t="str">
        <f t="shared" ref="Q82:Q117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3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3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3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3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3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3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3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3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3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3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3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3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3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3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3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3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3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3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3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3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3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3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3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3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3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17" si="18">IF(P107=Q107,"WIN","LOSS")</f>
        <v>WIN</v>
      </c>
    </row>
    <row r="108" spans="1:18" x14ac:dyDescent="0.3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3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3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3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3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3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3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3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3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3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8"/>
  <sheetViews>
    <sheetView workbookViewId="0">
      <selection activeCell="B22" sqref="B22"/>
    </sheetView>
  </sheetViews>
  <sheetFormatPr defaultRowHeight="14.5" x14ac:dyDescent="0.35"/>
  <cols>
    <col min="1" max="1" width="17.453125" customWidth="1"/>
    <col min="2" max="2" width="17.26953125" customWidth="1"/>
    <col min="3" max="3" width="18.1796875" customWidth="1"/>
    <col min="4" max="4" width="17.90625" customWidth="1"/>
    <col min="5" max="5" width="14.6328125" customWidth="1"/>
    <col min="6" max="6" width="16.54296875" customWidth="1"/>
  </cols>
  <sheetData>
    <row r="1" spans="1:6" x14ac:dyDescent="0.35">
      <c r="A1" t="s">
        <v>51</v>
      </c>
      <c r="B1" t="s">
        <v>52</v>
      </c>
      <c r="C1" t="s">
        <v>57</v>
      </c>
      <c r="D1" t="s">
        <v>71</v>
      </c>
      <c r="E1" t="s">
        <v>72</v>
      </c>
      <c r="F1" t="s">
        <v>58</v>
      </c>
    </row>
    <row r="2" spans="1:6" x14ac:dyDescent="0.35">
      <c r="A2">
        <f>COUNTIF(Archive!$H2:H111,"WIN")</f>
        <v>45</v>
      </c>
      <c r="B2">
        <f>COUNTIF(Archive!$H2:H111,"LOSS")</f>
        <v>62</v>
      </c>
      <c r="C2">
        <f>ROUND(SUM(A2/(A2+B2)),3)</f>
        <v>0.42099999999999999</v>
      </c>
      <c r="D2">
        <f>COUNTIF(Archive!$R2:R111,"WIN")</f>
        <v>50</v>
      </c>
      <c r="E2">
        <f>COUNTIF(Archive!$R2:R111,"LOSS")</f>
        <v>60</v>
      </c>
      <c r="F2">
        <f>ROUND(SUM(D2/(D2+E2)),3)</f>
        <v>0.45500000000000002</v>
      </c>
    </row>
    <row r="4" spans="1:6" x14ac:dyDescent="0.35">
      <c r="A4" t="s">
        <v>67</v>
      </c>
      <c r="B4" t="s">
        <v>68</v>
      </c>
      <c r="C4" t="s">
        <v>69</v>
      </c>
      <c r="D4" t="s">
        <v>70</v>
      </c>
      <c r="E4" t="s">
        <v>73</v>
      </c>
      <c r="F4" t="s">
        <v>74</v>
      </c>
    </row>
    <row r="5" spans="1:6" x14ac:dyDescent="0.35">
      <c r="A5">
        <v>5</v>
      </c>
      <c r="B5">
        <v>6</v>
      </c>
      <c r="D5">
        <v>8</v>
      </c>
      <c r="E5">
        <v>4</v>
      </c>
    </row>
    <row r="7" spans="1:6" x14ac:dyDescent="0.3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</row>
    <row r="8" spans="1:6" x14ac:dyDescent="0.35">
      <c r="A8">
        <v>4</v>
      </c>
      <c r="B8">
        <v>10</v>
      </c>
      <c r="D8">
        <v>4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2021-11-18T20:35:32Z</dcterms:modified>
</cp:coreProperties>
</file>