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7D442EE7-E238-40BF-BDD6-76FE3DE674C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2" l="1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54" i="2" l="1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<sst xmlns="http://schemas.openxmlformats.org/spreadsheetml/2006/main" count="375" uniqueCount="68">
  <si>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</si>
  <si>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</si>
  <si>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</si>
  <si>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</si>
  <si>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</si>
  <si>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</si>
  <si>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</si>
  <si>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</si>
  <si>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</si>
  <si>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</si>
  <si>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</si>
  <si>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</si>
  <si>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</si>
  <si>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</si>
  <si>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</si>
  <si>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</si>
  <si>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</si>
  <si>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</si>
  <si>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</si>
  <si>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</si>
  <si>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</si>
  <si>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</si>
  <si>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</si>
  <si>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</si>
  <si>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</si>
  <si>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</si>
  <si>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</si>
  <si>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</si>
  <si>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</si>
  <si>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</si>
  <si>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</si>
  <si>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</si>
  <si>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</si>
  <si>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</si>
  <si>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</si>
  <si>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</si>
  <si>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</si>
  <si>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</si>
  <si>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</si>
  <si>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</si>
  <si>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</si>
  <si>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</si>
  <si>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</si>
  <si>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</si>
  <si>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</si>
  <si>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</si>
  <si>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</si>
  <si>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</si>
  <si>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</si>
  <si>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</si>
  <si>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</si>
  <si>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</si>
  <si>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</si>
  <si>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</si>
  <si>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</si>
  <si>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</si>
  <si>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</si>
  <si>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</si>
  <si>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</si>
  <si>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</si>
  <si>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</si>
  <si>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</si>
  <si>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</si>
  <si>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</si>
  <si>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</si>
  <si>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Philadelphia -3</t>
  </si>
  <si>
    <t>Utah -9.5</t>
  </si>
  <si>
    <t>Los Angeles Clippers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</si>
</sst>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18" sqref="C18"/>
    </sheetView>
  </sheetViews>
  <sheetFormatPr defaultRowHeight="14.5" x14ac:dyDescent="0.35"/>
  <cols>
    <col min="1" max="1" width="21.81640625" customWidth="1"/>
    <col min="2" max="2" width="20.36328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-3</v>
      </c>
      <c r="B2" t="s">
        <v>65</v>
      </c>
      <c r="C2" t="s">
        <v>42</v>
      </c>
      <c r="D2">
        <v>103</v>
      </c>
      <c r="E2" t="s">
        <v>18</v>
      </c>
      <c r="F2">
        <v>110</v>
      </c>
      <c r="G2">
        <v>213</v>
      </c>
      <c r="H2">
        <v>210</v>
      </c>
      <c r="I2" t="s">
        <v>31</v>
      </c>
    </row>
    <row r="3" spans="1:9" x14ac:dyDescent="0.35">
      <c r="A3">
        <v>-9.5</v>
      </c>
      <c r="B3" t="s">
        <v>66</v>
      </c>
      <c r="C3" t="s">
        <v>47</v>
      </c>
      <c r="D3">
        <v>101</v>
      </c>
      <c r="E3" t="s">
        <v>23</v>
      </c>
      <c r="F3">
        <v>114</v>
      </c>
      <c r="G3">
        <v>215</v>
      </c>
      <c r="H3">
        <v>216</v>
      </c>
      <c r="I3" t="s">
        <v>22</v>
      </c>
    </row>
    <row r="4" spans="1:9" x14ac:dyDescent="0.35">
      <c r="A4">
        <v>-4</v>
      </c>
      <c r="B4" t="s">
        <v>67</v>
      </c>
      <c r="C4" t="s">
        <v>26</v>
      </c>
      <c r="D4">
        <v>103</v>
      </c>
      <c r="E4" t="s">
        <v>43</v>
      </c>
      <c r="F4">
        <v>110</v>
      </c>
      <c r="G4">
        <v>213</v>
      </c>
      <c r="H4">
        <v>211.5</v>
      </c>
      <c r="I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topLeftCell="A46" workbookViewId="0">
      <selection activeCell="A52" sqref="A52:R64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64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64" si="7">SUM(J18+L18)</f>
        <v>201</v>
      </c>
      <c r="N18" s="2">
        <v>210.5</v>
      </c>
      <c r="O18" s="2">
        <f t="shared" ref="O18:O64" si="8">SUM(C18+E18)</f>
        <v>186</v>
      </c>
      <c r="P18" s="3" t="str">
        <f t="shared" ref="P18:P64" si="9">IF(M18&lt;N18,"UNDER","OVER")</f>
        <v>UNDER</v>
      </c>
      <c r="Q18" s="2" t="str">
        <f t="shared" ref="Q18:Q64" si="10">IF(O18&lt;N18,"UNDER","OVER")</f>
        <v>UNDER</v>
      </c>
      <c r="R18" s="2" t="str">
        <f t="shared" ref="R18:R64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58</v>
      </c>
      <c r="C57" s="12">
        <v>107</v>
      </c>
      <c r="D57" s="12" t="s">
        <v>56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58</v>
      </c>
      <c r="J57" s="12">
        <v>100</v>
      </c>
      <c r="K57" s="12" t="s">
        <v>56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57</v>
      </c>
      <c r="E61" s="12">
        <v>101</v>
      </c>
      <c r="F61" s="12">
        <f t="shared" si="6"/>
        <v>11</v>
      </c>
      <c r="G61" s="12">
        <v>3</v>
      </c>
      <c r="H61" s="12" t="s">
        <v>64</v>
      </c>
      <c r="I61" s="12" t="s">
        <v>47</v>
      </c>
      <c r="J61" s="12">
        <v>107</v>
      </c>
      <c r="K61" s="12" t="s">
        <v>57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26</v>
      </c>
      <c r="B2">
        <f>COUNTIF(Archive!$H2:H111,"LOSS")</f>
        <v>34</v>
      </c>
      <c r="C2">
        <f>ROUND(SUM(A2/(A2+B2)),3)</f>
        <v>0.433</v>
      </c>
      <c r="D2">
        <f>COUNTIF(Archive!$R2:R111,"WIN")</f>
        <v>30</v>
      </c>
      <c r="E2">
        <f>COUNTIF(Archive!$R2:R111,"LOSS")</f>
        <v>33</v>
      </c>
      <c r="F2">
        <f>ROUND(SUM(D2/(D2+E2)),3)</f>
        <v>0.47599999999999998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2021-11-11T22:58:19Z</dcterms:modified>
</cp:coreProperties>
</file>