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E6941EFD-22EF-41D1-BF52-F3FCDF8417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2" i="2" l="1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92" i="2" l="1"/>
  <c r="R83" i="2"/>
  <c r="R82" i="2"/>
  <c r="R72" i="2"/>
  <c r="R73" i="2"/>
  <c r="R68" i="2"/>
  <c r="R54" i="2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<sst xmlns="http://schemas.openxmlformats.org/spreadsheetml/2006/main" count="571" uniqueCount="79">
  <si>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</si>
  <si>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</si>
  <si>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</si>
  <si>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</si>
  <si>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</si>
  <si>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</si>
  <si>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</si>
  <si>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</si>
  <si>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</si>
  <si>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</si>
  <si>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</si>
  <si>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</si>
  <si>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</si>
  <si>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</si>
  <si>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</si>
  <si>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</si>
  <si>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</si>
  <si>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</si>
  <si>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</si>
  <si>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</si>
  <si>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</si>
  <si>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</si>
  <si>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</si>
  <si>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</si>
  <si>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</si>
  <si>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</si>
  <si>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</si>
  <si>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</si>
  <si>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</si>
  <si>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</si>
  <si>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</si>
  <si>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</si>
  <si>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</si>
  <si>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</si>
  <si>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</si>
  <si>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</si>
  <si>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</si>
  <si>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</si>
  <si>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</si>
  <si>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</si>
  <si>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</si>
  <si>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</si>
  <si>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</si>
  <si>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</si>
  <si>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</si>
  <si>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</si>
  <si>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</si>
  <si>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</si>
  <si>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</si>
  <si>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</si>
  <si>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</si>
  <si>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</si>
  <si>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</si>
  <si>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</si>
  <si>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</si>
  <si>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</si>
  <si>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</si>
  <si>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</si>
  <si>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</si>
  <si>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</si>
  <si>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</si>
  <si>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</si>
  <si>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</si>
  <si>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</si>
  <si>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</si>
  <si>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Washington -4.5</t>
  </si>
  <si>
    <t>Confidence</t>
  </si>
  <si>
    <t>Cleveland +3</t>
  </si>
  <si>
    <t>Sacramento +9</t>
  </si>
  <si>
    <t>Orlando +10.5</t>
  </si>
  <si>
    <t>Indiana +3.5</t>
  </si>
  <si>
    <t>LOW</t>
  </si>
  <si>
    <t>HIGH</t>
  </si>
  <si>
    <t>Denver +3.5</t>
  </si>
  <si>
    <t>Houston +11</t>
  </si>
  <si>
    <t>Phoenix -3.5</t>
  </si>
  <si>
    <t>Miami -10</t>
  </si>
  <si>
    <t>Portland -1.5</t>
  </si>
  <si>
    <t xml:space="preserve">Los Angeles +1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</si>
</sst>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19" sqref="B19"/>
    </sheetView>
  </sheetViews>
  <sheetFormatPr defaultRowHeight="14.5" x14ac:dyDescent="0.35"/>
  <cols>
    <col min="1" max="1" width="21.81640625" customWidth="1"/>
    <col min="2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63</v>
      </c>
      <c r="B1" t="s">
        <v>61</v>
      </c>
      <c r="C1" t="s">
        <v>66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62</v>
      </c>
      <c r="K1" t="s">
        <v>66</v>
      </c>
    </row>
    <row r="2" spans="1:11" x14ac:dyDescent="0.35">
      <c r="A2">
        <v>3</v>
      </c>
      <c r="B2" t="s">
        <v>67</v>
      </c>
      <c r="C2" t="s">
        <v>72</v>
      </c>
      <c r="D2" t="s">
        <v>25</v>
      </c>
      <c r="E2">
        <v>98</v>
      </c>
      <c r="F2" t="s">
        <v>41</v>
      </c>
      <c r="G2">
        <v>103</v>
      </c>
      <c r="H2">
        <v>201</v>
      </c>
      <c r="I2">
        <v>199.5</v>
      </c>
      <c r="J2" t="s">
        <v>31</v>
      </c>
      <c r="K2" t="s">
        <v>71</v>
      </c>
    </row>
    <row r="3" spans="1:11" x14ac:dyDescent="0.35">
      <c r="A3">
        <v>4.5</v>
      </c>
      <c r="B3" t="s">
        <v>68</v>
      </c>
      <c r="C3" t="s">
        <v>72</v>
      </c>
      <c r="D3" t="s">
        <v>50</v>
      </c>
      <c r="E3">
        <v>110</v>
      </c>
      <c r="F3" t="s">
        <v>19</v>
      </c>
      <c r="G3">
        <v>101</v>
      </c>
      <c r="H3">
        <v>211</v>
      </c>
      <c r="I3">
        <v>214.5</v>
      </c>
      <c r="J3" t="s">
        <v>22</v>
      </c>
      <c r="K3" t="s">
        <v>71</v>
      </c>
    </row>
    <row r="4" spans="1:11" x14ac:dyDescent="0.35">
      <c r="A4">
        <v>-4.5</v>
      </c>
      <c r="B4" t="s">
        <v>65</v>
      </c>
      <c r="C4" t="s">
        <v>72</v>
      </c>
      <c r="D4" t="s">
        <v>45</v>
      </c>
      <c r="E4">
        <v>96</v>
      </c>
      <c r="F4" t="s">
        <v>38</v>
      </c>
      <c r="G4">
        <v>114</v>
      </c>
      <c r="H4">
        <v>210</v>
      </c>
      <c r="I4">
        <v>207.5</v>
      </c>
      <c r="J4" t="s">
        <v>31</v>
      </c>
      <c r="K4" t="s">
        <v>71</v>
      </c>
    </row>
    <row r="5" spans="1:11" x14ac:dyDescent="0.35">
      <c r="A5">
        <v>-10.5</v>
      </c>
      <c r="B5" t="s">
        <v>69</v>
      </c>
      <c r="C5" t="s">
        <v>71</v>
      </c>
      <c r="D5" t="s">
        <v>36</v>
      </c>
      <c r="E5">
        <v>102</v>
      </c>
      <c r="F5" t="s">
        <v>24</v>
      </c>
      <c r="G5">
        <v>112</v>
      </c>
      <c r="H5">
        <v>214</v>
      </c>
      <c r="I5">
        <v>214.5</v>
      </c>
      <c r="J5" t="s">
        <v>22</v>
      </c>
      <c r="K5" t="s">
        <v>71</v>
      </c>
    </row>
    <row r="6" spans="1:11" x14ac:dyDescent="0.35">
      <c r="A6">
        <v>-3.5</v>
      </c>
      <c r="B6" t="s">
        <v>70</v>
      </c>
      <c r="C6" t="s">
        <v>71</v>
      </c>
      <c r="D6" t="s">
        <v>47</v>
      </c>
      <c r="E6">
        <v>109</v>
      </c>
      <c r="F6" t="s">
        <v>39</v>
      </c>
      <c r="G6">
        <v>111</v>
      </c>
      <c r="H6">
        <v>220</v>
      </c>
      <c r="I6">
        <v>213</v>
      </c>
      <c r="J6" t="s">
        <v>31</v>
      </c>
      <c r="K6" t="s">
        <v>72</v>
      </c>
    </row>
    <row r="7" spans="1:11" x14ac:dyDescent="0.35">
      <c r="A7">
        <v>-4.5</v>
      </c>
      <c r="B7" t="s">
        <v>73</v>
      </c>
      <c r="C7" t="s">
        <v>72</v>
      </c>
      <c r="D7" t="s">
        <v>57</v>
      </c>
      <c r="E7">
        <v>103</v>
      </c>
      <c r="F7" t="s">
        <v>58</v>
      </c>
      <c r="G7">
        <v>100</v>
      </c>
      <c r="H7">
        <v>203</v>
      </c>
      <c r="I7">
        <v>209.5</v>
      </c>
      <c r="J7" t="s">
        <v>22</v>
      </c>
      <c r="K7" t="s">
        <v>72</v>
      </c>
    </row>
    <row r="8" spans="1:11" x14ac:dyDescent="0.35">
      <c r="A8">
        <v>-11</v>
      </c>
      <c r="B8" t="s">
        <v>74</v>
      </c>
      <c r="C8" t="s">
        <v>72</v>
      </c>
      <c r="D8" t="s">
        <v>28</v>
      </c>
      <c r="E8">
        <v>106</v>
      </c>
      <c r="F8" t="s">
        <v>37</v>
      </c>
      <c r="G8">
        <v>108</v>
      </c>
      <c r="H8">
        <v>214</v>
      </c>
      <c r="I8">
        <v>219</v>
      </c>
      <c r="J8" t="s">
        <v>22</v>
      </c>
      <c r="K8" t="s">
        <v>72</v>
      </c>
    </row>
    <row r="9" spans="1:11" x14ac:dyDescent="0.35">
      <c r="A9">
        <v>3.5</v>
      </c>
      <c r="B9" t="s">
        <v>75</v>
      </c>
      <c r="C9" t="s">
        <v>72</v>
      </c>
      <c r="D9" t="s">
        <v>29</v>
      </c>
      <c r="E9">
        <v>111</v>
      </c>
      <c r="F9" t="s">
        <v>44</v>
      </c>
      <c r="G9">
        <v>101</v>
      </c>
      <c r="H9">
        <v>212</v>
      </c>
      <c r="I9">
        <v>222.5</v>
      </c>
      <c r="J9" t="s">
        <v>22</v>
      </c>
      <c r="K9" t="s">
        <v>72</v>
      </c>
    </row>
    <row r="10" spans="1:11" x14ac:dyDescent="0.35">
      <c r="A10">
        <v>9</v>
      </c>
      <c r="B10" t="s">
        <v>76</v>
      </c>
      <c r="C10" t="s">
        <v>71</v>
      </c>
      <c r="D10" t="s">
        <v>26</v>
      </c>
      <c r="E10">
        <v>108</v>
      </c>
      <c r="F10" t="s">
        <v>32</v>
      </c>
      <c r="G10">
        <v>98</v>
      </c>
      <c r="H10">
        <v>206</v>
      </c>
      <c r="I10">
        <v>209</v>
      </c>
      <c r="J10" t="s">
        <v>22</v>
      </c>
      <c r="K10" t="s">
        <v>71</v>
      </c>
    </row>
    <row r="11" spans="1:11" x14ac:dyDescent="0.35">
      <c r="A11">
        <v>-1.5</v>
      </c>
      <c r="B11" t="s">
        <v>77</v>
      </c>
      <c r="C11" t="s">
        <v>71</v>
      </c>
      <c r="D11" t="s">
        <v>42</v>
      </c>
      <c r="E11">
        <v>107</v>
      </c>
      <c r="F11" t="s">
        <v>48</v>
      </c>
      <c r="G11">
        <v>111</v>
      </c>
      <c r="H11">
        <v>218</v>
      </c>
      <c r="I11">
        <v>212</v>
      </c>
      <c r="J11" t="s">
        <v>31</v>
      </c>
      <c r="K11" t="s">
        <v>72</v>
      </c>
    </row>
    <row r="12" spans="1:11" x14ac:dyDescent="0.35">
      <c r="A12">
        <v>1</v>
      </c>
      <c r="B12" t="s">
        <v>78</v>
      </c>
      <c r="C12" t="s">
        <v>71</v>
      </c>
      <c r="D12" t="s">
        <v>56</v>
      </c>
      <c r="E12">
        <v>106</v>
      </c>
      <c r="F12" t="s">
        <v>33</v>
      </c>
      <c r="G12">
        <v>107</v>
      </c>
      <c r="H12">
        <v>213</v>
      </c>
      <c r="I12">
        <v>216.5</v>
      </c>
      <c r="J12" t="s">
        <v>22</v>
      </c>
      <c r="K1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2"/>
  <sheetViews>
    <sheetView topLeftCell="A76" workbookViewId="0">
      <selection activeCell="C90" sqref="C90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58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58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57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57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56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56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92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92" si="13">SUM(J82+L82)</f>
        <v>204</v>
      </c>
      <c r="N82" s="2">
        <v>203.5</v>
      </c>
      <c r="O82" s="2">
        <f t="shared" ref="O82:O92" si="14">SUM(C82+E82)</f>
        <v>196</v>
      </c>
      <c r="P82" s="3" t="str">
        <f t="shared" ref="P82:P92" si="15">IF(M82&lt;N82,"UNDER","OVER")</f>
        <v>OVER</v>
      </c>
      <c r="Q82" s="2" t="str">
        <f t="shared" ref="Q82:Q92" si="16">IF(O82&lt;N82,"UNDER","OVER")</f>
        <v>UNDER</v>
      </c>
      <c r="R82" s="2" t="str">
        <f t="shared" ref="R82:R92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57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57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56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56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37</v>
      </c>
      <c r="B2">
        <f>COUNTIF(Archive!$H2:H111,"LOSS")</f>
        <v>51</v>
      </c>
      <c r="C2">
        <f>ROUND(SUM(A2/(A2+B2)),3)</f>
        <v>0.42</v>
      </c>
      <c r="D2">
        <f>COUNTIF(Archive!$R2:R111,"WIN")</f>
        <v>43</v>
      </c>
      <c r="E2">
        <f>COUNTIF(Archive!$R2:R111,"LOSS")</f>
        <v>48</v>
      </c>
      <c r="F2">
        <f>ROUND(SUM(D2/(D2+E2)),3)</f>
        <v>0.47299999999999998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2021-11-15T17:17:15Z</dcterms:modified>
</cp:coreProperties>
</file>