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Python\NBA-Model\"/>
    </mc:Choice>
  </mc:AlternateContent>
  <xr:revisionPtr revIDLastSave="0" documentId="13_ncr:1_{D88F464B-FAF8-4520-B60B-127894EC4B24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UpdatedResults" sheetId="1" r:id="rId1"/>
    <sheet name="Archive" sheetId="2" r:id="rId2"/>
    <sheet name="WL Record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3" l="1"/>
  <c r="E2" i="3"/>
  <c r="D2" i="3"/>
  <c r="B2" i="3"/>
  <c r="A2" i="3"/>
  <c r="O12" i="2"/>
  <c r="Q12" i="2" s="1"/>
  <c r="M12" i="2"/>
  <c r="P12" i="2" s="1"/>
  <c r="F12" i="2"/>
  <c r="Q11" i="2"/>
  <c r="P11" i="2"/>
  <c r="R11" i="2" s="1"/>
  <c r="O11" i="2"/>
  <c r="M11" i="2"/>
  <c r="F11" i="2"/>
  <c r="O10" i="2"/>
  <c r="Q10" i="2" s="1"/>
  <c r="M10" i="2"/>
  <c r="P10" i="2" s="1"/>
  <c r="F10" i="2"/>
  <c r="O9" i="2"/>
  <c r="Q9" i="2" s="1"/>
  <c r="M9" i="2"/>
  <c r="P9" i="2" s="1"/>
  <c r="F9" i="2"/>
  <c r="O8" i="2"/>
  <c r="Q8" i="2" s="1"/>
  <c r="M8" i="2"/>
  <c r="P8" i="2" s="1"/>
  <c r="R8" i="2" s="1"/>
  <c r="F8" i="2"/>
  <c r="Q7" i="2"/>
  <c r="P7" i="2"/>
  <c r="R7" i="2" s="1"/>
  <c r="O7" i="2"/>
  <c r="M7" i="2"/>
  <c r="F7" i="2"/>
  <c r="O6" i="2"/>
  <c r="Q6" i="2" s="1"/>
  <c r="M6" i="2"/>
  <c r="P6" i="2" s="1"/>
  <c r="R6" i="2" s="1"/>
  <c r="F6" i="2"/>
  <c r="O5" i="2"/>
  <c r="Q5" i="2" s="1"/>
  <c r="M5" i="2"/>
  <c r="P5" i="2" s="1"/>
  <c r="R5" i="2" s="1"/>
  <c r="F5" i="2"/>
  <c r="O4" i="2"/>
  <c r="Q4" i="2" s="1"/>
  <c r="M4" i="2"/>
  <c r="P4" i="2" s="1"/>
  <c r="F4" i="2"/>
  <c r="Q3" i="2"/>
  <c r="P3" i="2"/>
  <c r="R3" i="2" s="1"/>
  <c r="O3" i="2"/>
  <c r="M3" i="2"/>
  <c r="F3" i="2"/>
  <c r="O2" i="2"/>
  <c r="Q2" i="2" s="1"/>
  <c r="M2" i="2"/>
  <c r="P2" i="2" s="1"/>
  <c r="F2" i="2"/>
  <c r="O26" i="2"/>
  <c r="Q26" i="2" s="1"/>
  <c r="M26" i="2"/>
  <c r="P26" i="2" s="1"/>
  <c r="F26" i="2"/>
  <c r="O25" i="2"/>
  <c r="Q25" i="2" s="1"/>
  <c r="M25" i="2"/>
  <c r="P25" i="2" s="1"/>
  <c r="R25" i="2" s="1"/>
  <c r="F25" i="2"/>
  <c r="P24" i="2"/>
  <c r="O24" i="2"/>
  <c r="Q24" i="2" s="1"/>
  <c r="M24" i="2"/>
  <c r="F24" i="2"/>
  <c r="O23" i="2"/>
  <c r="Q23" i="2" s="1"/>
  <c r="M23" i="2"/>
  <c r="P23" i="2" s="1"/>
  <c r="F23" i="2"/>
  <c r="P22" i="2"/>
  <c r="O22" i="2"/>
  <c r="Q22" i="2" s="1"/>
  <c r="M22" i="2"/>
  <c r="F22" i="2"/>
  <c r="O21" i="2"/>
  <c r="Q21" i="2" s="1"/>
  <c r="M21" i="2"/>
  <c r="P21" i="2" s="1"/>
  <c r="F21" i="2"/>
  <c r="O20" i="2"/>
  <c r="Q20" i="2" s="1"/>
  <c r="M20" i="2"/>
  <c r="P20" i="2" s="1"/>
  <c r="F20" i="2"/>
  <c r="O19" i="2"/>
  <c r="Q19" i="2" s="1"/>
  <c r="M19" i="2"/>
  <c r="P19" i="2" s="1"/>
  <c r="F19" i="2"/>
  <c r="P18" i="2"/>
  <c r="O18" i="2"/>
  <c r="Q18" i="2" s="1"/>
  <c r="M18" i="2"/>
  <c r="F18" i="2"/>
  <c r="R2" i="2" l="1"/>
  <c r="R4" i="2"/>
  <c r="R9" i="2"/>
  <c r="R10" i="2"/>
  <c r="R12" i="2"/>
  <c r="R26" i="2"/>
  <c r="R22" i="2"/>
  <c r="R24" i="2"/>
  <c r="R18" i="2"/>
  <c r="R19" i="2"/>
  <c r="R20" i="2"/>
  <c r="R21" i="2"/>
  <c r="R23" i="2"/>
</calcChain>
</file>

<file path=xl/sharedStrings.xml><?xml version="1.0" encoding="utf-8"?>
<sst xmlns="http://schemas.openxmlformats.org/spreadsheetml/2006/main" count="204" uniqueCount="74">
  <si>
    <t>Date</t>
  </si>
  <si>
    <t>Visitor/Neutral</t>
  </si>
  <si>
    <t>PTS</t>
  </si>
  <si>
    <t>Home/Neutral</t>
  </si>
  <si>
    <t>PTS2</t>
  </si>
  <si>
    <t>My Line(Home)</t>
  </si>
  <si>
    <t>Vegas Line</t>
  </si>
  <si>
    <t>Results</t>
  </si>
  <si>
    <t>Prediction Vistor</t>
  </si>
  <si>
    <t>Away Points</t>
  </si>
  <si>
    <t>Prediction Home</t>
  </si>
  <si>
    <t>Home Points</t>
  </si>
  <si>
    <t>Predicted Total</t>
  </si>
  <si>
    <t>Vegas Total</t>
  </si>
  <si>
    <t>Actual Total</t>
  </si>
  <si>
    <t>Total Prediction</t>
  </si>
  <si>
    <t>Actual O/U Outcome</t>
  </si>
  <si>
    <t>Total Win/Loss</t>
  </si>
  <si>
    <t>Philadelphia 76ers</t>
  </si>
  <si>
    <t>Detroit Pistons</t>
  </si>
  <si>
    <t>WIN</t>
  </si>
  <si>
    <t xml:space="preserve">Philaelphia 76ers </t>
  </si>
  <si>
    <t>UNDER</t>
  </si>
  <si>
    <t>Utah Jazz</t>
  </si>
  <si>
    <t>Atlanta Hawks</t>
  </si>
  <si>
    <t>Boston Celtics</t>
  </si>
  <si>
    <t>Miami Heat</t>
  </si>
  <si>
    <t>LOSS</t>
  </si>
  <si>
    <t>Houston Rockets</t>
  </si>
  <si>
    <t>Phoenix Suns</t>
  </si>
  <si>
    <t xml:space="preserve">Houston Rockets </t>
  </si>
  <si>
    <t>OVER</t>
  </si>
  <si>
    <t>Oklahoma City Thunder</t>
  </si>
  <si>
    <t>Los Angeles Lakers</t>
  </si>
  <si>
    <t>Spread Prediction</t>
  </si>
  <si>
    <t>Brooklyn Nets</t>
  </si>
  <si>
    <t>San Antonio Spurs</t>
  </si>
  <si>
    <t>Orlando Magic</t>
  </si>
  <si>
    <t>Memphis Grizzlies</t>
  </si>
  <si>
    <t>Washington Wizards</t>
  </si>
  <si>
    <t>New York Knicks</t>
  </si>
  <si>
    <t>Milwaukee Bucks</t>
  </si>
  <si>
    <t>Cleveland Cavaliers</t>
  </si>
  <si>
    <t>Toronto Raptors</t>
  </si>
  <si>
    <t>Los Angeles Clippers</t>
  </si>
  <si>
    <t>Minnesota Timberwolves</t>
  </si>
  <si>
    <t>New Orleans Pelicans</t>
  </si>
  <si>
    <t>Golden State Warriors</t>
  </si>
  <si>
    <t>Indiana Pacers</t>
  </si>
  <si>
    <t>Portland Trail Blazers</t>
  </si>
  <si>
    <t>Charlotte Hornets</t>
  </si>
  <si>
    <t>Sacramento Kings</t>
  </si>
  <si>
    <t>Spread Win</t>
  </si>
  <si>
    <t>Spread Loss</t>
  </si>
  <si>
    <t>Over Win</t>
  </si>
  <si>
    <t>Over Loss</t>
  </si>
  <si>
    <t>NO PLAY</t>
  </si>
  <si>
    <t>Chicago Bulls</t>
  </si>
  <si>
    <t>Denver Nuggets</t>
  </si>
  <si>
    <t>Dallas Mavericks</t>
  </si>
  <si>
    <t>Spread Win %</t>
  </si>
  <si>
    <t>O/U %</t>
  </si>
  <si>
    <t>Houston +10.5</t>
  </si>
  <si>
    <t>Utah +3.5</t>
  </si>
  <si>
    <t>Philadelphia -3.5</t>
  </si>
  <si>
    <t>Boston +4.5</t>
  </si>
  <si>
    <t>Atlanta +4.5</t>
  </si>
  <si>
    <t>Portland -4.5</t>
  </si>
  <si>
    <t>O/U</t>
  </si>
  <si>
    <t>Denver -10.5</t>
  </si>
  <si>
    <t>Miami -3.5</t>
  </si>
  <si>
    <t>Chicago -3.5</t>
  </si>
  <si>
    <t>Dallas -4.5</t>
  </si>
  <si>
    <t>Phoenix -4.5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</si>
</sst>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14" fontId="0" fillId="33" borderId="0" xfId="0" applyNumberFormat="1" applyFill="1"/>
    <xf numFmtId="0" fontId="0" fillId="33" borderId="0" xfId="0" applyFill="1"/>
    <xf numFmtId="0" fontId="16" fillId="33" borderId="0" xfId="0" applyFont="1" applyFill="1"/>
    <xf numFmtId="14" fontId="0" fillId="0" borderId="0" xfId="0" applyNumberFormat="1"/>
    <xf numFmtId="14" fontId="0" fillId="34" borderId="10" xfId="0" applyNumberFormat="1" applyFill="1" applyBorder="1"/>
    <xf numFmtId="0" fontId="0" fillId="34" borderId="11" xfId="0" applyFill="1" applyBorder="1"/>
    <xf numFmtId="0" fontId="16" fillId="34" borderId="11" xfId="0" applyFont="1" applyFill="1" applyBorder="1"/>
    <xf numFmtId="0" fontId="0" fillId="34" borderId="11" xfId="0" applyFill="1" applyBorder="1" applyAlignment="1">
      <alignment horizontal="right"/>
    </xf>
    <xf numFmtId="0" fontId="0" fillId="34" borderId="12" xfId="0" applyFill="1" applyBorder="1"/>
    <xf numFmtId="0" fontId="16" fillId="34" borderId="12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"/>
  <sheetViews>
    <sheetView tabSelected="1" workbookViewId="0">
      <selection activeCell="G16" sqref="G16"/>
    </sheetView>
  </sheetViews>
  <sheetFormatPr defaultRowHeight="14.5" x14ac:dyDescent="0.35"/>
  <cols>
    <col min="1" max="1" width="21.81640625" customWidth="1"/>
    <col min="2" max="2" width="19.453125" customWidth="1"/>
    <col min="3" max="3" width="19.26953125" customWidth="1"/>
    <col min="4" max="4" width="16.08984375" customWidth="1"/>
    <col min="5" max="5" width="13" customWidth="1"/>
    <col min="6" max="6" width="17.36328125" customWidth="1"/>
    <col min="7" max="7" width="16.26953125" customWidth="1"/>
    <col min="8" max="9" width="15.36328125" customWidth="1"/>
    <col min="10" max="10" width="14.90625" customWidth="1"/>
  </cols>
  <sheetData>
    <row r="1" spans="1:10" x14ac:dyDescent="0.35">
      <c r="A1" t="s">
        <v>6</v>
      </c>
      <c r="B1" t="s">
        <v>34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15</v>
      </c>
      <c r="J1" t="s">
        <v>68</v>
      </c>
    </row>
    <row r="2" spans="1:10" x14ac:dyDescent="0.35">
      <c r="A2" t="s">
        <v>69</v>
      </c>
      <c r="B2" t="s">
        <v>62</v>
      </c>
      <c r="C2" t="s">
        <v>28</v>
      </c>
      <c r="D2">
        <v>104</v>
      </c>
      <c r="E2" t="s">
        <v>58</v>
      </c>
      <c r="F2">
        <v>96</v>
      </c>
      <c r="G2">
        <v>200</v>
      </c>
      <c r="H2">
        <v>219</v>
      </c>
      <c r="I2">
        <v>200</v>
      </c>
      <c r="J2" t="s">
        <v>22</v>
      </c>
    </row>
    <row r="3" spans="1:10" x14ac:dyDescent="0.35">
      <c r="A3" t="s">
        <v>70</v>
      </c>
      <c r="B3" t="s">
        <v>63</v>
      </c>
      <c r="C3" t="s">
        <v>23</v>
      </c>
      <c r="D3">
        <v>104</v>
      </c>
      <c r="E3" t="s">
        <v>26</v>
      </c>
      <c r="F3">
        <v>103</v>
      </c>
      <c r="G3">
        <v>207</v>
      </c>
      <c r="H3">
        <v>213.5</v>
      </c>
      <c r="I3">
        <v>207</v>
      </c>
      <c r="J3" t="s">
        <v>22</v>
      </c>
    </row>
    <row r="4" spans="1:10" x14ac:dyDescent="0.35">
      <c r="A4" t="s">
        <v>71</v>
      </c>
      <c r="B4" t="s">
        <v>64</v>
      </c>
      <c r="C4" t="s">
        <v>18</v>
      </c>
      <c r="D4">
        <v>110</v>
      </c>
      <c r="E4" t="s">
        <v>57</v>
      </c>
      <c r="F4">
        <v>105</v>
      </c>
      <c r="G4">
        <v>215</v>
      </c>
      <c r="H4">
        <v>211</v>
      </c>
      <c r="I4">
        <v>215</v>
      </c>
      <c r="J4" t="s">
        <v>31</v>
      </c>
    </row>
    <row r="5" spans="1:10" x14ac:dyDescent="0.35">
      <c r="A5" t="s">
        <v>72</v>
      </c>
      <c r="B5" t="s">
        <v>65</v>
      </c>
      <c r="C5" t="s">
        <v>25</v>
      </c>
      <c r="D5">
        <v>101</v>
      </c>
      <c r="E5" t="s">
        <v>59</v>
      </c>
      <c r="F5">
        <v>103</v>
      </c>
      <c r="G5">
        <v>204</v>
      </c>
      <c r="H5">
        <v>215.5</v>
      </c>
      <c r="I5">
        <v>204</v>
      </c>
      <c r="J5" t="s">
        <v>22</v>
      </c>
    </row>
    <row r="6" spans="1:10" x14ac:dyDescent="0.35">
      <c r="A6" t="s">
        <v>73</v>
      </c>
      <c r="B6" t="s">
        <v>66</v>
      </c>
      <c r="C6" t="s">
        <v>24</v>
      </c>
      <c r="D6">
        <v>109</v>
      </c>
      <c r="E6" t="s">
        <v>29</v>
      </c>
      <c r="F6">
        <v>110</v>
      </c>
      <c r="G6">
        <v>219</v>
      </c>
      <c r="H6">
        <v>224.5</v>
      </c>
      <c r="I6">
        <v>219</v>
      </c>
      <c r="J6" t="s">
        <v>22</v>
      </c>
    </row>
    <row r="7" spans="1:10" x14ac:dyDescent="0.35">
      <c r="A7" t="s">
        <v>67</v>
      </c>
      <c r="B7" t="s">
        <v>67</v>
      </c>
      <c r="C7" t="s">
        <v>33</v>
      </c>
      <c r="D7">
        <v>109</v>
      </c>
      <c r="E7" t="s">
        <v>49</v>
      </c>
      <c r="F7">
        <v>115</v>
      </c>
      <c r="G7">
        <v>224</v>
      </c>
      <c r="H7">
        <v>219.5</v>
      </c>
      <c r="I7">
        <v>224</v>
      </c>
      <c r="J7" t="s">
        <v>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6"/>
  <sheetViews>
    <sheetView workbookViewId="0">
      <selection activeCell="B23" sqref="B23"/>
    </sheetView>
  </sheetViews>
  <sheetFormatPr defaultRowHeight="14.5" x14ac:dyDescent="0.35"/>
  <cols>
    <col min="1" max="1" width="20.1796875" customWidth="1"/>
    <col min="2" max="2" width="13.54296875" customWidth="1"/>
  </cols>
  <sheetData>
    <row r="1" spans="1:1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35">
      <c r="A2" s="5">
        <v>44503</v>
      </c>
      <c r="B2" s="6" t="s">
        <v>49</v>
      </c>
      <c r="C2" s="6">
        <v>104</v>
      </c>
      <c r="D2" s="6" t="s">
        <v>42</v>
      </c>
      <c r="E2" s="6">
        <v>107</v>
      </c>
      <c r="F2" s="6">
        <f t="shared" ref="F2:F12" si="0">SUM(J2 - L2)</f>
        <v>8</v>
      </c>
      <c r="G2" s="6">
        <v>5.5</v>
      </c>
      <c r="H2" s="6" t="s">
        <v>56</v>
      </c>
      <c r="I2" s="6" t="s">
        <v>49</v>
      </c>
      <c r="J2" s="6">
        <v>112</v>
      </c>
      <c r="K2" s="6" t="s">
        <v>42</v>
      </c>
      <c r="L2" s="6">
        <v>104</v>
      </c>
      <c r="M2" s="6">
        <f t="shared" ref="M2:M12" si="1">SUM(J2+L2)</f>
        <v>216</v>
      </c>
      <c r="N2" s="6">
        <v>216.5</v>
      </c>
      <c r="O2" s="6">
        <f t="shared" ref="O2:O12" si="2">SUM(C2+E2)</f>
        <v>211</v>
      </c>
      <c r="P2" s="7" t="str">
        <f t="shared" ref="P2:P12" si="3">IF(M2&lt;N2,"UNDER","OVER")</f>
        <v>UNDER</v>
      </c>
      <c r="Q2" s="6" t="str">
        <f t="shared" ref="Q2:Q12" si="4">IF(O2&lt;N2,"UNDER","OVER")</f>
        <v>UNDER</v>
      </c>
      <c r="R2" s="9" t="str">
        <f t="shared" ref="R2:R12" si="5">IF(P2=Q2,"WIN","LOSS")</f>
        <v>WIN</v>
      </c>
    </row>
    <row r="3" spans="1:18" x14ac:dyDescent="0.35">
      <c r="A3" s="5">
        <v>44503</v>
      </c>
      <c r="B3" s="6" t="s">
        <v>40</v>
      </c>
      <c r="C3" s="6">
        <v>98</v>
      </c>
      <c r="D3" s="6" t="s">
        <v>48</v>
      </c>
      <c r="E3" s="6">
        <v>111</v>
      </c>
      <c r="F3" s="8">
        <f t="shared" si="0"/>
        <v>0</v>
      </c>
      <c r="G3" s="6">
        <v>1</v>
      </c>
      <c r="H3" s="6" t="s">
        <v>56</v>
      </c>
      <c r="I3" s="6" t="s">
        <v>40</v>
      </c>
      <c r="J3" s="6">
        <v>112</v>
      </c>
      <c r="K3" s="6" t="s">
        <v>48</v>
      </c>
      <c r="L3" s="6">
        <v>112</v>
      </c>
      <c r="M3" s="6">
        <f t="shared" si="1"/>
        <v>224</v>
      </c>
      <c r="N3" s="6">
        <v>216</v>
      </c>
      <c r="O3" s="6">
        <f t="shared" si="2"/>
        <v>209</v>
      </c>
      <c r="P3" s="7" t="str">
        <f t="shared" si="3"/>
        <v>OVER</v>
      </c>
      <c r="Q3" s="6" t="str">
        <f t="shared" si="4"/>
        <v>UNDER</v>
      </c>
      <c r="R3" s="9" t="str">
        <f t="shared" si="5"/>
        <v>LOSS</v>
      </c>
    </row>
    <row r="4" spans="1:18" x14ac:dyDescent="0.35">
      <c r="A4" s="5">
        <v>44503</v>
      </c>
      <c r="B4" s="6" t="s">
        <v>25</v>
      </c>
      <c r="C4" s="6">
        <v>92</v>
      </c>
      <c r="D4" s="6" t="s">
        <v>37</v>
      </c>
      <c r="E4" s="6">
        <v>79</v>
      </c>
      <c r="F4" s="6">
        <f t="shared" si="0"/>
        <v>-3</v>
      </c>
      <c r="G4" s="6">
        <v>7</v>
      </c>
      <c r="H4" s="6" t="s">
        <v>27</v>
      </c>
      <c r="I4" s="6" t="s">
        <v>25</v>
      </c>
      <c r="J4" s="6">
        <v>108</v>
      </c>
      <c r="K4" s="6" t="s">
        <v>37</v>
      </c>
      <c r="L4" s="6">
        <v>111</v>
      </c>
      <c r="M4" s="6">
        <f t="shared" si="1"/>
        <v>219</v>
      </c>
      <c r="N4" s="6">
        <v>213</v>
      </c>
      <c r="O4" s="6">
        <f t="shared" si="2"/>
        <v>171</v>
      </c>
      <c r="P4" s="7" t="str">
        <f t="shared" si="3"/>
        <v>OVER</v>
      </c>
      <c r="Q4" s="6" t="str">
        <f t="shared" si="4"/>
        <v>UNDER</v>
      </c>
      <c r="R4" s="10" t="str">
        <f t="shared" si="5"/>
        <v>LOSS</v>
      </c>
    </row>
    <row r="5" spans="1:18" x14ac:dyDescent="0.35">
      <c r="A5" s="5">
        <v>44503</v>
      </c>
      <c r="B5" s="6" t="s">
        <v>57</v>
      </c>
      <c r="C5" s="6">
        <v>98</v>
      </c>
      <c r="D5" s="6" t="s">
        <v>18</v>
      </c>
      <c r="E5" s="6">
        <v>103</v>
      </c>
      <c r="F5" s="6">
        <f t="shared" si="0"/>
        <v>-12</v>
      </c>
      <c r="G5" s="6">
        <v>-2.5</v>
      </c>
      <c r="H5" s="7" t="s">
        <v>20</v>
      </c>
      <c r="I5" s="6" t="s">
        <v>57</v>
      </c>
      <c r="J5" s="6">
        <v>102</v>
      </c>
      <c r="K5" s="6" t="s">
        <v>18</v>
      </c>
      <c r="L5" s="6">
        <v>114</v>
      </c>
      <c r="M5" s="6">
        <f t="shared" si="1"/>
        <v>216</v>
      </c>
      <c r="N5" s="6">
        <v>215.5</v>
      </c>
      <c r="O5" s="6">
        <f t="shared" si="2"/>
        <v>201</v>
      </c>
      <c r="P5" s="7" t="str">
        <f t="shared" si="3"/>
        <v>OVER</v>
      </c>
      <c r="Q5" s="6" t="str">
        <f t="shared" si="4"/>
        <v>UNDER</v>
      </c>
      <c r="R5" s="9" t="str">
        <f t="shared" si="5"/>
        <v>LOSS</v>
      </c>
    </row>
    <row r="6" spans="1:18" x14ac:dyDescent="0.35">
      <c r="A6" s="5">
        <v>44503</v>
      </c>
      <c r="B6" s="6" t="s">
        <v>43</v>
      </c>
      <c r="C6" s="6">
        <v>109</v>
      </c>
      <c r="D6" s="6" t="s">
        <v>39</v>
      </c>
      <c r="E6" s="6">
        <v>100</v>
      </c>
      <c r="F6" s="6">
        <f t="shared" si="0"/>
        <v>-10</v>
      </c>
      <c r="G6" s="6">
        <v>-3.5</v>
      </c>
      <c r="H6" s="6" t="s">
        <v>27</v>
      </c>
      <c r="I6" s="6" t="s">
        <v>43</v>
      </c>
      <c r="J6" s="6">
        <v>98</v>
      </c>
      <c r="K6" s="6" t="s">
        <v>39</v>
      </c>
      <c r="L6" s="6">
        <v>108</v>
      </c>
      <c r="M6" s="6">
        <f t="shared" si="1"/>
        <v>206</v>
      </c>
      <c r="N6" s="6">
        <v>212</v>
      </c>
      <c r="O6" s="6">
        <f t="shared" si="2"/>
        <v>209</v>
      </c>
      <c r="P6" s="7" t="str">
        <f t="shared" si="3"/>
        <v>UNDER</v>
      </c>
      <c r="Q6" s="6" t="str">
        <f t="shared" si="4"/>
        <v>UNDER</v>
      </c>
      <c r="R6" s="10" t="str">
        <f t="shared" si="5"/>
        <v>WIN</v>
      </c>
    </row>
    <row r="7" spans="1:18" s="2" customFormat="1" x14ac:dyDescent="0.35">
      <c r="A7" s="5">
        <v>44503</v>
      </c>
      <c r="B7" s="6" t="s">
        <v>24</v>
      </c>
      <c r="C7" s="6">
        <v>108</v>
      </c>
      <c r="D7" s="6" t="s">
        <v>35</v>
      </c>
      <c r="E7" s="6">
        <v>117</v>
      </c>
      <c r="F7" s="6">
        <f t="shared" si="0"/>
        <v>6</v>
      </c>
      <c r="G7" s="6">
        <v>-4.5</v>
      </c>
      <c r="H7" s="6" t="s">
        <v>27</v>
      </c>
      <c r="I7" s="6" t="s">
        <v>24</v>
      </c>
      <c r="J7" s="6">
        <v>108</v>
      </c>
      <c r="K7" s="6" t="s">
        <v>35</v>
      </c>
      <c r="L7" s="6">
        <v>102</v>
      </c>
      <c r="M7" s="6">
        <f t="shared" si="1"/>
        <v>210</v>
      </c>
      <c r="N7" s="6">
        <v>222</v>
      </c>
      <c r="O7" s="6">
        <f t="shared" si="2"/>
        <v>225</v>
      </c>
      <c r="P7" s="7" t="str">
        <f t="shared" si="3"/>
        <v>UNDER</v>
      </c>
      <c r="Q7" s="6" t="str">
        <f t="shared" si="4"/>
        <v>OVER</v>
      </c>
      <c r="R7" s="10" t="str">
        <f t="shared" si="5"/>
        <v>LOSS</v>
      </c>
    </row>
    <row r="8" spans="1:18" s="2" customFormat="1" x14ac:dyDescent="0.35">
      <c r="A8" s="5">
        <v>44503</v>
      </c>
      <c r="B8" s="6" t="s">
        <v>58</v>
      </c>
      <c r="C8" s="6">
        <v>106</v>
      </c>
      <c r="D8" s="6" t="s">
        <v>38</v>
      </c>
      <c r="E8" s="6">
        <v>108</v>
      </c>
      <c r="F8" s="6">
        <f t="shared" si="0"/>
        <v>-27</v>
      </c>
      <c r="G8" s="6">
        <v>1.5</v>
      </c>
      <c r="H8" s="6" t="s">
        <v>20</v>
      </c>
      <c r="I8" s="6" t="s">
        <v>58</v>
      </c>
      <c r="J8" s="6">
        <v>90</v>
      </c>
      <c r="K8" s="6" t="s">
        <v>38</v>
      </c>
      <c r="L8" s="6">
        <v>117</v>
      </c>
      <c r="M8" s="6">
        <f t="shared" si="1"/>
        <v>207</v>
      </c>
      <c r="N8" s="6">
        <v>215</v>
      </c>
      <c r="O8" s="6">
        <f t="shared" si="2"/>
        <v>214</v>
      </c>
      <c r="P8" s="7" t="str">
        <f t="shared" si="3"/>
        <v>UNDER</v>
      </c>
      <c r="Q8" s="6" t="str">
        <f t="shared" si="4"/>
        <v>UNDER</v>
      </c>
      <c r="R8" s="10" t="str">
        <f t="shared" si="5"/>
        <v>WIN</v>
      </c>
    </row>
    <row r="9" spans="1:18" s="2" customFormat="1" x14ac:dyDescent="0.35">
      <c r="A9" s="5">
        <v>44503</v>
      </c>
      <c r="B9" s="6" t="s">
        <v>44</v>
      </c>
      <c r="C9" s="6">
        <v>126</v>
      </c>
      <c r="D9" s="6" t="s">
        <v>45</v>
      </c>
      <c r="E9" s="6">
        <v>115</v>
      </c>
      <c r="F9" s="6">
        <f t="shared" si="0"/>
        <v>-5</v>
      </c>
      <c r="G9" s="6">
        <v>2.5</v>
      </c>
      <c r="H9" s="6" t="s">
        <v>27</v>
      </c>
      <c r="I9" s="6" t="s">
        <v>44</v>
      </c>
      <c r="J9" s="6">
        <v>95</v>
      </c>
      <c r="K9" s="6" t="s">
        <v>45</v>
      </c>
      <c r="L9" s="6">
        <v>100</v>
      </c>
      <c r="M9" s="6">
        <f t="shared" si="1"/>
        <v>195</v>
      </c>
      <c r="N9" s="6">
        <v>212.5</v>
      </c>
      <c r="O9" s="6">
        <f t="shared" si="2"/>
        <v>241</v>
      </c>
      <c r="P9" s="7" t="str">
        <f t="shared" si="3"/>
        <v>UNDER</v>
      </c>
      <c r="Q9" s="6" t="str">
        <f t="shared" si="4"/>
        <v>OVER</v>
      </c>
      <c r="R9" s="10" t="str">
        <f t="shared" si="5"/>
        <v>LOSS</v>
      </c>
    </row>
    <row r="10" spans="1:18" s="2" customFormat="1" x14ac:dyDescent="0.35">
      <c r="A10" s="5">
        <v>44503</v>
      </c>
      <c r="B10" s="6" t="s">
        <v>59</v>
      </c>
      <c r="C10" s="6">
        <v>109</v>
      </c>
      <c r="D10" s="6" t="s">
        <v>36</v>
      </c>
      <c r="E10" s="6">
        <v>108</v>
      </c>
      <c r="F10" s="6">
        <f t="shared" si="0"/>
        <v>-10</v>
      </c>
      <c r="G10" s="6">
        <v>2</v>
      </c>
      <c r="H10" s="7" t="s">
        <v>20</v>
      </c>
      <c r="I10" s="6" t="s">
        <v>59</v>
      </c>
      <c r="J10" s="6">
        <v>99</v>
      </c>
      <c r="K10" s="6" t="s">
        <v>36</v>
      </c>
      <c r="L10" s="6">
        <v>109</v>
      </c>
      <c r="M10" s="6">
        <f t="shared" si="1"/>
        <v>208</v>
      </c>
      <c r="N10" s="6">
        <v>217.5</v>
      </c>
      <c r="O10" s="6">
        <f t="shared" si="2"/>
        <v>217</v>
      </c>
      <c r="P10" s="7" t="str">
        <f t="shared" si="3"/>
        <v>UNDER</v>
      </c>
      <c r="Q10" s="6" t="str">
        <f t="shared" si="4"/>
        <v>UNDER</v>
      </c>
      <c r="R10" s="10" t="str">
        <f t="shared" si="5"/>
        <v>WIN</v>
      </c>
    </row>
    <row r="11" spans="1:18" s="2" customFormat="1" x14ac:dyDescent="0.35">
      <c r="A11" s="5">
        <v>44503</v>
      </c>
      <c r="B11" s="6" t="s">
        <v>50</v>
      </c>
      <c r="C11" s="6">
        <v>92</v>
      </c>
      <c r="D11" s="6" t="s">
        <v>47</v>
      </c>
      <c r="E11" s="6">
        <v>114</v>
      </c>
      <c r="F11" s="6">
        <f t="shared" si="0"/>
        <v>17</v>
      </c>
      <c r="G11" s="6">
        <v>-6</v>
      </c>
      <c r="H11" s="7" t="s">
        <v>27</v>
      </c>
      <c r="I11" s="6" t="s">
        <v>50</v>
      </c>
      <c r="J11" s="6">
        <v>119</v>
      </c>
      <c r="K11" s="6" t="s">
        <v>47</v>
      </c>
      <c r="L11" s="6">
        <v>102</v>
      </c>
      <c r="M11" s="6">
        <f t="shared" si="1"/>
        <v>221</v>
      </c>
      <c r="N11" s="6">
        <v>226.5</v>
      </c>
      <c r="O11" s="6">
        <f t="shared" si="2"/>
        <v>206</v>
      </c>
      <c r="P11" s="7" t="str">
        <f t="shared" si="3"/>
        <v>UNDER</v>
      </c>
      <c r="Q11" s="6" t="str">
        <f t="shared" si="4"/>
        <v>UNDER</v>
      </c>
      <c r="R11" s="10" t="str">
        <f t="shared" si="5"/>
        <v>WIN</v>
      </c>
    </row>
    <row r="12" spans="1:18" s="2" customFormat="1" x14ac:dyDescent="0.35">
      <c r="A12" s="5">
        <v>44503</v>
      </c>
      <c r="B12" s="6" t="s">
        <v>46</v>
      </c>
      <c r="C12" s="6">
        <v>99</v>
      </c>
      <c r="D12" s="6" t="s">
        <v>51</v>
      </c>
      <c r="E12" s="6">
        <v>112</v>
      </c>
      <c r="F12" s="6">
        <f t="shared" si="0"/>
        <v>-8</v>
      </c>
      <c r="G12" s="6">
        <v>-6</v>
      </c>
      <c r="H12" s="6" t="s">
        <v>20</v>
      </c>
      <c r="I12" s="6" t="s">
        <v>46</v>
      </c>
      <c r="J12" s="6">
        <v>106</v>
      </c>
      <c r="K12" s="6" t="s">
        <v>51</v>
      </c>
      <c r="L12" s="6">
        <v>114</v>
      </c>
      <c r="M12" s="6">
        <f t="shared" si="1"/>
        <v>220</v>
      </c>
      <c r="N12" s="6">
        <v>219</v>
      </c>
      <c r="O12" s="6">
        <f t="shared" si="2"/>
        <v>211</v>
      </c>
      <c r="P12" s="7" t="str">
        <f t="shared" si="3"/>
        <v>OVER</v>
      </c>
      <c r="Q12" s="6" t="str">
        <f t="shared" si="4"/>
        <v>UNDER</v>
      </c>
      <c r="R12" s="9" t="str">
        <f t="shared" si="5"/>
        <v>LOSS</v>
      </c>
    </row>
    <row r="13" spans="1:18" s="2" customFormat="1" x14ac:dyDescent="0.35">
      <c r="A13" s="4">
        <v>44504</v>
      </c>
      <c r="B13" t="s">
        <v>18</v>
      </c>
      <c r="C13">
        <v>109</v>
      </c>
      <c r="D13" t="s">
        <v>19</v>
      </c>
      <c r="E13">
        <v>98</v>
      </c>
      <c r="F13">
        <v>11</v>
      </c>
      <c r="G13">
        <v>-5</v>
      </c>
      <c r="H13" t="s">
        <v>20</v>
      </c>
      <c r="I13" t="s">
        <v>21</v>
      </c>
      <c r="J13">
        <v>109</v>
      </c>
      <c r="K13" t="s">
        <v>19</v>
      </c>
      <c r="L13">
        <v>98</v>
      </c>
      <c r="M13">
        <v>207</v>
      </c>
      <c r="N13">
        <v>208</v>
      </c>
      <c r="O13">
        <v>207</v>
      </c>
      <c r="P13" t="s">
        <v>22</v>
      </c>
      <c r="Q13" t="s">
        <v>22</v>
      </c>
      <c r="R13" t="s">
        <v>20</v>
      </c>
    </row>
    <row r="14" spans="1:18" s="2" customFormat="1" x14ac:dyDescent="0.35">
      <c r="A14" s="4">
        <v>44504</v>
      </c>
      <c r="B14" t="s">
        <v>23</v>
      </c>
      <c r="C14">
        <v>116</v>
      </c>
      <c r="D14" t="s">
        <v>24</v>
      </c>
      <c r="E14">
        <v>98</v>
      </c>
      <c r="F14">
        <v>-2</v>
      </c>
      <c r="G14">
        <v>-6.5</v>
      </c>
      <c r="H14" t="s">
        <v>20</v>
      </c>
      <c r="I14" t="s">
        <v>25</v>
      </c>
      <c r="J14">
        <v>104</v>
      </c>
      <c r="K14" t="s">
        <v>26</v>
      </c>
      <c r="L14">
        <v>106</v>
      </c>
      <c r="M14">
        <v>210</v>
      </c>
      <c r="N14">
        <v>214.5</v>
      </c>
      <c r="O14">
        <v>214</v>
      </c>
      <c r="P14" t="s">
        <v>22</v>
      </c>
      <c r="Q14" t="s">
        <v>22</v>
      </c>
      <c r="R14" t="s">
        <v>20</v>
      </c>
    </row>
    <row r="15" spans="1:18" s="2" customFormat="1" x14ac:dyDescent="0.35">
      <c r="A15" s="4">
        <v>44504</v>
      </c>
      <c r="B15" t="s">
        <v>25</v>
      </c>
      <c r="C15">
        <v>95</v>
      </c>
      <c r="D15" t="s">
        <v>26</v>
      </c>
      <c r="E15">
        <v>78</v>
      </c>
      <c r="F15">
        <v>-9</v>
      </c>
      <c r="G15">
        <v>2</v>
      </c>
      <c r="H15" t="s">
        <v>27</v>
      </c>
      <c r="I15" t="s">
        <v>23</v>
      </c>
      <c r="J15">
        <v>103</v>
      </c>
      <c r="K15" t="s">
        <v>24</v>
      </c>
      <c r="L15">
        <v>112</v>
      </c>
      <c r="M15">
        <v>215</v>
      </c>
      <c r="N15">
        <v>219.5</v>
      </c>
      <c r="O15">
        <v>173</v>
      </c>
      <c r="P15" t="s">
        <v>22</v>
      </c>
      <c r="Q15" t="s">
        <v>22</v>
      </c>
      <c r="R15" t="s">
        <v>20</v>
      </c>
    </row>
    <row r="16" spans="1:18" x14ac:dyDescent="0.35">
      <c r="A16" s="4">
        <v>44504</v>
      </c>
      <c r="B16" t="s">
        <v>28</v>
      </c>
      <c r="C16">
        <v>111</v>
      </c>
      <c r="D16" t="s">
        <v>29</v>
      </c>
      <c r="E16">
        <v>123</v>
      </c>
      <c r="F16">
        <v>-7</v>
      </c>
      <c r="G16">
        <v>-10.5</v>
      </c>
      <c r="H16" t="s">
        <v>27</v>
      </c>
      <c r="I16" t="s">
        <v>30</v>
      </c>
      <c r="J16">
        <v>101</v>
      </c>
      <c r="K16" t="s">
        <v>29</v>
      </c>
      <c r="L16">
        <v>108</v>
      </c>
      <c r="M16">
        <v>209</v>
      </c>
      <c r="N16">
        <v>218</v>
      </c>
      <c r="O16">
        <v>234</v>
      </c>
      <c r="P16" t="s">
        <v>22</v>
      </c>
      <c r="Q16" t="s">
        <v>31</v>
      </c>
      <c r="R16" t="s">
        <v>27</v>
      </c>
    </row>
    <row r="17" spans="1:18" x14ac:dyDescent="0.35">
      <c r="A17" s="4">
        <v>44504</v>
      </c>
      <c r="B17" t="s">
        <v>32</v>
      </c>
      <c r="C17">
        <v>107</v>
      </c>
      <c r="D17" t="s">
        <v>33</v>
      </c>
      <c r="E17">
        <v>104</v>
      </c>
      <c r="F17">
        <v>-15</v>
      </c>
      <c r="G17">
        <v>-10</v>
      </c>
      <c r="H17" t="s">
        <v>27</v>
      </c>
      <c r="I17" t="s">
        <v>32</v>
      </c>
      <c r="J17">
        <v>98</v>
      </c>
      <c r="K17" t="s">
        <v>33</v>
      </c>
      <c r="L17">
        <v>113</v>
      </c>
      <c r="M17">
        <v>211</v>
      </c>
      <c r="N17">
        <v>214</v>
      </c>
      <c r="O17">
        <v>211</v>
      </c>
      <c r="P17" t="s">
        <v>22</v>
      </c>
      <c r="Q17" t="s">
        <v>22</v>
      </c>
      <c r="R17" t="s">
        <v>20</v>
      </c>
    </row>
    <row r="18" spans="1:18" x14ac:dyDescent="0.35">
      <c r="A18" s="1">
        <v>44505</v>
      </c>
      <c r="B18" s="2" t="s">
        <v>35</v>
      </c>
      <c r="C18" s="2">
        <v>96</v>
      </c>
      <c r="D18" s="2" t="s">
        <v>19</v>
      </c>
      <c r="E18" s="2">
        <v>90</v>
      </c>
      <c r="F18" s="2">
        <f t="shared" ref="F18:F26" si="6">SUM(J18 - L18)</f>
        <v>1</v>
      </c>
      <c r="G18" s="2">
        <v>10</v>
      </c>
      <c r="H18" s="2" t="s">
        <v>20</v>
      </c>
      <c r="I18" s="2" t="s">
        <v>35</v>
      </c>
      <c r="J18" s="2">
        <v>101</v>
      </c>
      <c r="K18" s="2" t="s">
        <v>19</v>
      </c>
      <c r="L18" s="2">
        <v>100</v>
      </c>
      <c r="M18" s="2">
        <f t="shared" ref="M18:M26" si="7">SUM(J18+L18)</f>
        <v>201</v>
      </c>
      <c r="N18" s="2">
        <v>210.5</v>
      </c>
      <c r="O18" s="2">
        <f t="shared" ref="O18:O26" si="8">SUM(C18+E18)</f>
        <v>186</v>
      </c>
      <c r="P18" s="3" t="str">
        <f t="shared" ref="P18:P26" si="9">IF(M18&lt;N18,"UNDER","OVER")</f>
        <v>UNDER</v>
      </c>
      <c r="Q18" s="2" t="str">
        <f t="shared" ref="Q18:Q26" si="10">IF(O18&lt;N18,"UNDER","OVER")</f>
        <v>UNDER</v>
      </c>
      <c r="R18" s="2" t="str">
        <f t="shared" ref="R18:R26" si="11">IF(P18=Q18,"WIN","LOSS")</f>
        <v>WIN</v>
      </c>
    </row>
    <row r="19" spans="1:18" x14ac:dyDescent="0.35">
      <c r="A19" s="1">
        <v>44505</v>
      </c>
      <c r="B19" s="2" t="s">
        <v>36</v>
      </c>
      <c r="C19" s="2">
        <v>102</v>
      </c>
      <c r="D19" s="2" t="s">
        <v>37</v>
      </c>
      <c r="E19" s="2">
        <v>89</v>
      </c>
      <c r="F19" s="2">
        <f t="shared" si="6"/>
        <v>-2</v>
      </c>
      <c r="G19" s="2">
        <v>3.5</v>
      </c>
      <c r="H19" s="2" t="s">
        <v>27</v>
      </c>
      <c r="I19" s="2" t="s">
        <v>36</v>
      </c>
      <c r="J19" s="2">
        <v>105</v>
      </c>
      <c r="K19" s="2" t="s">
        <v>37</v>
      </c>
      <c r="L19" s="2">
        <v>107</v>
      </c>
      <c r="M19" s="2">
        <f t="shared" si="7"/>
        <v>212</v>
      </c>
      <c r="N19" s="2">
        <v>213.5</v>
      </c>
      <c r="O19" s="2">
        <f t="shared" si="8"/>
        <v>191</v>
      </c>
      <c r="P19" s="3" t="str">
        <f t="shared" si="9"/>
        <v>UNDER</v>
      </c>
      <c r="Q19" s="2" t="str">
        <f t="shared" si="10"/>
        <v>UNDER</v>
      </c>
      <c r="R19" s="2" t="str">
        <f t="shared" si="11"/>
        <v>WIN</v>
      </c>
    </row>
    <row r="20" spans="1:18" x14ac:dyDescent="0.35">
      <c r="A20" s="1">
        <v>44505</v>
      </c>
      <c r="B20" s="2" t="s">
        <v>38</v>
      </c>
      <c r="C20" s="2">
        <v>87</v>
      </c>
      <c r="D20" s="2" t="s">
        <v>39</v>
      </c>
      <c r="E20" s="2">
        <v>115</v>
      </c>
      <c r="F20" s="2">
        <f t="shared" si="6"/>
        <v>5</v>
      </c>
      <c r="G20" s="2">
        <v>-2</v>
      </c>
      <c r="H20" s="2" t="s">
        <v>27</v>
      </c>
      <c r="I20" s="2" t="s">
        <v>38</v>
      </c>
      <c r="J20" s="2">
        <v>113</v>
      </c>
      <c r="K20" s="2" t="s">
        <v>39</v>
      </c>
      <c r="L20" s="2">
        <v>108</v>
      </c>
      <c r="M20" s="2">
        <f t="shared" si="7"/>
        <v>221</v>
      </c>
      <c r="N20" s="2">
        <v>220.5</v>
      </c>
      <c r="O20" s="2">
        <f t="shared" si="8"/>
        <v>202</v>
      </c>
      <c r="P20" s="3" t="str">
        <f t="shared" si="9"/>
        <v>OVER</v>
      </c>
      <c r="Q20" s="2" t="str">
        <f t="shared" si="10"/>
        <v>UNDER</v>
      </c>
      <c r="R20" s="2" t="str">
        <f t="shared" si="11"/>
        <v>LOSS</v>
      </c>
    </row>
    <row r="21" spans="1:18" x14ac:dyDescent="0.35">
      <c r="A21" s="1">
        <v>44505</v>
      </c>
      <c r="B21" s="2" t="s">
        <v>40</v>
      </c>
      <c r="C21" s="2">
        <v>113</v>
      </c>
      <c r="D21" s="2" t="s">
        <v>41</v>
      </c>
      <c r="E21" s="2">
        <v>98</v>
      </c>
      <c r="F21" s="2">
        <f t="shared" si="6"/>
        <v>1</v>
      </c>
      <c r="G21" s="2">
        <v>-4</v>
      </c>
      <c r="H21" s="2" t="s">
        <v>20</v>
      </c>
      <c r="I21" s="2" t="s">
        <v>40</v>
      </c>
      <c r="J21" s="2">
        <v>111</v>
      </c>
      <c r="K21" s="2" t="s">
        <v>41</v>
      </c>
      <c r="L21" s="2">
        <v>110</v>
      </c>
      <c r="M21" s="2">
        <f t="shared" si="7"/>
        <v>221</v>
      </c>
      <c r="N21" s="2">
        <v>217</v>
      </c>
      <c r="O21" s="2">
        <f t="shared" si="8"/>
        <v>211</v>
      </c>
      <c r="P21" s="3" t="str">
        <f t="shared" si="9"/>
        <v>OVER</v>
      </c>
      <c r="Q21" s="2" t="str">
        <f t="shared" si="10"/>
        <v>UNDER</v>
      </c>
      <c r="R21" s="2" t="str">
        <f t="shared" si="11"/>
        <v>LOSS</v>
      </c>
    </row>
    <row r="22" spans="1:18" x14ac:dyDescent="0.35">
      <c r="A22" s="1">
        <v>44505</v>
      </c>
      <c r="B22" s="2" t="s">
        <v>42</v>
      </c>
      <c r="C22" s="2">
        <v>102</v>
      </c>
      <c r="D22" s="2" t="s">
        <v>43</v>
      </c>
      <c r="E22" s="2">
        <v>101</v>
      </c>
      <c r="F22" s="2">
        <f t="shared" si="6"/>
        <v>-1</v>
      </c>
      <c r="G22" s="2">
        <v>-5.5</v>
      </c>
      <c r="H22" s="2" t="s">
        <v>20</v>
      </c>
      <c r="I22" s="2" t="s">
        <v>42</v>
      </c>
      <c r="J22" s="2">
        <v>101</v>
      </c>
      <c r="K22" s="2" t="s">
        <v>43</v>
      </c>
      <c r="L22" s="2">
        <v>102</v>
      </c>
      <c r="M22" s="2">
        <f t="shared" si="7"/>
        <v>203</v>
      </c>
      <c r="N22" s="2">
        <v>204.5</v>
      </c>
      <c r="O22" s="2">
        <f t="shared" si="8"/>
        <v>203</v>
      </c>
      <c r="P22" s="3" t="str">
        <f t="shared" si="9"/>
        <v>UNDER</v>
      </c>
      <c r="Q22" s="2" t="str">
        <f t="shared" si="10"/>
        <v>UNDER</v>
      </c>
      <c r="R22" s="2" t="str">
        <f t="shared" si="11"/>
        <v>WIN</v>
      </c>
    </row>
    <row r="23" spans="1:18" x14ac:dyDescent="0.35">
      <c r="A23" s="1">
        <v>44505</v>
      </c>
      <c r="B23" s="2" t="s">
        <v>44</v>
      </c>
      <c r="C23" s="2">
        <v>104</v>
      </c>
      <c r="D23" s="2" t="s">
        <v>45</v>
      </c>
      <c r="E23" s="2">
        <v>84</v>
      </c>
      <c r="F23" s="2">
        <f t="shared" si="6"/>
        <v>-5</v>
      </c>
      <c r="G23" s="2">
        <v>2.5</v>
      </c>
      <c r="H23" s="2" t="s">
        <v>27</v>
      </c>
      <c r="I23" s="2" t="s">
        <v>44</v>
      </c>
      <c r="J23" s="2">
        <v>100</v>
      </c>
      <c r="K23" s="2" t="s">
        <v>45</v>
      </c>
      <c r="L23" s="2">
        <v>105</v>
      </c>
      <c r="M23" s="2">
        <f t="shared" si="7"/>
        <v>205</v>
      </c>
      <c r="N23" s="2">
        <v>216.5</v>
      </c>
      <c r="O23" s="2">
        <f t="shared" si="8"/>
        <v>188</v>
      </c>
      <c r="P23" s="3" t="str">
        <f t="shared" si="9"/>
        <v>UNDER</v>
      </c>
      <c r="Q23" s="2" t="str">
        <f t="shared" si="10"/>
        <v>UNDER</v>
      </c>
      <c r="R23" s="2" t="str">
        <f t="shared" si="11"/>
        <v>WIN</v>
      </c>
    </row>
    <row r="24" spans="1:18" x14ac:dyDescent="0.35">
      <c r="A24" s="1">
        <v>44505</v>
      </c>
      <c r="B24" s="2" t="s">
        <v>46</v>
      </c>
      <c r="C24" s="2">
        <v>85</v>
      </c>
      <c r="D24" s="2" t="s">
        <v>47</v>
      </c>
      <c r="E24" s="2">
        <v>126</v>
      </c>
      <c r="F24" s="2">
        <f t="shared" si="6"/>
        <v>5</v>
      </c>
      <c r="G24" s="2">
        <v>-9.5</v>
      </c>
      <c r="H24" s="2" t="s">
        <v>27</v>
      </c>
      <c r="I24" s="2" t="s">
        <v>46</v>
      </c>
      <c r="J24" s="2">
        <v>106</v>
      </c>
      <c r="K24" s="2" t="s">
        <v>47</v>
      </c>
      <c r="L24" s="2">
        <v>101</v>
      </c>
      <c r="M24" s="2">
        <f t="shared" si="7"/>
        <v>207</v>
      </c>
      <c r="N24" s="2">
        <v>214.5</v>
      </c>
      <c r="O24" s="2">
        <f t="shared" si="8"/>
        <v>211</v>
      </c>
      <c r="P24" s="3" t="str">
        <f t="shared" si="9"/>
        <v>UNDER</v>
      </c>
      <c r="Q24" s="2" t="str">
        <f t="shared" si="10"/>
        <v>UNDER</v>
      </c>
      <c r="R24" s="2" t="str">
        <f t="shared" si="11"/>
        <v>WIN</v>
      </c>
    </row>
    <row r="25" spans="1:18" x14ac:dyDescent="0.35">
      <c r="A25" s="1">
        <v>44505</v>
      </c>
      <c r="B25" s="2" t="s">
        <v>48</v>
      </c>
      <c r="C25" s="2">
        <v>106</v>
      </c>
      <c r="D25" s="2" t="s">
        <v>49</v>
      </c>
      <c r="E25" s="2">
        <v>110</v>
      </c>
      <c r="F25" s="2">
        <f t="shared" si="6"/>
        <v>-6</v>
      </c>
      <c r="G25" s="2">
        <v>-5</v>
      </c>
      <c r="H25" s="2" t="s">
        <v>27</v>
      </c>
      <c r="I25" s="2" t="s">
        <v>48</v>
      </c>
      <c r="J25" s="2">
        <v>109</v>
      </c>
      <c r="K25" s="2" t="s">
        <v>49</v>
      </c>
      <c r="L25" s="2">
        <v>115</v>
      </c>
      <c r="M25" s="2">
        <f t="shared" si="7"/>
        <v>224</v>
      </c>
      <c r="N25" s="2">
        <v>234.5</v>
      </c>
      <c r="O25" s="2">
        <f t="shared" si="8"/>
        <v>216</v>
      </c>
      <c r="P25" s="3" t="str">
        <f t="shared" si="9"/>
        <v>UNDER</v>
      </c>
      <c r="Q25" s="2" t="str">
        <f t="shared" si="10"/>
        <v>UNDER</v>
      </c>
      <c r="R25" s="2" t="str">
        <f t="shared" si="11"/>
        <v>WIN</v>
      </c>
    </row>
    <row r="26" spans="1:18" x14ac:dyDescent="0.35">
      <c r="A26" s="1">
        <v>44505</v>
      </c>
      <c r="B26" s="2" t="s">
        <v>50</v>
      </c>
      <c r="C26" s="2">
        <v>110</v>
      </c>
      <c r="D26" s="2" t="s">
        <v>51</v>
      </c>
      <c r="E26" s="2">
        <v>140</v>
      </c>
      <c r="F26" s="2">
        <f t="shared" si="6"/>
        <v>3</v>
      </c>
      <c r="G26" s="2">
        <v>-2</v>
      </c>
      <c r="H26" s="2" t="s">
        <v>27</v>
      </c>
      <c r="I26" s="2" t="s">
        <v>50</v>
      </c>
      <c r="J26" s="2">
        <v>116</v>
      </c>
      <c r="K26" s="2" t="s">
        <v>51</v>
      </c>
      <c r="L26" s="2">
        <v>113</v>
      </c>
      <c r="M26" s="2">
        <f t="shared" si="7"/>
        <v>229</v>
      </c>
      <c r="N26" s="2">
        <v>223</v>
      </c>
      <c r="O26" s="2">
        <f t="shared" si="8"/>
        <v>250</v>
      </c>
      <c r="P26" s="3" t="str">
        <f t="shared" si="9"/>
        <v>OVER</v>
      </c>
      <c r="Q26" s="2" t="str">
        <f t="shared" si="10"/>
        <v>OVER</v>
      </c>
      <c r="R26" s="2" t="str">
        <f t="shared" si="11"/>
        <v>WIN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DBD52-5F97-49F2-81E9-5AECCF07C193}">
  <dimension ref="A1:F2"/>
  <sheetViews>
    <sheetView workbookViewId="0">
      <selection activeCell="E19" sqref="E19"/>
    </sheetView>
  </sheetViews>
  <sheetFormatPr defaultRowHeight="14.5" x14ac:dyDescent="0.35"/>
  <cols>
    <col min="1" max="1" width="13" customWidth="1"/>
    <col min="2" max="3" width="14.90625" customWidth="1"/>
  </cols>
  <sheetData>
    <row r="1" spans="1:6" x14ac:dyDescent="0.35">
      <c r="A1" t="s">
        <v>52</v>
      </c>
      <c r="B1" t="s">
        <v>53</v>
      </c>
      <c r="C1" t="s">
        <v>60</v>
      </c>
      <c r="D1" t="s">
        <v>54</v>
      </c>
      <c r="E1" t="s">
        <v>55</v>
      </c>
      <c r="F1" t="s">
        <v>61</v>
      </c>
    </row>
    <row r="2" spans="1:6" x14ac:dyDescent="0.35">
      <c r="A2">
        <f>COUNTIF(Archive!$H2:H111,"WIN")</f>
        <v>9</v>
      </c>
      <c r="B2">
        <f>COUNTIF(Archive!$H2:H111,"LOSS")</f>
        <v>14</v>
      </c>
      <c r="C2">
        <f>ROUND(SUM(A2/(A2+B2)),3)</f>
        <v>0.39100000000000001</v>
      </c>
      <c r="D2">
        <f>COUNTIF(Archive!$R2:R111,"WIN")</f>
        <v>16</v>
      </c>
      <c r="E2">
        <f>COUNTIF(Archive!$R2:R111,"LOSS")</f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UpdatedResults</vt:lpstr>
      <vt:lpstr>Archive</vt:lpstr>
      <vt:lpstr>WL Record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Ajayi Agbebaku</cp:lastModifiedBy>
  <dcterms:created xsi:type="dcterms:W3CDTF">2021-11-05T19:53:32Z</dcterms:created>
  <dcterms:modified xsi:type="dcterms:W3CDTF">2021-11-06T12:14:38Z</dcterms:modified>
</cp:coreProperties>
</file>