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D01F5055-BA06-4C64-A3F8-ED4CBE5B828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1" i="2" l="1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<sst xmlns="http://schemas.openxmlformats.org/spreadsheetml/2006/main" count="795" uniqueCount="86">
  <si>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</si>
  <si>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</si>
  <si>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</si>
  <si>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</si>
  <si>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</si>
  <si>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</si>
  <si>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</si>
  <si>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</si>
  <si>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</si>
  <si>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</si>
  <si>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</si>
  <si>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</si>
  <si>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</si>
  <si>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</si>
  <si>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</si>
  <si>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</si>
  <si>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</si>
  <si>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</si>
  <si>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</si>
  <si>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</si>
  <si>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</si>
  <si>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</si>
  <si>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</si>
  <si>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</si>
  <si>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</si>
  <si>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</si>
  <si>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</si>
  <si>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</si>
  <si>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</si>
  <si>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</si>
  <si>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</si>
  <si>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</si>
  <si>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</si>
  <si>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</si>
  <si>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</si>
  <si>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</si>
  <si>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</si>
  <si>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</si>
  <si>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</si>
  <si>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</si>
  <si>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</si>
  <si>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</si>
  <si>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</si>
  <si>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</si>
  <si>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</si>
  <si>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</si>
  <si>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</si>
  <si>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</si>
  <si>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</si>
  <si>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</si>
  <si>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</si>
  <si>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</si>
  <si>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</si>
  <si>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</si>
  <si>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</si>
  <si>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</si>
  <si>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</si>
  <si>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</si>
  <si>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</si>
  <si>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</si>
  <si>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</si>
  <si>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</si>
  <si>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</si>
  <si>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</si>
  <si>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</si>
  <si>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</si>
  <si>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</si>
  <si>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</si>
  <si>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</si>
  <si>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</si>
  <si>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</si>
  <si>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</si>
  <si>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</si>
  <si>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</si>
  <si>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</si>
  <si>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</si>
  <si>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</si>
  <si>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</si>
  <si>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</si>
  <si>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</si>
  <si>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</si>
  <si>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Los Angeles Clippers -2.5</t>
  </si>
  <si>
    <t>Los Angeles Lakers -7.5</t>
  </si>
  <si>
    <t>Chicago -5</t>
  </si>
  <si>
    <t>Golden State -9.5</t>
  </si>
  <si>
    <t>Denver 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</si>
</sst>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F15" sqref="F15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-2.5</v>
      </c>
      <c r="B2" t="s">
        <v>81</v>
      </c>
      <c r="C2" t="s">
        <v>65</v>
      </c>
      <c r="D2" t="s">
        <v>56</v>
      </c>
      <c r="E2">
        <v>99</v>
      </c>
      <c r="F2" t="s">
        <v>43</v>
      </c>
      <c r="G2">
        <v>109</v>
      </c>
      <c r="H2">
        <v>208</v>
      </c>
      <c r="I2">
        <v>213</v>
      </c>
      <c r="J2" t="s">
        <v>22</v>
      </c>
      <c r="K2" t="s">
        <v>65</v>
      </c>
    </row>
    <row r="3" spans="1:11" x14ac:dyDescent="0.35">
      <c r="A3">
        <v>7.5</v>
      </c>
      <c r="B3" t="s">
        <v>82</v>
      </c>
      <c r="C3" t="s">
        <v>64</v>
      </c>
      <c r="D3" t="s">
        <v>33</v>
      </c>
      <c r="E3">
        <v>109</v>
      </c>
      <c r="F3" t="s">
        <v>19</v>
      </c>
      <c r="G3">
        <v>101</v>
      </c>
      <c r="H3">
        <v>210</v>
      </c>
      <c r="I3">
        <v>211</v>
      </c>
      <c r="J3" t="s">
        <v>22</v>
      </c>
      <c r="K3" t="s">
        <v>64</v>
      </c>
    </row>
    <row r="4" spans="1:11" x14ac:dyDescent="0.35">
      <c r="A4">
        <v>-5</v>
      </c>
      <c r="B4" t="s">
        <v>83</v>
      </c>
      <c r="C4" t="s">
        <v>64</v>
      </c>
      <c r="D4" t="s">
        <v>39</v>
      </c>
      <c r="E4">
        <v>102</v>
      </c>
      <c r="F4" t="s">
        <v>54</v>
      </c>
      <c r="G4">
        <v>111</v>
      </c>
      <c r="H4">
        <v>213</v>
      </c>
      <c r="I4">
        <v>209.5</v>
      </c>
      <c r="J4" t="s">
        <v>31</v>
      </c>
      <c r="K4" t="s">
        <v>65</v>
      </c>
    </row>
    <row r="5" spans="1:11" x14ac:dyDescent="0.35">
      <c r="A5">
        <v>-8</v>
      </c>
      <c r="B5" t="s">
        <v>85</v>
      </c>
      <c r="C5" t="s">
        <v>65</v>
      </c>
      <c r="D5" t="s">
        <v>55</v>
      </c>
      <c r="E5">
        <v>105</v>
      </c>
      <c r="F5" t="s">
        <v>29</v>
      </c>
      <c r="G5">
        <v>109</v>
      </c>
      <c r="H5">
        <v>214</v>
      </c>
      <c r="I5">
        <v>209.5</v>
      </c>
      <c r="J5" t="s">
        <v>31</v>
      </c>
      <c r="K5" t="s">
        <v>64</v>
      </c>
    </row>
    <row r="6" spans="1:11" x14ac:dyDescent="0.35">
      <c r="A6">
        <v>-9.5</v>
      </c>
      <c r="B6" t="s">
        <v>84</v>
      </c>
      <c r="C6" t="s">
        <v>65</v>
      </c>
      <c r="D6" t="s">
        <v>42</v>
      </c>
      <c r="E6">
        <v>97</v>
      </c>
      <c r="F6" t="s">
        <v>46</v>
      </c>
      <c r="G6">
        <v>116</v>
      </c>
      <c r="H6">
        <v>213</v>
      </c>
      <c r="I6">
        <v>217</v>
      </c>
      <c r="J6" t="s">
        <v>22</v>
      </c>
      <c r="K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1"/>
  <sheetViews>
    <sheetView topLeftCell="C124" workbookViewId="0">
      <selection activeCell="C137" sqref="C137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1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1" si="13">SUM(J82+L82)</f>
        <v>204</v>
      </c>
      <c r="N82" s="2">
        <v>203.5</v>
      </c>
      <c r="O82" s="2">
        <f t="shared" ref="O82:O141" si="14">SUM(C82+E82)</f>
        <v>196</v>
      </c>
      <c r="P82" s="3" t="str">
        <f t="shared" ref="P82:P141" si="15">IF(M82&lt;N82,"UNDER","OVER")</f>
        <v>OVER</v>
      </c>
      <c r="Q82" s="2" t="str">
        <f t="shared" ref="Q82:Q141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1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E9" sqref="E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59</v>
      </c>
      <c r="B2">
        <f>COUNTIF(Archive!$H2:H200,"LOSS")</f>
        <v>78</v>
      </c>
      <c r="C2">
        <f>ROUND(SUM(A2/(A2+B2)),3)</f>
        <v>0.43099999999999999</v>
      </c>
      <c r="D2">
        <f>COUNTIF(Archive!$R2:R200,"WIN")</f>
        <v>66</v>
      </c>
      <c r="E2">
        <f>COUNTIF(Archive!$R2:R200,"LOSS")</f>
        <v>74</v>
      </c>
      <c r="F2">
        <f>ROUND(SUM(D2/(D2+E2)),3)</f>
        <v>0.47099999999999997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9</v>
      </c>
      <c r="B5">
        <v>11</v>
      </c>
      <c r="C5">
        <f>ROUND(SUM(A5/(A5+B5)),3)</f>
        <v>0.45</v>
      </c>
      <c r="D5">
        <v>11</v>
      </c>
      <c r="E5">
        <v>8</v>
      </c>
      <c r="F5">
        <f>ROUND(SUM(D5/(D5+E5)),3)</f>
        <v>0.57899999999999996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13</v>
      </c>
      <c r="B8">
        <v>16</v>
      </c>
      <c r="C8">
        <f>ROUND(SUM(A8/(A8+B8)),3)</f>
        <v>0.44800000000000001</v>
      </c>
      <c r="D8">
        <v>12</v>
      </c>
      <c r="E8">
        <v>17</v>
      </c>
      <c r="F8">
        <f>ROUND(SUM(D8/(D8+E8)),3)</f>
        <v>0.41399999999999998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2021-11-21T20:10:32Z</dcterms:modified>
</cp:coreProperties>
</file>