
<file path=[Content_Types].xml><?xml version="1.0" encoding="utf-8"?>
<Types xmlns="http://schemas.openxmlformats.org/package/2006/content-types">
  <Override PartName="/xl/activeX/activeX4.bin" ContentType="application/vnd.ms-office.activeX"/>
  <Override PartName="/xl/activeX/activeX9.xml" ContentType="application/vnd.ms-office.activeX+xml"/>
  <Override PartName="/xl/activeX/activeX25.bin" ContentType="application/vnd.ms-office.activeX"/>
  <Override PartName="/xl/activeX/activeX43.bin" ContentType="application/vnd.ms-office.activeX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activeX/activeX14.bin" ContentType="application/vnd.ms-office.activeX"/>
  <Override PartName="/xl/activeX/activeX19.xml" ContentType="application/vnd.ms-office.activeX+xml"/>
  <Override PartName="/xl/activeX/activeX32.bin" ContentType="application/vnd.ms-office.activeX"/>
  <Override PartName="/xl/activeX/activeX48.xml" ContentType="application/vnd.ms-office.activeX+xml"/>
  <Override PartName="/xl/worksheets/sheet7.xml" ContentType="application/vnd.openxmlformats-officedocument.spreadsheetml.worksheet+xml"/>
  <Override PartName="/xl/activeX/activeX5.xml" ContentType="application/vnd.ms-office.activeX+xml"/>
  <Override PartName="/xl/activeX/activeX21.bin" ContentType="application/vnd.ms-office.activeX"/>
  <Override PartName="/xl/activeX/activeX37.xml" ContentType="application/vnd.ms-office.activeX+xml"/>
  <Default Extension="xml" ContentType="application/xml"/>
  <Override PartName="/xl/activeX/activeX10.bin" ContentType="application/vnd.ms-office.activeX"/>
  <Override PartName="/xl/activeX/activeX15.xml" ContentType="application/vnd.ms-office.activeX+xml"/>
  <Override PartName="/xl/activeX/activeX26.xml" ContentType="application/vnd.ms-office.activeX+xml"/>
  <Override PartName="/xl/activeX/activeX44.xml" ContentType="application/vnd.ms-office.activeX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activeX/activeX1.xml" ContentType="application/vnd.ms-office.activeX+xml"/>
  <Override PartName="/xl/activeX/activeX22.xml" ContentType="application/vnd.ms-office.activeX+xml"/>
  <Override PartName="/xl/activeX/activeX33.xml" ContentType="application/vnd.ms-office.activeX+xml"/>
  <Override PartName="/xl/activeX/activeX9.bin" ContentType="application/vnd.ms-office.activeX"/>
  <Override PartName="/xl/activeX/activeX11.xml" ContentType="application/vnd.ms-office.activeX+xml"/>
  <Override PartName="/xl/activeX/activeX40.xml" ContentType="application/vnd.ms-office.activeX+xml"/>
  <Override PartName="/xl/sharedStrings.xml" ContentType="application/vnd.openxmlformats-officedocument.spreadsheetml.sharedStrings+xml"/>
  <Override PartName="/xl/activeX/activeX7.bin" ContentType="application/vnd.ms-office.activeX"/>
  <Override PartName="/xl/activeX/activeX19.bin" ContentType="application/vnd.ms-office.activeX"/>
  <Override PartName="/xl/activeX/activeX39.bin" ContentType="application/vnd.ms-office.activeX"/>
  <Override PartName="/xl/activeX/activeX48.bin" ContentType="application/vnd.ms-office.activeX"/>
  <Override PartName="/xl/activeX/activeX5.bin" ContentType="application/vnd.ms-office.activeX"/>
  <Override PartName="/xl/activeX/activeX17.bin" ContentType="application/vnd.ms-office.activeX"/>
  <Override PartName="/xl/activeX/activeX28.bin" ContentType="application/vnd.ms-office.activeX"/>
  <Override PartName="/xl/activeX/activeX37.bin" ContentType="application/vnd.ms-office.activeX"/>
  <Override PartName="/xl/activeX/activeX46.bin" ContentType="application/vnd.ms-office.activeX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activeX/activeX3.bin" ContentType="application/vnd.ms-office.activeX"/>
  <Override PartName="/xl/activeX/activeX15.bin" ContentType="application/vnd.ms-office.activeX"/>
  <Default Extension="png" ContentType="image/png"/>
  <Override PartName="/xl/activeX/activeX26.bin" ContentType="application/vnd.ms-office.activeX"/>
  <Override PartName="/xl/activeX/activeX35.bin" ContentType="application/vnd.ms-office.activeX"/>
  <Override PartName="/xl/activeX/activeX44.bin" ContentType="application/vnd.ms-office.activeX"/>
  <Override PartName="/xl/worksheets/sheet14.xml" ContentType="application/vnd.openxmlformats-officedocument.spreadsheetml.worksheet+xml"/>
  <Override PartName="/xl/activeX/activeX1.bin" ContentType="application/vnd.ms-office.activeX"/>
  <Override PartName="/xl/activeX/activeX8.xml" ContentType="application/vnd.ms-office.activeX+xml"/>
  <Override PartName="/xl/activeX/activeX13.bin" ContentType="application/vnd.ms-office.activeX"/>
  <Override PartName="/xl/activeX/activeX22.bin" ContentType="application/vnd.ms-office.activeX"/>
  <Override PartName="/xl/activeX/activeX24.bin" ContentType="application/vnd.ms-office.activeX"/>
  <Override PartName="/xl/activeX/activeX29.xml" ContentType="application/vnd.ms-office.activeX+xml"/>
  <Override PartName="/xl/activeX/activeX33.bin" ContentType="application/vnd.ms-office.activeX"/>
  <Override PartName="/xl/activeX/activeX38.xml" ContentType="application/vnd.ms-office.activeX+xml"/>
  <Override PartName="/xl/activeX/activeX42.bin" ContentType="application/vnd.ms-office.activeX"/>
  <Override PartName="/xl/activeX/activeX47.xml" ContentType="application/vnd.ms-office.activeX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activeX/activeX6.xml" ContentType="application/vnd.ms-office.activeX+xml"/>
  <Override PartName="/xl/activeX/activeX11.bin" ContentType="application/vnd.ms-office.activeX"/>
  <Override PartName="/xl/activeX/activeX18.xml" ContentType="application/vnd.ms-office.activeX+xml"/>
  <Override PartName="/xl/activeX/activeX20.bin" ContentType="application/vnd.ms-office.activeX"/>
  <Default Extension="emf" ContentType="image/x-emf"/>
  <Override PartName="/xl/activeX/activeX27.xml" ContentType="application/vnd.ms-office.activeX+xml"/>
  <Override PartName="/xl/activeX/activeX31.bin" ContentType="application/vnd.ms-office.activeX"/>
  <Override PartName="/xl/activeX/activeX36.xml" ContentType="application/vnd.ms-office.activeX+xml"/>
  <Override PartName="/xl/activeX/activeX40.bin" ContentType="application/vnd.ms-office.activeX"/>
  <Override PartName="/xl/activeX/activeX45.xml" ContentType="application/vnd.ms-office.activeX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activeX/activeX2.xml" ContentType="application/vnd.ms-office.activeX+xml"/>
  <Override PartName="/xl/activeX/activeX4.xml" ContentType="application/vnd.ms-office.activeX+xml"/>
  <Override PartName="/xl/activeX/activeX16.xml" ContentType="application/vnd.ms-office.activeX+xml"/>
  <Override PartName="/xl/activeX/activeX25.xml" ContentType="application/vnd.ms-office.activeX+xml"/>
  <Override PartName="/xl/activeX/activeX34.xml" ContentType="application/vnd.ms-office.activeX+xml"/>
  <Override PartName="/xl/activeX/activeX43.xml" ContentType="application/vnd.ms-office.activeX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4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41.xml" ContentType="application/vnd.ms-office.activeX+xml"/>
  <Default Extension="vml" ContentType="application/vnd.openxmlformats-officedocument.vmlDrawing"/>
  <Override PartName="/xl/activeX/activeX12.xml" ContentType="application/vnd.ms-office.activeX+xml"/>
  <Override PartName="/xl/activeX/activeX21.xml" ContentType="application/vnd.ms-office.activeX+xml"/>
  <Override PartName="/xl/activeX/activeX30.xml" ContentType="application/vnd.ms-office.activeX+xml"/>
  <Override PartName="/xl/calcChain.xml" ContentType="application/vnd.openxmlformats-officedocument.spreadsheetml.calcChain+xml"/>
  <Override PartName="/xl/activeX/activeX8.bin" ContentType="application/vnd.ms-office.activeX"/>
  <Override PartName="/xl/activeX/activeX10.xml" ContentType="application/vnd.ms-office.activeX+xml"/>
  <Override PartName="/xl/activeX/activeX29.bin" ContentType="application/vnd.ms-office.activeX"/>
  <Override PartName="/xl/activeX/activeX38.bin" ContentType="application/vnd.ms-office.activeX"/>
  <Override PartName="/xl/activeX/activeX6.bin" ContentType="application/vnd.ms-office.activeX"/>
  <Override PartName="/xl/activeX/activeX18.bin" ContentType="application/vnd.ms-office.activeX"/>
  <Override PartName="/xl/activeX/activeX27.bin" ContentType="application/vnd.ms-office.activeX"/>
  <Override PartName="/xl/activeX/activeX36.bin" ContentType="application/vnd.ms-office.activeX"/>
  <Override PartName="/xl/activeX/activeX45.bin" ContentType="application/vnd.ms-office.activeX"/>
  <Override PartName="/xl/activeX/activeX47.bin" ContentType="application/vnd.ms-office.activeX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activeX/activeX2.bin" ContentType="application/vnd.ms-office.activeX"/>
  <Override PartName="/xl/activeX/activeX16.bin" ContentType="application/vnd.ms-office.activeX"/>
  <Override PartName="/xl/activeX/activeX34.bin" ContentType="application/vnd.ms-office.activeX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activeX/activeX7.xml" ContentType="application/vnd.ms-office.activeX+xml"/>
  <Override PartName="/xl/activeX/activeX23.bin" ContentType="application/vnd.ms-office.activeX"/>
  <Override PartName="/xl/activeX/activeX39.xml" ContentType="application/vnd.ms-office.activeX+xml"/>
  <Override PartName="/xl/activeX/activeX41.bin" ContentType="application/vnd.ms-office.activeX"/>
  <Override PartName="/xl/worksheets/sheet11.xml" ContentType="application/vnd.openxmlformats-officedocument.spreadsheetml.worksheet+xml"/>
  <Override PartName="/xl/activeX/activeX12.bin" ContentType="application/vnd.ms-office.activeX"/>
  <Override PartName="/xl/activeX/activeX17.xml" ContentType="application/vnd.ms-office.activeX+xml"/>
  <Override PartName="/xl/activeX/activeX28.xml" ContentType="application/vnd.ms-office.activeX+xml"/>
  <Override PartName="/xl/activeX/activeX30.bin" ContentType="application/vnd.ms-office.activeX"/>
  <Override PartName="/xl/activeX/activeX46.xml" ContentType="application/vnd.ms-office.activeX+xml"/>
  <Override PartName="/xl/drawings/drawing4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activeX/activeX3.xml" ContentType="application/vnd.ms-office.activeX+xml"/>
  <Override PartName="/xl/activeX/activeX24.xml" ContentType="application/vnd.ms-office.activeX+xml"/>
  <Override PartName="/xl/activeX/activeX35.xml" ContentType="application/vnd.ms-office.activeX+xml"/>
  <Override PartName="/xl/activeX/activeX13.xml" ContentType="application/vnd.ms-office.activeX+xml"/>
  <Override PartName="/xl/activeX/activeX42.xml" ContentType="application/vnd.ms-office.activeX+xml"/>
  <Override PartName="/xl/worksheets/sheet1.xml" ContentType="application/vnd.openxmlformats-officedocument.spreadsheetml.worksheet+xml"/>
  <Override PartName="/xl/activeX/activeX20.xml" ContentType="application/vnd.ms-office.activeX+xml"/>
  <Override PartName="/xl/activeX/activeX31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24" windowWidth="12372" windowHeight="9480" tabRatio="878" activeTab="1"/>
  </bookViews>
  <sheets>
    <sheet name="POINT 03" sheetId="3" r:id="rId1"/>
    <sheet name="POINT 04" sheetId="4" r:id="rId2"/>
    <sheet name="POINT 05" sheetId="2" r:id="rId3"/>
    <sheet name="POINT 06" sheetId="5" r:id="rId4"/>
    <sheet name="POINT 07" sheetId="7" r:id="rId5"/>
    <sheet name="POINT 08" sheetId="8" r:id="rId6"/>
    <sheet name="POINT 09" sheetId="6" r:id="rId7"/>
    <sheet name="POINT 10" sheetId="12" r:id="rId8"/>
    <sheet name="POINT 11" sheetId="1" r:id="rId9"/>
    <sheet name="POINT 13" sheetId="10" r:id="rId10"/>
    <sheet name="POINT 14" sheetId="13" r:id="rId11"/>
    <sheet name="POINT 15" sheetId="11" r:id="rId12"/>
    <sheet name="POINT 16" sheetId="14" r:id="rId13"/>
    <sheet name="POINT 17" sheetId="15" r:id="rId14"/>
    <sheet name="POINT 18" sheetId="16" r:id="rId15"/>
    <sheet name="POINT 19" sheetId="17" r:id="rId16"/>
  </sheets>
  <definedNames>
    <definedName name="_1_" localSheetId="2">'POINT 05'!$I$27</definedName>
    <definedName name="_10_" localSheetId="2">'POINT 05'!$I$599</definedName>
    <definedName name="_11_" localSheetId="2">'POINT 05'!$I$666</definedName>
    <definedName name="_12_" localSheetId="2">'POINT 05'!$I$733</definedName>
    <definedName name="_13_" localSheetId="2">'POINT 05'!$I$800</definedName>
    <definedName name="_14_" localSheetId="2">'POINT 05'!$I$867</definedName>
    <definedName name="_15_" localSheetId="2">'POINT 05'!$I$934</definedName>
    <definedName name="_16_" localSheetId="2">'POINT 05'!$I$1001</definedName>
    <definedName name="_17_" localSheetId="2">'POINT 05'!$I$1068</definedName>
    <definedName name="_18_" localSheetId="2">'POINT 05'!$I$1135</definedName>
    <definedName name="_19_" localSheetId="2">'POINT 05'!$I$1202</definedName>
    <definedName name="_2_" localSheetId="2">'POINT 05'!$I$63</definedName>
    <definedName name="_20_" localSheetId="2">'POINT 05'!$I$1269</definedName>
    <definedName name="_21_" localSheetId="2">'POINT 05'!$I$1336</definedName>
    <definedName name="_22_" localSheetId="2">'POINT 05'!$I$1403</definedName>
    <definedName name="_23_" localSheetId="2">'POINT 05'!$I$1470</definedName>
    <definedName name="_24_" localSheetId="2">'POINT 05'!$I$1537</definedName>
    <definedName name="_25_" localSheetId="2">'POINT 05'!$I$1604</definedName>
    <definedName name="_26_" localSheetId="2">'POINT 05'!$I$1671</definedName>
    <definedName name="_27_" localSheetId="2">'POINT 05'!$I$1738</definedName>
    <definedName name="_28_" localSheetId="2">'POINT 05'!$I$1805</definedName>
    <definedName name="_29_" localSheetId="2">'POINT 05'!$I$1872</definedName>
    <definedName name="_3_" localSheetId="2">'POINT 05'!$I$130</definedName>
    <definedName name="_30_" localSheetId="2">'POINT 05'!$I$1939</definedName>
    <definedName name="_31_" localSheetId="2">'POINT 05'!$I$2006</definedName>
    <definedName name="_32_" localSheetId="2">'POINT 05'!$I$2073</definedName>
    <definedName name="_33_" localSheetId="2">'POINT 05'!$I$2140</definedName>
    <definedName name="_34_" localSheetId="2">'POINT 05'!$I$2207</definedName>
    <definedName name="_35_" localSheetId="2">'POINT 05'!$I$2274</definedName>
    <definedName name="_36_" localSheetId="2">'POINT 05'!$I$2341</definedName>
    <definedName name="_37_" localSheetId="2">'POINT 05'!$I$2408</definedName>
    <definedName name="_38_" localSheetId="2">'POINT 05'!$I$2475</definedName>
    <definedName name="_39_" localSheetId="2">'POINT 05'!$I$2542</definedName>
    <definedName name="_4_" localSheetId="2">'POINT 05'!$I$197</definedName>
    <definedName name="_40_" localSheetId="2">'POINT 05'!$I$2609</definedName>
    <definedName name="_41_" localSheetId="2">'POINT 05'!$I$2676</definedName>
    <definedName name="_42_" localSheetId="2">'POINT 05'!$I$2743</definedName>
    <definedName name="_43_" localSheetId="2">'POINT 05'!$I$2810</definedName>
    <definedName name="_44_" localSheetId="2">'POINT 05'!$I$2877</definedName>
    <definedName name="_45_" localSheetId="2">'POINT 05'!$I$2944</definedName>
    <definedName name="_46_" localSheetId="2">'POINT 05'!$I$3011</definedName>
    <definedName name="_47_" localSheetId="2">'POINT 05'!$I$3078</definedName>
    <definedName name="_48_" localSheetId="2">'POINT 05'!$I$3145</definedName>
    <definedName name="_49_" localSheetId="2">'POINT 05'!$I$3212</definedName>
    <definedName name="_5_" localSheetId="2">'POINT 05'!$I$264</definedName>
    <definedName name="_50_" localSheetId="2">'POINT 05'!$I$3279</definedName>
    <definedName name="_51_" localSheetId="2">'POINT 05'!$I$3346</definedName>
    <definedName name="_52_" localSheetId="2">'POINT 05'!$I$3413</definedName>
    <definedName name="_53_" localSheetId="2">'POINT 05'!$I$3480</definedName>
    <definedName name="_54_" localSheetId="2">'POINT 05'!$I$3547</definedName>
    <definedName name="_55_" localSheetId="2">'POINT 05'!$I$3614</definedName>
    <definedName name="_56_" localSheetId="2">'POINT 05'!$I$3681</definedName>
    <definedName name="_57_" localSheetId="2">'POINT 05'!$I$3748</definedName>
    <definedName name="_58_" localSheetId="2">'POINT 05'!$I$3815</definedName>
    <definedName name="_59_" localSheetId="2">'POINT 05'!$I$3882</definedName>
    <definedName name="_6_" localSheetId="2">'POINT 05'!$I$331</definedName>
    <definedName name="_60_" localSheetId="2">'POINT 05'!$I$3949</definedName>
    <definedName name="_61_" localSheetId="2">'POINT 05'!$I$4016</definedName>
    <definedName name="_62_" localSheetId="2">'POINT 05'!$I$4083</definedName>
    <definedName name="_63_" localSheetId="2">'POINT 05'!$I$4150</definedName>
    <definedName name="_64_" localSheetId="2">'POINT 05'!$I$4217</definedName>
    <definedName name="_65_" localSheetId="2">'POINT 05'!$I$4284</definedName>
    <definedName name="_66_" localSheetId="2">'POINT 05'!$I$4351</definedName>
    <definedName name="_67_" localSheetId="2">'POINT 05'!$I$4418</definedName>
    <definedName name="_68_" localSheetId="2">'POINT 05'!$I$4485</definedName>
    <definedName name="_69_" localSheetId="2">'POINT 05'!$I$4552</definedName>
    <definedName name="_7_" localSheetId="2">'POINT 05'!$I$398</definedName>
    <definedName name="_70_" localSheetId="2">'POINT 05'!$I$4619</definedName>
    <definedName name="_71_" localSheetId="2">'POINT 05'!$I$4686</definedName>
    <definedName name="_72_" localSheetId="2">'POINT 05'!$I$4753</definedName>
    <definedName name="_73_" localSheetId="2">'POINT 05'!$I$4820</definedName>
    <definedName name="_74_" localSheetId="2">'POINT 05'!$I$4887</definedName>
    <definedName name="_75_" localSheetId="2">'POINT 05'!$I$4954</definedName>
    <definedName name="_76_" localSheetId="2">'POINT 05'!$I$5021</definedName>
    <definedName name="_77_" localSheetId="2">'POINT 05'!$I$5088</definedName>
    <definedName name="_78_" localSheetId="2">'POINT 05'!$I$5155</definedName>
    <definedName name="_79_" localSheetId="2">'POINT 05'!$I$5222</definedName>
    <definedName name="_8_" localSheetId="2">'POINT 05'!$I$465</definedName>
    <definedName name="_80_" localSheetId="2">'POINT 05'!$I$5289</definedName>
    <definedName name="_81_" localSheetId="2">'POINT 05'!$I$5356</definedName>
    <definedName name="_82_" localSheetId="2">'POINT 05'!$I$5423</definedName>
    <definedName name="_83_" localSheetId="2">'POINT 05'!$I$5490</definedName>
    <definedName name="_84_" localSheetId="2">'POINT 05'!$I$5557</definedName>
    <definedName name="_85_" localSheetId="2">'POINT 05'!$I$5624</definedName>
    <definedName name="_86_" localSheetId="2">'POINT 05'!$I$5691</definedName>
    <definedName name="_87_" localSheetId="2">'POINT 05'!$I$5758</definedName>
    <definedName name="_88_" localSheetId="2">'POINT 05'!$I$5825</definedName>
    <definedName name="_89_" localSheetId="2">'POINT 05'!$I$5892</definedName>
    <definedName name="_9_" localSheetId="2">'POINT 05'!$I$532</definedName>
    <definedName name="_90_" localSheetId="2">'POINT 05'!$I$5959</definedName>
    <definedName name="_91_" localSheetId="2">'POINT 05'!$I$6026</definedName>
    <definedName name="_xlnm._FilterDatabase" localSheetId="1" hidden="1">'POINT 04'!$A$17:$J$18</definedName>
    <definedName name="_xlnm._FilterDatabase" localSheetId="14" hidden="1">'POINT 18'!$A$6:$H$6</definedName>
  </definedNames>
  <calcPr calcId="124519"/>
</workbook>
</file>

<file path=xl/calcChain.xml><?xml version="1.0" encoding="utf-8"?>
<calcChain xmlns="http://schemas.openxmlformats.org/spreadsheetml/2006/main">
  <c r="W7" i="6"/>
  <c r="W8"/>
  <c r="W10"/>
  <c r="W12"/>
  <c r="W14"/>
  <c r="W15"/>
  <c r="W16"/>
  <c r="W18"/>
  <c r="W19"/>
  <c r="W20"/>
  <c r="W6"/>
  <c r="V22"/>
  <c r="U7"/>
  <c r="U8"/>
  <c r="U9"/>
  <c r="W9" s="1"/>
  <c r="U10"/>
  <c r="U11"/>
  <c r="W11" s="1"/>
  <c r="U12"/>
  <c r="U13"/>
  <c r="W13" s="1"/>
  <c r="U14"/>
  <c r="U15"/>
  <c r="U16"/>
  <c r="U17"/>
  <c r="W17" s="1"/>
  <c r="U18"/>
  <c r="U19"/>
  <c r="U20"/>
  <c r="U21"/>
  <c r="W21" s="1"/>
  <c r="U6"/>
  <c r="S22"/>
  <c r="T22"/>
  <c r="K45" i="2"/>
  <c r="K46"/>
  <c r="K44"/>
  <c r="I40" i="4"/>
  <c r="J52"/>
  <c r="J41"/>
  <c r="J34"/>
  <c r="K32" i="11"/>
  <c r="H27"/>
  <c r="K27" s="1"/>
  <c r="N16"/>
  <c r="M16"/>
  <c r="N15"/>
  <c r="N18" s="1"/>
  <c r="M15"/>
  <c r="N8"/>
  <c r="M8"/>
  <c r="N7"/>
  <c r="M7"/>
  <c r="N6"/>
  <c r="M6"/>
  <c r="N5"/>
  <c r="M5"/>
  <c r="N4"/>
  <c r="M4"/>
  <c r="J16"/>
  <c r="P16" s="1"/>
  <c r="J15"/>
  <c r="P15" s="1"/>
  <c r="J8"/>
  <c r="P8" s="1"/>
  <c r="J7"/>
  <c r="P7" s="1"/>
  <c r="J6"/>
  <c r="P6" s="1"/>
  <c r="J5"/>
  <c r="P5" s="1"/>
  <c r="J4"/>
  <c r="P4" s="1"/>
  <c r="I22" i="2"/>
  <c r="I23"/>
  <c r="I24"/>
  <c r="I25"/>
  <c r="I26"/>
  <c r="I27"/>
  <c r="I28"/>
  <c r="I29"/>
  <c r="I30"/>
  <c r="I31"/>
  <c r="I32"/>
  <c r="H33"/>
  <c r="G33"/>
  <c r="I34"/>
  <c r="U22" i="6" l="1"/>
  <c r="M18" i="11"/>
  <c r="M19" s="1"/>
  <c r="P10"/>
  <c r="N10"/>
  <c r="Q15"/>
  <c r="Q5"/>
  <c r="H28"/>
  <c r="M10"/>
  <c r="M11" s="1"/>
  <c r="P18"/>
  <c r="Q4"/>
  <c r="Q6"/>
  <c r="Q7"/>
  <c r="Q8"/>
  <c r="Q18"/>
  <c r="Q16"/>
  <c r="I33" i="2"/>
  <c r="H15"/>
  <c r="G15"/>
  <c r="I5"/>
  <c r="I6"/>
  <c r="I7"/>
  <c r="I8"/>
  <c r="I9"/>
  <c r="I10"/>
  <c r="I11"/>
  <c r="I12"/>
  <c r="I13"/>
  <c r="I14"/>
  <c r="I16"/>
  <c r="I4"/>
  <c r="P19" i="11" l="1"/>
  <c r="H29"/>
  <c r="K28"/>
  <c r="O19"/>
  <c r="Q10"/>
  <c r="P11" s="1"/>
  <c r="O11" s="1"/>
  <c r="I15" i="2"/>
  <c r="H30" i="11" l="1"/>
  <c r="K29"/>
  <c r="H31" l="1"/>
  <c r="K30"/>
  <c r="H32" l="1"/>
  <c r="K31"/>
  <c r="H33" l="1"/>
  <c r="H34" l="1"/>
  <c r="K33"/>
  <c r="K34" l="1"/>
  <c r="H35"/>
  <c r="K35" s="1"/>
  <c r="K38" l="1"/>
</calcChain>
</file>

<file path=xl/sharedStrings.xml><?xml version="1.0" encoding="utf-8"?>
<sst xmlns="http://schemas.openxmlformats.org/spreadsheetml/2006/main" count="1538" uniqueCount="740">
  <si>
    <t>MANISH VORA</t>
  </si>
  <si>
    <t>M74</t>
  </si>
  <si>
    <t>KARAN GANDHI</t>
  </si>
  <si>
    <t>K39</t>
  </si>
  <si>
    <t>KARAN A MODI</t>
  </si>
  <si>
    <t>K34</t>
  </si>
  <si>
    <t>JAY PARMAR</t>
  </si>
  <si>
    <t>J36</t>
  </si>
  <si>
    <t>JIMIT VASA</t>
  </si>
  <si>
    <t>J35</t>
  </si>
  <si>
    <t>JAY DAVE</t>
  </si>
  <si>
    <t>J12</t>
  </si>
  <si>
    <t>HITESH SHAH</t>
  </si>
  <si>
    <t>H40</t>
  </si>
  <si>
    <t>DEEP SONI</t>
  </si>
  <si>
    <t>D58</t>
  </si>
  <si>
    <t>DEEP SHAH</t>
  </si>
  <si>
    <t>D57</t>
  </si>
  <si>
    <t>CHIRAG RATHOD</t>
  </si>
  <si>
    <t>C10</t>
  </si>
  <si>
    <t>BHARAT PARMAR</t>
  </si>
  <si>
    <t>B30</t>
  </si>
  <si>
    <t>BONY KHANDWALA</t>
  </si>
  <si>
    <t>B26</t>
  </si>
  <si>
    <t>ANIL LALWANI</t>
  </si>
  <si>
    <t>A83</t>
  </si>
  <si>
    <t>AMIT SUREKHA</t>
  </si>
  <si>
    <t>A82</t>
  </si>
  <si>
    <t>ABHAY CHAUHAN</t>
  </si>
  <si>
    <t>A71</t>
  </si>
  <si>
    <t>AARTI GAGRANI</t>
  </si>
  <si>
    <t>A47</t>
  </si>
  <si>
    <t>Branch.:NEW</t>
  </si>
  <si>
    <t>M2M</t>
  </si>
  <si>
    <t>Gamma Qty</t>
  </si>
  <si>
    <t>Theta Price</t>
  </si>
  <si>
    <t>Vega Price</t>
  </si>
  <si>
    <t>Delta Value</t>
  </si>
  <si>
    <t>Client Name</t>
  </si>
  <si>
    <t>Client id</t>
  </si>
  <si>
    <t>Values</t>
  </si>
  <si>
    <t>FX IN AT OUT</t>
  </si>
  <si>
    <t>FUT</t>
  </si>
  <si>
    <t>OP TYP</t>
  </si>
  <si>
    <t>STR</t>
  </si>
  <si>
    <t xml:space="preserve"> DELTA</t>
  </si>
  <si>
    <t xml:space="preserve"> QTY</t>
  </si>
  <si>
    <t xml:space="preserve"> Physical Delv.</t>
  </si>
  <si>
    <t>D2</t>
  </si>
  <si>
    <t>ALBK</t>
  </si>
  <si>
    <t>FX</t>
  </si>
  <si>
    <t>ITM</t>
  </si>
  <si>
    <t>CE</t>
  </si>
  <si>
    <t>OTM</t>
  </si>
  <si>
    <t>PE</t>
  </si>
  <si>
    <t>ALBK Total</t>
  </si>
  <si>
    <t>BANKINDIA</t>
  </si>
  <si>
    <t>BANKINDIA Total</t>
  </si>
  <si>
    <t>CANFINHOME</t>
  </si>
  <si>
    <t>CANFINHOME Total</t>
  </si>
  <si>
    <t>SYNDIBANK</t>
  </si>
  <si>
    <t>SYNDIBANK Total</t>
  </si>
  <si>
    <t>D3</t>
  </si>
  <si>
    <t>TORNTPOWER</t>
  </si>
  <si>
    <t>TORNTPOWER Total</t>
  </si>
  <si>
    <t>R1</t>
  </si>
  <si>
    <t>NHPC</t>
  </si>
  <si>
    <t>NHPC Total</t>
  </si>
  <si>
    <t>RCOM</t>
  </si>
  <si>
    <t>RCOM Total</t>
  </si>
  <si>
    <t>TV18BRDCST</t>
  </si>
  <si>
    <t>SCRIPT</t>
  </si>
  <si>
    <t>CTM</t>
  </si>
  <si>
    <t>MULTIPLE FILTER OPTION (ITM , OTM , CTM,ALL )</t>
  </si>
  <si>
    <t>SINGLE TICK OPTION FOR PHYSICAL DELIVERY FILTERED ACCORDING TO PHYSICAL DELIVERY STATUS</t>
  </si>
  <si>
    <t>opening</t>
  </si>
  <si>
    <t>M2M DIFF</t>
  </si>
  <si>
    <t>SECTORE</t>
  </si>
  <si>
    <t>Scrip Name</t>
  </si>
  <si>
    <t>Client.:K34   KARAN A MODI</t>
  </si>
  <si>
    <t>AUTO</t>
  </si>
  <si>
    <t>ASHOKLEY</t>
  </si>
  <si>
    <t>M&amp;M</t>
  </si>
  <si>
    <t>TATAMOTORS</t>
  </si>
  <si>
    <t>TVSMOTOR</t>
  </si>
  <si>
    <t>AUTO ANCILLIARY</t>
  </si>
  <si>
    <t>MOTHERSUMI</t>
  </si>
  <si>
    <t>BANKS (PSU)</t>
  </si>
  <si>
    <t>BANKBARODA</t>
  </si>
  <si>
    <t>SBIN</t>
  </si>
  <si>
    <t>BANKS (PVT)</t>
  </si>
  <si>
    <t>ICICIBANK</t>
  </si>
  <si>
    <t>SOUTHBANK</t>
  </si>
  <si>
    <t>CEMENT</t>
  </si>
  <si>
    <t>CHEMICALS</t>
  </si>
  <si>
    <t>UPL</t>
  </si>
  <si>
    <t>FINANCE</t>
  </si>
  <si>
    <t>INDEX</t>
  </si>
  <si>
    <t>BANKNIFTY</t>
  </si>
  <si>
    <t>NIFTY</t>
  </si>
  <si>
    <t>IT</t>
  </si>
  <si>
    <t>TCS</t>
  </si>
  <si>
    <t>WIPRO</t>
  </si>
  <si>
    <t>SAIL</t>
  </si>
  <si>
    <t>OIL &amp; GAS</t>
  </si>
  <si>
    <t>BPCL</t>
  </si>
  <si>
    <t>HINDPETRO</t>
  </si>
  <si>
    <t>RELIANCE</t>
  </si>
  <si>
    <t>JISLJALEQS</t>
  </si>
  <si>
    <t>POWER</t>
  </si>
  <si>
    <t>REALTY</t>
  </si>
  <si>
    <t>DLF</t>
  </si>
  <si>
    <t>TELECOMM</t>
  </si>
  <si>
    <t>BHARTIARTL</t>
  </si>
  <si>
    <t>IDEA</t>
  </si>
  <si>
    <t>TEXTILES</t>
  </si>
  <si>
    <t>ARVIND</t>
  </si>
  <si>
    <t>RAYMOND</t>
  </si>
  <si>
    <t>todays live</t>
  </si>
  <si>
    <t>LIVE GREEKS</t>
  </si>
  <si>
    <t>Report No :145-Client Wise P&amp;L</t>
  </si>
  <si>
    <t>G-1</t>
  </si>
  <si>
    <t>Client</t>
  </si>
  <si>
    <t>N Amount</t>
  </si>
  <si>
    <t>Expense</t>
  </si>
  <si>
    <t>Total Net</t>
  </si>
  <si>
    <t>Notional</t>
  </si>
  <si>
    <t>Limit</t>
  </si>
  <si>
    <t>MD1_NIK</t>
  </si>
  <si>
    <t>A34</t>
  </si>
  <si>
    <t>ARJUN DINESH SHAH</t>
  </si>
  <si>
    <t>A36</t>
  </si>
  <si>
    <t>ANKIT P PARIKH</t>
  </si>
  <si>
    <t>A37</t>
  </si>
  <si>
    <t>AMIT JAIN</t>
  </si>
  <si>
    <t>A38</t>
  </si>
  <si>
    <t>ANIL KUMAR PUROHIT</t>
  </si>
  <si>
    <t>A41</t>
  </si>
  <si>
    <t>APURVA SHASHIKANT BH</t>
  </si>
  <si>
    <t>AARTI DEEPAK GAGRANI</t>
  </si>
  <si>
    <t>A49</t>
  </si>
  <si>
    <t>AMARKUMAR DIPAKBHAI</t>
  </si>
  <si>
    <t>A50</t>
  </si>
  <si>
    <t>AMIT VIKRAM MIRANI</t>
  </si>
  <si>
    <t>A51</t>
  </si>
  <si>
    <t>ASHISH KISHOR TRIVED</t>
  </si>
  <si>
    <t>A57</t>
  </si>
  <si>
    <t>AMIT RAMESH SHAH</t>
  </si>
  <si>
    <t>A58</t>
  </si>
  <si>
    <t>ANKIT M SHAH</t>
  </si>
  <si>
    <t>A59</t>
  </si>
  <si>
    <t>AMISH RAMANBHAI KHOR</t>
  </si>
  <si>
    <t>A61</t>
  </si>
  <si>
    <t>ANUP NATVARLAL DAVE</t>
  </si>
  <si>
    <t>A62</t>
  </si>
  <si>
    <t>AASHISH V SHAH</t>
  </si>
  <si>
    <t>A63</t>
  </si>
  <si>
    <t>ATUL V VORA</t>
  </si>
  <si>
    <t>A64</t>
  </si>
  <si>
    <t>AMAR U BHUTA</t>
  </si>
  <si>
    <t>A66</t>
  </si>
  <si>
    <t>APOORVA DOSHI</t>
  </si>
  <si>
    <t>A68</t>
  </si>
  <si>
    <t>ALPESH S SHAH</t>
  </si>
  <si>
    <t>A70</t>
  </si>
  <si>
    <t>ABHAY ANILKUMAR DOSH</t>
  </si>
  <si>
    <t>ABHAY KANTIBHAI CHAU</t>
  </si>
  <si>
    <t>A77</t>
  </si>
  <si>
    <t>ARPIT SURESH KACHHAR</t>
  </si>
  <si>
    <t>A80</t>
  </si>
  <si>
    <t>AJAY THAKKAR</t>
  </si>
  <si>
    <t>A81</t>
  </si>
  <si>
    <t>ANKIT PATEL</t>
  </si>
  <si>
    <t>AMIT ARUNKUMAR SUREK</t>
  </si>
  <si>
    <t>AAM</t>
  </si>
  <si>
    <t>AMIT ASHWIN MODI</t>
  </si>
  <si>
    <t>AMR</t>
  </si>
  <si>
    <t>ANKUR MUKESH RATHOD</t>
  </si>
  <si>
    <t>B22</t>
  </si>
  <si>
    <t>BHAVIK SHAH</t>
  </si>
  <si>
    <t>B24</t>
  </si>
  <si>
    <t>BHAVIN JAGDISHBHAI D</t>
  </si>
  <si>
    <t>B25</t>
  </si>
  <si>
    <t>BHAVIN K GALA</t>
  </si>
  <si>
    <t>BONY N KHANDWALA</t>
  </si>
  <si>
    <t>B27</t>
  </si>
  <si>
    <t>BHAUMIK N PATEL</t>
  </si>
  <si>
    <t>BMM</t>
  </si>
  <si>
    <t>BHAVIN MAHESHBHAI MA</t>
  </si>
  <si>
    <t>BVD</t>
  </si>
  <si>
    <t>BHAUMIK VIJAYKUMAR D</t>
  </si>
  <si>
    <t>CHIRAG C RATHOD</t>
  </si>
  <si>
    <t>C5</t>
  </si>
  <si>
    <t>CHINTAN GIRISH GURUJ</t>
  </si>
  <si>
    <t>CBR</t>
  </si>
  <si>
    <t>CHETAN BALKRISHNA RA</t>
  </si>
  <si>
    <t>D31</t>
  </si>
  <si>
    <t>DIPESH CHAUHAN</t>
  </si>
  <si>
    <t>D32</t>
  </si>
  <si>
    <t>DHAVAL P OZA</t>
  </si>
  <si>
    <t>D36</t>
  </si>
  <si>
    <t>DIVYESH PRAVIN TRIVE</t>
  </si>
  <si>
    <t>D37</t>
  </si>
  <si>
    <t>DEEPAK KANTILAL CHEE</t>
  </si>
  <si>
    <t>D38</t>
  </si>
  <si>
    <t>DHARMESH PATEL</t>
  </si>
  <si>
    <t>D46</t>
  </si>
  <si>
    <t>DEEPAK S ADVANI</t>
  </si>
  <si>
    <t>D49</t>
  </si>
  <si>
    <t>DHAVAL HASMUKH VYAS</t>
  </si>
  <si>
    <t>D50</t>
  </si>
  <si>
    <t>DHAVAL SURESH DAVE</t>
  </si>
  <si>
    <t>D52</t>
  </si>
  <si>
    <t>DHARMISTA CHOTHANI</t>
  </si>
  <si>
    <t>D54</t>
  </si>
  <si>
    <t>DEV GOLCHHA</t>
  </si>
  <si>
    <t>D56</t>
  </si>
  <si>
    <t>DHARMESH KHAKHAR</t>
  </si>
  <si>
    <t>D59</t>
  </si>
  <si>
    <t>DEVANGI DESAI</t>
  </si>
  <si>
    <t>D60</t>
  </si>
  <si>
    <t>DESAI DARSHAN</t>
  </si>
  <si>
    <t>DRP</t>
  </si>
  <si>
    <t>DINESH RAMESHLAL PAR</t>
  </si>
  <si>
    <t>G20</t>
  </si>
  <si>
    <t>GAURAV ASHWIN MUNI</t>
  </si>
  <si>
    <t>G21</t>
  </si>
  <si>
    <t>GAURAV VALERA</t>
  </si>
  <si>
    <t>H27</t>
  </si>
  <si>
    <t>HEMANG Y THAKKER</t>
  </si>
  <si>
    <t>H28</t>
  </si>
  <si>
    <t>HEMAL LALITKUMAR MAL</t>
  </si>
  <si>
    <t>H31</t>
  </si>
  <si>
    <t>HARDIK ASHOK SHAH</t>
  </si>
  <si>
    <t>H33</t>
  </si>
  <si>
    <t>HARDIK D PATEL</t>
  </si>
  <si>
    <t>H34</t>
  </si>
  <si>
    <t>HARSHIT P GORADIA</t>
  </si>
  <si>
    <t>H37</t>
  </si>
  <si>
    <t>HIMIL PANKAJKUMAR SH</t>
  </si>
  <si>
    <t>I01</t>
  </si>
  <si>
    <t>ISHAN DIPAK VARMA</t>
  </si>
  <si>
    <t>JAY KIRAN DAVE</t>
  </si>
  <si>
    <t>J14</t>
  </si>
  <si>
    <t>JAGDISH P THANVI</t>
  </si>
  <si>
    <t>J27</t>
  </si>
  <si>
    <t>JITEN MAHENDRA PAREK</t>
  </si>
  <si>
    <t>J28</t>
  </si>
  <si>
    <t>JIGNESH A PAREKH</t>
  </si>
  <si>
    <t>J30</t>
  </si>
  <si>
    <t>JIGNESH MAFATLAL VYA</t>
  </si>
  <si>
    <t>J31</t>
  </si>
  <si>
    <t>JIGAR M GOGRI</t>
  </si>
  <si>
    <t>J33</t>
  </si>
  <si>
    <t>JIMMY PRAFUL SHAH</t>
  </si>
  <si>
    <t>J34</t>
  </si>
  <si>
    <t>JIGAR RAIYANI</t>
  </si>
  <si>
    <t>JIMIT M VASA</t>
  </si>
  <si>
    <t>JAY ANIL PARMAR</t>
  </si>
  <si>
    <t>J50</t>
  </si>
  <si>
    <t>JIGAR CHOTANI</t>
  </si>
  <si>
    <t>J51</t>
  </si>
  <si>
    <t>JIGAR A DAVE</t>
  </si>
  <si>
    <t>J54</t>
  </si>
  <si>
    <t>JITENDRA JOSHI</t>
  </si>
  <si>
    <t>JBK</t>
  </si>
  <si>
    <t>JIMIT BIPIN KUMAR KA</t>
  </si>
  <si>
    <t>K23</t>
  </si>
  <si>
    <t>KUSHAL CHIMANLAL CHA</t>
  </si>
  <si>
    <t>K26</t>
  </si>
  <si>
    <t>KRISHNAKANT PANDURAN</t>
  </si>
  <si>
    <t>K29</t>
  </si>
  <si>
    <t>KEYUR SURESHCHANDRA</t>
  </si>
  <si>
    <t>KARAN ASHWIN MODI</t>
  </si>
  <si>
    <t>K36</t>
  </si>
  <si>
    <t>KALPESH RAGHUBHAI HI</t>
  </si>
  <si>
    <t>KARAN M GANDHI</t>
  </si>
  <si>
    <t>K40</t>
  </si>
  <si>
    <t>KANWAL VYAS</t>
  </si>
  <si>
    <t>K41</t>
  </si>
  <si>
    <t>KIRAN SUBHASH SARVAN</t>
  </si>
  <si>
    <t>K46</t>
  </si>
  <si>
    <t>KRUNAL JITENDRA DARJ</t>
  </si>
  <si>
    <t>K49</t>
  </si>
  <si>
    <t>KARTIK SHANTIBHAI PA</t>
  </si>
  <si>
    <t>K50</t>
  </si>
  <si>
    <t>KETAN PRAVIN SHAH</t>
  </si>
  <si>
    <t>K53</t>
  </si>
  <si>
    <t>KRUNAL ARVIND SANGHV</t>
  </si>
  <si>
    <t>K54</t>
  </si>
  <si>
    <t>KARTIK P GALA</t>
  </si>
  <si>
    <t>K8</t>
  </si>
  <si>
    <t>KISHORE JAIPRAKASH V</t>
  </si>
  <si>
    <t>L1</t>
  </si>
  <si>
    <t>LOKESH S VYAS</t>
  </si>
  <si>
    <t>M19</t>
  </si>
  <si>
    <t>MAHENDRA VYAS (HUM)</t>
  </si>
  <si>
    <t>M49</t>
  </si>
  <si>
    <t>MAHESH PUNAM CHAND S</t>
  </si>
  <si>
    <t>M56</t>
  </si>
  <si>
    <t>MITUL RAMESH SHAH</t>
  </si>
  <si>
    <t>M57</t>
  </si>
  <si>
    <t>MAYANK MUKESH SHAH</t>
  </si>
  <si>
    <t>M58</t>
  </si>
  <si>
    <t>MALLIK MUKESH SHAH</t>
  </si>
  <si>
    <t>M59</t>
  </si>
  <si>
    <t>MANISH S PARMAR</t>
  </si>
  <si>
    <t>M62</t>
  </si>
  <si>
    <t>MIT J TRIVEDI</t>
  </si>
  <si>
    <t>M63</t>
  </si>
  <si>
    <t>MAYANK R MEHTA</t>
  </si>
  <si>
    <t>M64</t>
  </si>
  <si>
    <t>MAYUR P SONI</t>
  </si>
  <si>
    <t>M68</t>
  </si>
  <si>
    <t>MAYUR HITESH PAREKH</t>
  </si>
  <si>
    <t>M70</t>
  </si>
  <si>
    <t>MANISH H MAKWANA</t>
  </si>
  <si>
    <t>M72</t>
  </si>
  <si>
    <t>MINTAN NATVARLAL VYA</t>
  </si>
  <si>
    <t>MANISH HARESH VORA</t>
  </si>
  <si>
    <t>M76</t>
  </si>
  <si>
    <t>MANSI N DAVE</t>
  </si>
  <si>
    <t>M77</t>
  </si>
  <si>
    <t>MUKESH KAMBLE</t>
  </si>
  <si>
    <t>M78</t>
  </si>
  <si>
    <t>MANAN PAREKH</t>
  </si>
  <si>
    <t>M79</t>
  </si>
  <si>
    <t>MALAY HARSHADRAI SHA</t>
  </si>
  <si>
    <t>M80</t>
  </si>
  <si>
    <t>MOUNIK NARENDRA SHAH</t>
  </si>
  <si>
    <t>M81</t>
  </si>
  <si>
    <t>MITULKUMAR SHETH</t>
  </si>
  <si>
    <t>M82</t>
  </si>
  <si>
    <t>MANWANI SHANIL</t>
  </si>
  <si>
    <t>M83</t>
  </si>
  <si>
    <t>MANISH NAIR</t>
  </si>
  <si>
    <t>M84</t>
  </si>
  <si>
    <t>MAHIPAL GEMAVAT</t>
  </si>
  <si>
    <t>M90</t>
  </si>
  <si>
    <t>MIHIR SHAH</t>
  </si>
  <si>
    <t>MKS</t>
  </si>
  <si>
    <t>MANOJKUMAR SRIVASTAV</t>
  </si>
  <si>
    <t>N1</t>
  </si>
  <si>
    <t>NIKUL DAVE (MALAD)</t>
  </si>
  <si>
    <t>N23</t>
  </si>
  <si>
    <t>NAMIT PRADEEP BAGADI</t>
  </si>
  <si>
    <t>N24</t>
  </si>
  <si>
    <t>NAKUL BIPIN SHAH</t>
  </si>
  <si>
    <t>N42</t>
  </si>
  <si>
    <t>NILESH SHYAMLAL NEHA</t>
  </si>
  <si>
    <t>N43</t>
  </si>
  <si>
    <t>NAITIK ASHOK MAKWANA</t>
  </si>
  <si>
    <t>N44</t>
  </si>
  <si>
    <t>NIKHIL ARVIND SONI</t>
  </si>
  <si>
    <t>N46</t>
  </si>
  <si>
    <t>NAVAL HASMUKH VYAS</t>
  </si>
  <si>
    <t>N47</t>
  </si>
  <si>
    <t>NILESH KAKUBHAI SHAH</t>
  </si>
  <si>
    <t>N48</t>
  </si>
  <si>
    <t>NILESH BHAVANJI SHET</t>
  </si>
  <si>
    <t>N61</t>
  </si>
  <si>
    <t>NIKHIL SOLANKI</t>
  </si>
  <si>
    <t>N63</t>
  </si>
  <si>
    <t>NIKUNJ KHERADIA</t>
  </si>
  <si>
    <t>N65</t>
  </si>
  <si>
    <t>NAINESH JITENDRAKUMA</t>
  </si>
  <si>
    <t>N66</t>
  </si>
  <si>
    <t>NIRMAL SHAILESH RUPA</t>
  </si>
  <si>
    <t>N67</t>
  </si>
  <si>
    <t>NITIN GANDHI</t>
  </si>
  <si>
    <t>N68</t>
  </si>
  <si>
    <t>NISHANT B DESAI</t>
  </si>
  <si>
    <t>N69</t>
  </si>
  <si>
    <t>NISHANT SINGHANIA</t>
  </si>
  <si>
    <t>N70</t>
  </si>
  <si>
    <t>NILESH M DAVE</t>
  </si>
  <si>
    <t>N75</t>
  </si>
  <si>
    <t>NILESH GALIA</t>
  </si>
  <si>
    <t>N76</t>
  </si>
  <si>
    <t>NEETESH RATHOD</t>
  </si>
  <si>
    <t>N77</t>
  </si>
  <si>
    <t>NEETESH JOSHI</t>
  </si>
  <si>
    <t>NPS</t>
  </si>
  <si>
    <t>NILESH PRAVINKUMAR S</t>
  </si>
  <si>
    <t>NTP</t>
  </si>
  <si>
    <t>NAYAN TRIKAMBHAI DAR</t>
  </si>
  <si>
    <t>P14</t>
  </si>
  <si>
    <t>PRATIK HASMUKH GOPAN</t>
  </si>
  <si>
    <t>P24</t>
  </si>
  <si>
    <t>PRADEEP S SHARMA</t>
  </si>
  <si>
    <t>P26</t>
  </si>
  <si>
    <t>PANKAJ VASANT RAYMAN</t>
  </si>
  <si>
    <t>P31</t>
  </si>
  <si>
    <t>PRADYUMNA G VYAS</t>
  </si>
  <si>
    <t>P33</t>
  </si>
  <si>
    <t>PRATIK VIJAY DAVDA</t>
  </si>
  <si>
    <t>P36</t>
  </si>
  <si>
    <t>PARAS K SHAH</t>
  </si>
  <si>
    <t>P37</t>
  </si>
  <si>
    <t>PRATIK B SHAH</t>
  </si>
  <si>
    <t>P38</t>
  </si>
  <si>
    <t>PIYUSH RATHOD</t>
  </si>
  <si>
    <t>P39</t>
  </si>
  <si>
    <t>PUNIT CHANDRAKANT PA</t>
  </si>
  <si>
    <t>P43</t>
  </si>
  <si>
    <t>PURAB NIRMAL GUPTA</t>
  </si>
  <si>
    <t>P46</t>
  </si>
  <si>
    <t>PRASHANT HASMUKHLAL</t>
  </si>
  <si>
    <t>P47</t>
  </si>
  <si>
    <t>PRIYANKA J TALEKAR</t>
  </si>
  <si>
    <t>P48</t>
  </si>
  <si>
    <t>PARTH BIMAL MEHTA</t>
  </si>
  <si>
    <t>P49</t>
  </si>
  <si>
    <t>PRATIK VASUDEV DAVE</t>
  </si>
  <si>
    <t>P50</t>
  </si>
  <si>
    <t>PRIYANKA RITESH SHET</t>
  </si>
  <si>
    <t>P52</t>
  </si>
  <si>
    <t>PRIYANK V MEHTA</t>
  </si>
  <si>
    <t>P54</t>
  </si>
  <si>
    <t>PANKIT VORA</t>
  </si>
  <si>
    <t>PR01</t>
  </si>
  <si>
    <t>PRATIK PRAVIN GOR</t>
  </si>
  <si>
    <t>R16</t>
  </si>
  <si>
    <t>RAM SALEKAR</t>
  </si>
  <si>
    <t>R31</t>
  </si>
  <si>
    <t>RITESH RASHMIN SHETH</t>
  </si>
  <si>
    <t>R33</t>
  </si>
  <si>
    <t>ROHIT S SHARMA(MALAD</t>
  </si>
  <si>
    <t>R36</t>
  </si>
  <si>
    <t>RAJESH BHARATKUMAR S</t>
  </si>
  <si>
    <t>R37</t>
  </si>
  <si>
    <t>RITESH MOHANDAS PISH</t>
  </si>
  <si>
    <t>R38</t>
  </si>
  <si>
    <t>RITENKUMAR SHETH</t>
  </si>
  <si>
    <t>R40</t>
  </si>
  <si>
    <t>RAJIV BHARATBHAI RAT</t>
  </si>
  <si>
    <t>R51</t>
  </si>
  <si>
    <t>ROHIT HARISHANKAR SH</t>
  </si>
  <si>
    <t>R52</t>
  </si>
  <si>
    <t>RONAK KHUSHALRAM DAV</t>
  </si>
  <si>
    <t>R58</t>
  </si>
  <si>
    <t>RAKESH MANSUKHLAL SH</t>
  </si>
  <si>
    <t>R59</t>
  </si>
  <si>
    <t>RAMCHANDRA S HALVI</t>
  </si>
  <si>
    <t>R61</t>
  </si>
  <si>
    <t>RAKESH MAFATLAL VYAS</t>
  </si>
  <si>
    <t>R63</t>
  </si>
  <si>
    <t>ROHAN TRIVEDI</t>
  </si>
  <si>
    <t>R71</t>
  </si>
  <si>
    <t>RAHUL MALKAN</t>
  </si>
  <si>
    <t>R72</t>
  </si>
  <si>
    <t>RONAK DOSHI</t>
  </si>
  <si>
    <t>R73</t>
  </si>
  <si>
    <t>RADHESHYAM SAMBHARIA</t>
  </si>
  <si>
    <t>R74</t>
  </si>
  <si>
    <t>RITESH VYAS</t>
  </si>
  <si>
    <t>RMC</t>
  </si>
  <si>
    <t>RAJESH A CHHANGANI</t>
  </si>
  <si>
    <t>RPA</t>
  </si>
  <si>
    <t>RICKY PURUSHOTTAMDAS</t>
  </si>
  <si>
    <t>RSK</t>
  </si>
  <si>
    <t>RAJESH SATYANARAYAN</t>
  </si>
  <si>
    <t>S34</t>
  </si>
  <si>
    <t>SHYAM KUMAR AGARWAL</t>
  </si>
  <si>
    <t>S36</t>
  </si>
  <si>
    <t>SAMEER VALAMJI SATRA</t>
  </si>
  <si>
    <t>S45</t>
  </si>
  <si>
    <t>SAURABH S SHAH</t>
  </si>
  <si>
    <t>S47</t>
  </si>
  <si>
    <t>SHAILESH HARISHANKAR</t>
  </si>
  <si>
    <t>S48</t>
  </si>
  <si>
    <t>SAGARKUMAR D DARJI</t>
  </si>
  <si>
    <t>S53</t>
  </si>
  <si>
    <t>SUNIL M LALWANI</t>
  </si>
  <si>
    <t>S56</t>
  </si>
  <si>
    <t>SHALIN GANDHI</t>
  </si>
  <si>
    <t>S59</t>
  </si>
  <si>
    <t>SEJAL J SHAHUKAR</t>
  </si>
  <si>
    <t>S60</t>
  </si>
  <si>
    <t>SHRIPAL J SHAH</t>
  </si>
  <si>
    <t>S62</t>
  </si>
  <si>
    <t>SARIKA A PANCHAL</t>
  </si>
  <si>
    <t>S63</t>
  </si>
  <si>
    <t>SHREYAS BHATT</t>
  </si>
  <si>
    <t>SA01</t>
  </si>
  <si>
    <t>SAGAR KIRAN SHAH</t>
  </si>
  <si>
    <t>SMP</t>
  </si>
  <si>
    <t>SANJAY MAHESHKUMAR P</t>
  </si>
  <si>
    <t>T10</t>
  </si>
  <si>
    <t>TEJAS K GORADIA</t>
  </si>
  <si>
    <t>T12</t>
  </si>
  <si>
    <t>TRUSHANT JANARDAN TA</t>
  </si>
  <si>
    <t>T14</t>
  </si>
  <si>
    <t>THADESHWAR KEYUR</t>
  </si>
  <si>
    <t>T15</t>
  </si>
  <si>
    <t>TUSHAR TRIVEDI</t>
  </si>
  <si>
    <t>T8</t>
  </si>
  <si>
    <t>TUSHAR RANCHOD DAVE</t>
  </si>
  <si>
    <t>U01</t>
  </si>
  <si>
    <t>UMANG JAYANTIBHAI BA</t>
  </si>
  <si>
    <t>U05</t>
  </si>
  <si>
    <t>UMANG TUSHAR MEHTA</t>
  </si>
  <si>
    <t>U07</t>
  </si>
  <si>
    <t>UMESH VADHWANI</t>
  </si>
  <si>
    <t>U08</t>
  </si>
  <si>
    <t>UPASANA RAJENDRA TRI</t>
  </si>
  <si>
    <t>V17</t>
  </si>
  <si>
    <t>VENKATESH SADHANA (H</t>
  </si>
  <si>
    <t>V27</t>
  </si>
  <si>
    <t>VIKRANT THAKKAR</t>
  </si>
  <si>
    <t>V28</t>
  </si>
  <si>
    <t>VIJAY ACHARI</t>
  </si>
  <si>
    <t>V29</t>
  </si>
  <si>
    <t>VATSAL PARMAR</t>
  </si>
  <si>
    <t>V30</t>
  </si>
  <si>
    <t>VIPUL SHRIVANKER</t>
  </si>
  <si>
    <t>V31</t>
  </si>
  <si>
    <t>VIPUL GANDHI</t>
  </si>
  <si>
    <t>V32</t>
  </si>
  <si>
    <t>VIMAL S KANAKIYA</t>
  </si>
  <si>
    <t>V33</t>
  </si>
  <si>
    <t>VIKAS P THAKREL</t>
  </si>
  <si>
    <t>V35</t>
  </si>
  <si>
    <t>VISHAL HASMUKH BHAVS</t>
  </si>
  <si>
    <t>V38</t>
  </si>
  <si>
    <t>VIPUL ASHWIN SHAH</t>
  </si>
  <si>
    <t>V39</t>
  </si>
  <si>
    <t>VISHAL HARESHBHAI SH</t>
  </si>
  <si>
    <t>V4</t>
  </si>
  <si>
    <t>VAIBHAV VASANT SHRIV</t>
  </si>
  <si>
    <t>V40</t>
  </si>
  <si>
    <t>VISHAL MAHENDRA THAK</t>
  </si>
  <si>
    <t>V41</t>
  </si>
  <si>
    <t>VIDIT JAIN</t>
  </si>
  <si>
    <t>V42</t>
  </si>
  <si>
    <t>VARSHIL SONI</t>
  </si>
  <si>
    <t>V43</t>
  </si>
  <si>
    <t>VATSAL SHAH</t>
  </si>
  <si>
    <t>V45</t>
  </si>
  <si>
    <t>VIRAL KOTHARI</t>
  </si>
  <si>
    <t>V46</t>
  </si>
  <si>
    <t>VIPUL SAVJANI</t>
  </si>
  <si>
    <t>VBJ</t>
  </si>
  <si>
    <t>VIKRAM BANSILAL JADA</t>
  </si>
  <si>
    <t>VI01</t>
  </si>
  <si>
    <t>VINAY S CHANDARANA</t>
  </si>
  <si>
    <t>VKS</t>
  </si>
  <si>
    <t>VIKASKUMAR SRIVASTAV</t>
  </si>
  <si>
    <t>VSP2</t>
  </si>
  <si>
    <t>VIJAY SURESH PARMAR</t>
  </si>
  <si>
    <t>Y02</t>
  </si>
  <si>
    <t>YAGNESH MAKWANA</t>
  </si>
  <si>
    <t>Y03</t>
  </si>
  <si>
    <t>YAGNESH M JHAVERI</t>
  </si>
  <si>
    <t>Y04</t>
  </si>
  <si>
    <t>YASH VIJAY BAGARIA</t>
  </si>
  <si>
    <t>NDV_I</t>
  </si>
  <si>
    <t>V36</t>
  </si>
  <si>
    <t>ANAND B VYAS</t>
  </si>
  <si>
    <t>NDV_JOB</t>
  </si>
  <si>
    <t>V26</t>
  </si>
  <si>
    <t>VINAY N CHOTALIA</t>
  </si>
  <si>
    <t>NETQTY</t>
  </si>
  <si>
    <t>Delta Qty</t>
  </si>
  <si>
    <t>Fut -20.0%</t>
  </si>
  <si>
    <t>IV 25.0%</t>
  </si>
  <si>
    <t>Fut -12.5%</t>
  </si>
  <si>
    <t>IV 20.0%</t>
  </si>
  <si>
    <t>Fut -7.5%</t>
  </si>
  <si>
    <t>IV 15.0%</t>
  </si>
  <si>
    <t>Fut 7.5%</t>
  </si>
  <si>
    <t>IV -10.0%</t>
  </si>
  <si>
    <t>Fut 12.5%</t>
  </si>
  <si>
    <t>IV -15.0%</t>
  </si>
  <si>
    <t>Fut 20.0%</t>
  </si>
  <si>
    <t>Span</t>
  </si>
  <si>
    <t>Exposure</t>
  </si>
  <si>
    <t>TotalMrg</t>
  </si>
  <si>
    <t>Short Excess</t>
  </si>
  <si>
    <t>LONG SHORT</t>
  </si>
  <si>
    <t>MAX LONG</t>
  </si>
  <si>
    <t>SHORT LONG</t>
  </si>
  <si>
    <t>MANSI DAVE</t>
  </si>
  <si>
    <t>YASH BAGARIA</t>
  </si>
  <si>
    <t>OPTION</t>
  </si>
  <si>
    <t>PREMIUM</t>
  </si>
  <si>
    <t>NEW FIELD</t>
  </si>
  <si>
    <t>REPORT FORMAT</t>
  </si>
  <si>
    <t>CORRECTION OF MARGIN DISPLAYED IN ALL REPORTS</t>
  </si>
  <si>
    <t>CUMILATIVE FUTURE M2M REPORT (OPENING M2M &amp; LIVE M2M)</t>
  </si>
  <si>
    <t>PROGRAMER WILL WORK ON IT (BID/ASK AVG)</t>
  </si>
  <si>
    <t>add single tick option in 5th point</t>
  </si>
  <si>
    <t>this report which we open strike wise, give an option to open from scriptwise and has group wise filter also</t>
  </si>
  <si>
    <t>some checkbox in front of each scriptname from where we can open particular script strike wise</t>
  </si>
  <si>
    <t>VENDOR WILL WORK ON VAR MASTER FOR ALL LEVELS (F&amp;O  , NSECD , MCX)</t>
  </si>
  <si>
    <t>NEED TO ADD BETA FOR ALL LEVELS</t>
  </si>
  <si>
    <t>Symbol</t>
  </si>
  <si>
    <t>Expiry</t>
  </si>
  <si>
    <t>Strike</t>
  </si>
  <si>
    <t>Option</t>
  </si>
  <si>
    <t>BfQty</t>
  </si>
  <si>
    <t>PurQty</t>
  </si>
  <si>
    <t>SellQty</t>
  </si>
  <si>
    <t>NetQty</t>
  </si>
  <si>
    <t>K100</t>
  </si>
  <si>
    <t>JETAIRWAYS</t>
  </si>
  <si>
    <t>RPOWER</t>
  </si>
  <si>
    <t>ADD master where we can input ban scripts</t>
  </si>
  <si>
    <t>opening &amp; LIVE ban position should show cumilative in this format</t>
  </si>
  <si>
    <t>LONG</t>
  </si>
  <si>
    <t>SHORT</t>
  </si>
  <si>
    <t xml:space="preserve">SHOW LOT WISE VOILATION  STATUS </t>
  </si>
  <si>
    <t>NET QTY / LOT SIZE</t>
  </si>
  <si>
    <t>Buy Qty</t>
  </si>
  <si>
    <t>Opening Qty</t>
  </si>
  <si>
    <t>status which trader voileted</t>
  </si>
  <si>
    <t>INPUT</t>
  </si>
  <si>
    <t>working to find which trader voilated the office level ban position (INCRESED OPEN INTREST  AT OFFICE LEVEL)</t>
  </si>
  <si>
    <r>
      <t xml:space="preserve">ACCORDING TO OPENING POSITION IN JETAIRWAYS OI IS </t>
    </r>
    <r>
      <rPr>
        <b/>
        <sz val="11"/>
        <color rgb="FFFF0000"/>
        <rFont val="Calibri"/>
        <family val="2"/>
        <scheme val="minor"/>
      </rPr>
      <t>101200</t>
    </r>
  </si>
  <si>
    <t>EXAMPLE OF  TRADES ARE AS FOLLOW</t>
  </si>
  <si>
    <t>TRADER B.O CODE</t>
  </si>
  <si>
    <t>EXPIRY</t>
  </si>
  <si>
    <t>STRIKE</t>
  </si>
  <si>
    <t>QTY</t>
  </si>
  <si>
    <t>OI CALCULATIONI</t>
  </si>
  <si>
    <t>A01</t>
  </si>
  <si>
    <t>B02</t>
  </si>
  <si>
    <t xml:space="preserve">A01 </t>
  </si>
  <si>
    <t>TRADE TIME</t>
  </si>
  <si>
    <t>9.20AM</t>
  </si>
  <si>
    <t>9.23AM</t>
  </si>
  <si>
    <t>9.30AM</t>
  </si>
  <si>
    <t>9.30.02AM</t>
  </si>
  <si>
    <t>9.40.05AM</t>
  </si>
  <si>
    <t>9.50.00AM</t>
  </si>
  <si>
    <t>D05</t>
  </si>
  <si>
    <t>10.00AM</t>
  </si>
  <si>
    <t>total voileted lots</t>
  </si>
  <si>
    <t>02.00PM</t>
  </si>
  <si>
    <t>G03</t>
  </si>
  <si>
    <t>02.15PM</t>
  </si>
  <si>
    <t>IF OI DECRESES BY THE FIRST VOILETED TRADER SHOULD BE EXEMPTED FOR THAT PERTICULAT QTY</t>
  </si>
  <si>
    <t>EG(AS PER FIFO BASIS)</t>
  </si>
  <si>
    <t>NOTICE DAILY TRADES  REPORT (SCRIPT WISE &amp; CLIENT WISE)</t>
  </si>
  <si>
    <t>ITM REPORT FILTER IN POINT 4</t>
  </si>
  <si>
    <t>WEEKLY EXIRY DOES NOT SHOW ANY GREEKS PROGRAMER WILL WORK ON IT AND SHOWS WRONG M2M</t>
  </si>
  <si>
    <t>CLIENT</t>
  </si>
  <si>
    <t>EXP</t>
  </si>
  <si>
    <t xml:space="preserve"> OPT PRICE</t>
  </si>
  <si>
    <t xml:space="preserve"> Margin OP Cost</t>
  </si>
  <si>
    <t>MUTHOOTFIN</t>
  </si>
  <si>
    <t>EICHERMOT</t>
  </si>
  <si>
    <t>A54</t>
  </si>
  <si>
    <t>HEROMOTOCO</t>
  </si>
  <si>
    <t>INFY</t>
  </si>
  <si>
    <t>MARUTI</t>
  </si>
  <si>
    <t>RECLTD</t>
  </si>
  <si>
    <t>REPCOHOME</t>
  </si>
  <si>
    <t>OUTCUT REPORT</t>
  </si>
  <si>
    <t>Sum of QTY</t>
  </si>
  <si>
    <t>IRB</t>
  </si>
  <si>
    <t>PFC</t>
  </si>
  <si>
    <t>ORIENTBANK</t>
  </si>
  <si>
    <t>GMRINFRA</t>
  </si>
  <si>
    <t>PNB</t>
  </si>
  <si>
    <t>LUPIN</t>
  </si>
  <si>
    <t>NBCC</t>
  </si>
  <si>
    <t>PCJEWELLER</t>
  </si>
  <si>
    <t>RBLBANK</t>
  </si>
  <si>
    <t>VEDL</t>
  </si>
  <si>
    <t>RELCAPITAL</t>
  </si>
  <si>
    <t>NCC</t>
  </si>
  <si>
    <t>BEL</t>
  </si>
  <si>
    <t>DABUR</t>
  </si>
  <si>
    <t>DISHTV</t>
  </si>
  <si>
    <t>EQUITAS</t>
  </si>
  <si>
    <t>NMDC</t>
  </si>
  <si>
    <t>SUZLON</t>
  </si>
  <si>
    <t>BELOW 50PAISA</t>
  </si>
  <si>
    <t>CTM (CLOSE TO MONEY ) SHOULD BE VARIABLE GIVE OPTION TO CHANGE % TO CALCULATE CTM STRIKES</t>
  </si>
  <si>
    <t>**</t>
  </si>
  <si>
    <t xml:space="preserve">SAMPLE OF EXPENCE FILE WHICH WE WILL  IMPORT </t>
  </si>
  <si>
    <t>ALSO BY CLICK ON STRIKE SHOULD OPEN CLIENT WISE POSITION IN PARTICULAR STRIKE</t>
  </si>
  <si>
    <t>CODE</t>
  </si>
  <si>
    <t>M1111</t>
  </si>
  <si>
    <t>D2 PHYSICAL DELIVERY STATUS</t>
  </si>
  <si>
    <t>D3 PHYSICAL DELIVERY STATUS</t>
  </si>
  <si>
    <t>R1 PHYSICAL DELIVERY STATUS</t>
  </si>
  <si>
    <t>CTM WILL BE CALCULATED ONLY IN OTM SIDE EG</t>
  </si>
  <si>
    <t>VARIABLE %</t>
  </si>
  <si>
    <t xml:space="preserve">IMPORT MASTER FOR UPDATING WHICH SCRIPTS ARE IN PHYSICAL </t>
  </si>
  <si>
    <t>single tick option to filter only future m2m (client wise , script wise , sector )</t>
  </si>
  <si>
    <t xml:space="preserve">ADD OPTION PREMIUM ON THE MAIN SCREEN AND SCRIPT and SECTOR WISE ALSO </t>
  </si>
  <si>
    <t>ALL</t>
  </si>
  <si>
    <t>AL;</t>
  </si>
  <si>
    <t>DROPDOWN</t>
  </si>
  <si>
    <t>SAME SCRIPTWISE WHERE BY CLICK ON SCRIPT NAME IT SHOWS CLIENTS  AND AGAIN ON CLIENT IT SHOWS STRIKE DETAILS</t>
  </si>
  <si>
    <t>SCRIP NAME</t>
  </si>
  <si>
    <t>FUTURE PRICE</t>
  </si>
  <si>
    <t>DELTA QTY</t>
  </si>
  <si>
    <t>DELTA VALUE</t>
  </si>
  <si>
    <t>VEGA PRICE</t>
  </si>
  <si>
    <t>THETA PRICE</t>
  </si>
  <si>
    <t>GAMMA QTY</t>
  </si>
  <si>
    <t>SPAN</t>
  </si>
  <si>
    <t>EXPOSURE</t>
  </si>
  <si>
    <t>TOTALMRG</t>
  </si>
  <si>
    <t>HDFC</t>
  </si>
  <si>
    <t>INDUSINDBK</t>
  </si>
  <si>
    <t>AXISBANK</t>
  </si>
  <si>
    <t>ADANIENT</t>
  </si>
  <si>
    <t>ULTRACEMCO</t>
  </si>
  <si>
    <t>DIVERSIFIED</t>
  </si>
  <si>
    <t>GRASIM</t>
  </si>
  <si>
    <t>CHOLAFIN</t>
  </si>
  <si>
    <t>IFCI</t>
  </si>
  <si>
    <t>CESC</t>
  </si>
  <si>
    <t>KOTAKBANK</t>
  </si>
  <si>
    <t>BAJAJ-AUTO</t>
  </si>
  <si>
    <t>MINDTREE</t>
  </si>
  <si>
    <t>HDFCBANK</t>
  </si>
  <si>
    <t>Company</t>
  </si>
  <si>
    <t>EXPIRY DATE</t>
  </si>
  <si>
    <t>Client.:K39   KARAN GANDHI</t>
  </si>
  <si>
    <t xml:space="preserve">Scrip.:KOTAKBANK </t>
  </si>
  <si>
    <t>NSE_FNO</t>
  </si>
  <si>
    <t>28/03/2019</t>
  </si>
  <si>
    <t>OUTCUT FORMULA</t>
  </si>
  <si>
    <t>OUTCUT BASED VARIABLE OPTION TO PUT RUPEE INPUT</t>
  </si>
  <si>
    <t>EXPENSE</t>
  </si>
  <si>
    <t>TODAYS M2M</t>
  </si>
  <si>
    <t>NET M2M</t>
  </si>
  <si>
    <t>NET M2M2 WILL BE TODAYS LIVE M2M - EXP</t>
  </si>
  <si>
    <t>LIMIT</t>
  </si>
  <si>
    <t>ROI</t>
  </si>
  <si>
    <t>NETM2M / (LIMIT*100000) *100</t>
  </si>
  <si>
    <t>SAME AS AHEMDABAD OFFICE</t>
  </si>
  <si>
    <t xml:space="preserve">ADD  COLOUR INDICATER ON MAIN SCREEN SHOWING THAT ALL LTP AND TRADE ARE UPDATING PROPERLY </t>
  </si>
  <si>
    <r>
      <rPr>
        <sz val="7"/>
        <color theme="1"/>
        <rFont val="Times New Roman"/>
        <family val="1"/>
      </rPr>
      <t xml:space="preserve">  </t>
    </r>
    <r>
      <rPr>
        <sz val="11"/>
        <color rgb="FF000000"/>
        <rFont val="Verdana"/>
        <family val="2"/>
      </rPr>
      <t>IF(OR(</t>
    </r>
    <r>
      <rPr>
        <b/>
        <sz val="11"/>
        <color rgb="FFFF0000"/>
        <rFont val="Verdana"/>
        <family val="2"/>
      </rPr>
      <t>QTY</t>
    </r>
    <r>
      <rPr>
        <sz val="11"/>
        <color rgb="FF000000"/>
        <rFont val="Verdana"/>
        <family val="2"/>
      </rPr>
      <t>=0,</t>
    </r>
    <r>
      <rPr>
        <b/>
        <sz val="11"/>
        <color rgb="FFFF0000"/>
        <rFont val="Verdana"/>
        <family val="2"/>
      </rPr>
      <t>OPTYP</t>
    </r>
    <r>
      <rPr>
        <sz val="11"/>
        <color rgb="FF000000"/>
        <rFont val="Verdana"/>
        <family val="2"/>
      </rPr>
      <t>="FX"),0,IF(</t>
    </r>
    <r>
      <rPr>
        <b/>
        <sz val="11"/>
        <color rgb="FFFF0000"/>
        <rFont val="Verdana"/>
        <family val="2"/>
      </rPr>
      <t>QTY</t>
    </r>
    <r>
      <rPr>
        <sz val="11"/>
        <color rgb="FF000000"/>
        <rFont val="Verdana"/>
        <family val="2"/>
      </rPr>
      <t>*(</t>
    </r>
    <r>
      <rPr>
        <b/>
        <sz val="11"/>
        <color rgb="FFFF0000"/>
        <rFont val="Verdana"/>
        <family val="2"/>
      </rPr>
      <t>STR</t>
    </r>
    <r>
      <rPr>
        <sz val="11"/>
        <color rgb="FF000000"/>
        <rFont val="Verdana"/>
        <family val="2"/>
      </rPr>
      <t>+</t>
    </r>
    <r>
      <rPr>
        <b/>
        <sz val="11"/>
        <color rgb="FFFF0000"/>
        <rFont val="Verdana"/>
        <family val="2"/>
      </rPr>
      <t>OPT PRICE</t>
    </r>
    <r>
      <rPr>
        <sz val="11"/>
        <color rgb="FF000000"/>
        <rFont val="Verdana"/>
        <family val="2"/>
      </rPr>
      <t>)*</t>
    </r>
    <r>
      <rPr>
        <b/>
        <sz val="11"/>
        <color rgb="FFFF0000"/>
        <rFont val="Verdana"/>
        <family val="2"/>
      </rPr>
      <t>MARGIN</t>
    </r>
    <r>
      <rPr>
        <sz val="11"/>
        <color rgb="FF000000"/>
        <rFont val="Verdana"/>
        <family val="2"/>
      </rPr>
      <t>*</t>
    </r>
    <r>
      <rPr>
        <b/>
        <sz val="11"/>
        <color rgb="FFFF0000"/>
        <rFont val="Verdana"/>
        <family val="2"/>
      </rPr>
      <t>INTEREST RATE</t>
    </r>
    <r>
      <rPr>
        <sz val="11"/>
        <color rgb="FF000000"/>
        <rFont val="Verdana"/>
        <family val="2"/>
      </rPr>
      <t>*</t>
    </r>
    <r>
      <rPr>
        <b/>
        <sz val="11"/>
        <color rgb="FFFF0000"/>
        <rFont val="Verdana"/>
        <family val="2"/>
      </rPr>
      <t>DAYS</t>
    </r>
    <r>
      <rPr>
        <sz val="11"/>
        <color rgb="FF000000"/>
        <rFont val="Verdana"/>
        <family val="2"/>
      </rPr>
      <t>/365)/(</t>
    </r>
    <r>
      <rPr>
        <b/>
        <sz val="11"/>
        <color rgb="FFFF0000"/>
        <rFont val="Verdana"/>
        <family val="2"/>
      </rPr>
      <t>QTY</t>
    </r>
    <r>
      <rPr>
        <sz val="11"/>
        <color rgb="FF000000"/>
        <rFont val="Verdana"/>
        <family val="2"/>
      </rPr>
      <t>)</t>
    </r>
  </si>
  <si>
    <t>INTEREST RATE WILL BE VARIABLE</t>
  </si>
</sst>
</file>

<file path=xl/styles.xml><?xml version="1.0" encoding="utf-8"?>
<styleSheet xmlns="http://schemas.openxmlformats.org/spreadsheetml/2006/main">
  <numFmts count="4">
    <numFmt numFmtId="164" formatCode="[Blue]0.00;[Red]\-0.00"/>
    <numFmt numFmtId="165" formatCode="[Blue]0;[Red]\-0"/>
    <numFmt numFmtId="166" formatCode="[$-409]d\-mmm\-yyyy;@"/>
    <numFmt numFmtId="167" formatCode="#0\ ;\(#0\)"/>
  </numFmts>
  <fonts count="31"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555555"/>
      <name val="Arial"/>
      <family val="2"/>
    </font>
    <font>
      <b/>
      <sz val="11"/>
      <color rgb="FFFF0000"/>
      <name val="Arial"/>
      <family val="2"/>
    </font>
    <font>
      <sz val="11"/>
      <color rgb="FF555555"/>
      <name val="Arial"/>
      <family val="2"/>
    </font>
    <font>
      <sz val="11"/>
      <color rgb="FFFF0000"/>
      <name val="Arial"/>
      <family val="2"/>
    </font>
    <font>
      <b/>
      <sz val="11"/>
      <color rgb="FFFFFFFF"/>
      <name val="Arial"/>
      <family val="2"/>
    </font>
    <font>
      <sz val="8.8000000000000007"/>
      <color rgb="FF555555"/>
      <name val="Arial"/>
      <family val="2"/>
    </font>
    <font>
      <sz val="7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.85"/>
      <color indexed="21"/>
      <name val="Calibri"/>
      <family val="2"/>
      <scheme val="minor"/>
    </font>
    <font>
      <b/>
      <sz val="11"/>
      <color indexed="14"/>
      <name val="Calibri"/>
      <family val="2"/>
      <scheme val="minor"/>
    </font>
    <font>
      <sz val="10"/>
      <color indexed="12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indexed="21"/>
      <name val="Calibri"/>
      <family val="2"/>
      <scheme val="minor"/>
    </font>
    <font>
      <sz val="11"/>
      <color rgb="FFFF0000"/>
      <name val="Tahoma"/>
      <family val="2"/>
    </font>
    <font>
      <sz val="11"/>
      <color indexed="12"/>
      <name val="Tahoma"/>
      <family val="2"/>
    </font>
    <font>
      <b/>
      <sz val="14"/>
      <color rgb="FFFF0000"/>
      <name val="Calibri"/>
      <family val="2"/>
      <scheme val="minor"/>
    </font>
    <font>
      <b/>
      <sz val="9.85"/>
      <color indexed="21"/>
      <name val="Times New Roman"/>
      <family val="1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Verdana"/>
      <family val="2"/>
    </font>
    <font>
      <sz val="7"/>
      <color theme="1"/>
      <name val="Times New Roman"/>
      <family val="1"/>
    </font>
    <font>
      <sz val="11"/>
      <color rgb="FF000000"/>
      <name val="Verdana"/>
      <family val="2"/>
    </font>
    <font>
      <b/>
      <sz val="11"/>
      <color rgb="FFFF0000"/>
      <name val="Verdana"/>
      <family val="2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6694D9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266F9F"/>
        <bgColor indexed="64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B6B8B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FFFFE1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theme="8" tint="-0.249977111117893"/>
      </bottom>
      <diagonal/>
    </border>
    <border>
      <left/>
      <right/>
      <top/>
      <bottom style="thin">
        <color theme="8" tint="0.59999389629810485"/>
      </bottom>
      <diagonal/>
    </border>
    <border>
      <left/>
      <right/>
      <top style="thin">
        <color theme="8" tint="-0.249977111117893"/>
      </top>
      <bottom style="thin">
        <color theme="8" tint="0.79998168889431442"/>
      </bottom>
      <diagonal/>
    </border>
    <border>
      <left/>
      <right/>
      <top/>
      <bottom style="thin">
        <color theme="8" tint="0.79998168889431442"/>
      </bottom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 tint="-0.249977111117893"/>
      </top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thin">
        <color theme="8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8" tint="-0.499984740745262"/>
      </bottom>
      <diagonal/>
    </border>
    <border>
      <left/>
      <right/>
      <top style="thin">
        <color theme="8" tint="0.39997558519241921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/>
      <bottom style="thin">
        <color theme="8" tint="0.79998168889431442"/>
      </bottom>
      <diagonal/>
    </border>
    <border>
      <left/>
      <right/>
      <top style="thin">
        <color theme="8" tint="0.39997558519241921"/>
      </top>
      <bottom/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2">
    <xf numFmtId="0" fontId="0" fillId="0" borderId="0"/>
    <xf numFmtId="9" fontId="30" fillId="0" borderId="0" applyFont="0" applyFill="0" applyBorder="0" applyAlignment="0" applyProtection="0"/>
  </cellStyleXfs>
  <cellXfs count="206">
    <xf numFmtId="0" fontId="0" fillId="0" borderId="0" xfId="0"/>
    <xf numFmtId="0" fontId="0" fillId="0" borderId="0" xfId="0" applyAlignme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7" fillId="3" borderId="4" xfId="0" applyFont="1" applyFill="1" applyBorder="1" applyAlignment="1"/>
    <xf numFmtId="0" fontId="7" fillId="3" borderId="5" xfId="0" applyFont="1" applyFill="1" applyBorder="1" applyAlignment="1"/>
    <xf numFmtId="0" fontId="7" fillId="3" borderId="6" xfId="0" applyFont="1" applyFill="1" applyBorder="1" applyAlignment="1"/>
    <xf numFmtId="0" fontId="9" fillId="4" borderId="7" xfId="0" applyFont="1" applyFill="1" applyBorder="1" applyAlignment="1">
      <alignment vertical="center"/>
    </xf>
    <xf numFmtId="0" fontId="2" fillId="5" borderId="8" xfId="0" applyFont="1" applyFill="1" applyBorder="1"/>
    <xf numFmtId="0" fontId="4" fillId="5" borderId="8" xfId="0" applyFont="1" applyFill="1" applyBorder="1"/>
    <xf numFmtId="0" fontId="4" fillId="5" borderId="0" xfId="0" applyFont="1" applyFill="1" applyBorder="1"/>
    <xf numFmtId="0" fontId="4" fillId="5" borderId="9" xfId="0" applyFont="1" applyFill="1" applyBorder="1"/>
    <xf numFmtId="0" fontId="4" fillId="6" borderId="10" xfId="0" applyFont="1" applyFill="1" applyBorder="1" applyAlignment="1">
      <alignment horizontal="left"/>
    </xf>
    <xf numFmtId="0" fontId="4" fillId="6" borderId="10" xfId="0" applyFont="1" applyFill="1" applyBorder="1"/>
    <xf numFmtId="0" fontId="0" fillId="0" borderId="0" xfId="0" applyFont="1" applyBorder="1" applyAlignment="1">
      <alignment horizontal="left"/>
    </xf>
    <xf numFmtId="0" fontId="0" fillId="7" borderId="12" xfId="0" applyFont="1" applyFill="1" applyBorder="1" applyAlignment="1">
      <alignment horizontal="left"/>
    </xf>
    <xf numFmtId="164" fontId="0" fillId="0" borderId="0" xfId="0" applyNumberFormat="1" applyBorder="1"/>
    <xf numFmtId="165" fontId="0" fillId="0" borderId="0" xfId="0" applyNumberFormat="1" applyBorder="1"/>
    <xf numFmtId="0" fontId="0" fillId="0" borderId="13" xfId="0" applyFont="1" applyBorder="1" applyAlignment="1">
      <alignment horizontal="left"/>
    </xf>
    <xf numFmtId="164" fontId="0" fillId="0" borderId="13" xfId="0" applyNumberFormat="1" applyBorder="1"/>
    <xf numFmtId="165" fontId="0" fillId="0" borderId="13" xfId="0" applyNumberFormat="1" applyBorder="1"/>
    <xf numFmtId="0" fontId="0" fillId="7" borderId="0" xfId="0" applyFont="1" applyFill="1" applyBorder="1" applyAlignment="1">
      <alignment horizontal="left"/>
    </xf>
    <xf numFmtId="0" fontId="0" fillId="7" borderId="14" xfId="0" applyFont="1" applyFill="1" applyBorder="1"/>
    <xf numFmtId="0" fontId="0" fillId="0" borderId="13" xfId="0" applyFont="1" applyBorder="1"/>
    <xf numFmtId="0" fontId="3" fillId="8" borderId="0" xfId="0" applyFont="1" applyFill="1" applyBorder="1" applyAlignment="1">
      <alignment horizontal="left" indent="1"/>
    </xf>
    <xf numFmtId="0" fontId="3" fillId="8" borderId="0" xfId="0" applyFont="1" applyFill="1" applyBorder="1"/>
    <xf numFmtId="164" fontId="3" fillId="8" borderId="0" xfId="0" applyNumberFormat="1" applyFont="1" applyFill="1" applyBorder="1"/>
    <xf numFmtId="165" fontId="3" fillId="8" borderId="0" xfId="0" applyNumberFormat="1" applyFont="1" applyFill="1" applyBorder="1"/>
    <xf numFmtId="0" fontId="0" fillId="7" borderId="14" xfId="0" applyFont="1" applyFill="1" applyBorder="1" applyAlignment="1">
      <alignment horizontal="left" indent="1"/>
    </xf>
    <xf numFmtId="0" fontId="0" fillId="7" borderId="14" xfId="0" applyFont="1" applyFill="1" applyBorder="1" applyAlignment="1">
      <alignment horizontal="left"/>
    </xf>
    <xf numFmtId="0" fontId="0" fillId="7" borderId="13" xfId="0" applyFont="1" applyFill="1" applyBorder="1" applyAlignment="1">
      <alignment horizontal="left" indent="1"/>
    </xf>
    <xf numFmtId="0" fontId="0" fillId="0" borderId="0" xfId="0" applyFont="1" applyBorder="1"/>
    <xf numFmtId="0" fontId="3" fillId="8" borderId="8" xfId="0" applyFont="1" applyFill="1" applyBorder="1" applyAlignment="1">
      <alignment horizontal="left" indent="1"/>
    </xf>
    <xf numFmtId="0" fontId="3" fillId="8" borderId="13" xfId="0" applyFont="1" applyFill="1" applyBorder="1"/>
    <xf numFmtId="0" fontId="3" fillId="8" borderId="8" xfId="0" applyFont="1" applyFill="1" applyBorder="1"/>
    <xf numFmtId="164" fontId="3" fillId="8" borderId="13" xfId="0" applyNumberFormat="1" applyFont="1" applyFill="1" applyBorder="1"/>
    <xf numFmtId="165" fontId="3" fillId="8" borderId="13" xfId="0" applyNumberFormat="1" applyFont="1" applyFill="1" applyBorder="1"/>
    <xf numFmtId="164" fontId="0" fillId="6" borderId="10" xfId="0" applyNumberFormat="1" applyFill="1" applyBorder="1"/>
    <xf numFmtId="165" fontId="0" fillId="6" borderId="10" xfId="0" applyNumberFormat="1" applyFill="1" applyBorder="1"/>
    <xf numFmtId="0" fontId="9" fillId="4" borderId="15" xfId="0" applyFont="1" applyFill="1" applyBorder="1" applyAlignment="1">
      <alignment vertical="center"/>
    </xf>
    <xf numFmtId="3" fontId="0" fillId="0" borderId="0" xfId="0" applyNumberFormat="1" applyAlignment="1"/>
    <xf numFmtId="3" fontId="7" fillId="2" borderId="1" xfId="0" applyNumberFormat="1" applyFont="1" applyFill="1" applyBorder="1" applyAlignment="1">
      <alignment horizontal="right"/>
    </xf>
    <xf numFmtId="0" fontId="10" fillId="0" borderId="0" xfId="0" applyFont="1" applyAlignment="1"/>
    <xf numFmtId="3" fontId="8" fillId="2" borderId="1" xfId="0" applyNumberFormat="1" applyFont="1" applyFill="1" applyBorder="1" applyAlignment="1">
      <alignment horizontal="right"/>
    </xf>
    <xf numFmtId="3" fontId="7" fillId="0" borderId="6" xfId="0" applyNumberFormat="1" applyFont="1" applyBorder="1" applyAlignment="1">
      <alignment horizontal="right"/>
    </xf>
    <xf numFmtId="3" fontId="8" fillId="0" borderId="6" xfId="0" applyNumberFormat="1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3" fontId="8" fillId="2" borderId="6" xfId="0" applyNumberFormat="1" applyFont="1" applyFill="1" applyBorder="1" applyAlignment="1">
      <alignment horizontal="right"/>
    </xf>
    <xf numFmtId="0" fontId="6" fillId="0" borderId="6" xfId="0" applyFont="1" applyBorder="1" applyAlignment="1">
      <alignment horizontal="right" vertical="center"/>
    </xf>
    <xf numFmtId="0" fontId="7" fillId="3" borderId="17" xfId="0" applyFont="1" applyFill="1" applyBorder="1" applyAlignment="1"/>
    <xf numFmtId="3" fontId="8" fillId="2" borderId="16" xfId="0" applyNumberFormat="1" applyFont="1" applyFill="1" applyBorder="1" applyAlignment="1">
      <alignment horizontal="right"/>
    </xf>
    <xf numFmtId="0" fontId="6" fillId="0" borderId="16" xfId="0" applyFont="1" applyBorder="1" applyAlignment="1">
      <alignment horizontal="right" vertical="center"/>
    </xf>
    <xf numFmtId="3" fontId="3" fillId="0" borderId="3" xfId="0" applyNumberFormat="1" applyFont="1" applyBorder="1" applyAlignment="1"/>
    <xf numFmtId="3" fontId="3" fillId="0" borderId="16" xfId="0" applyNumberFormat="1" applyFont="1" applyBorder="1" applyAlignment="1"/>
    <xf numFmtId="0" fontId="11" fillId="0" borderId="6" xfId="0" applyFont="1" applyBorder="1" applyAlignment="1"/>
    <xf numFmtId="0" fontId="11" fillId="0" borderId="5" xfId="0" applyFont="1" applyBorder="1" applyAlignment="1"/>
    <xf numFmtId="0" fontId="11" fillId="0" borderId="4" xfId="0" applyFont="1" applyBorder="1" applyAlignment="1"/>
    <xf numFmtId="0" fontId="11" fillId="0" borderId="17" xfId="0" applyFont="1" applyBorder="1" applyAlignment="1"/>
    <xf numFmtId="0" fontId="11" fillId="0" borderId="18" xfId="0" applyFont="1" applyBorder="1" applyAlignment="1"/>
    <xf numFmtId="0" fontId="11" fillId="9" borderId="1" xfId="0" applyFont="1" applyFill="1" applyBorder="1" applyAlignment="1"/>
    <xf numFmtId="0" fontId="11" fillId="9" borderId="1" xfId="0" applyFont="1" applyFill="1" applyBorder="1" applyAlignment="1">
      <alignment horizontal="left"/>
    </xf>
    <xf numFmtId="0" fontId="11" fillId="9" borderId="1" xfId="0" applyFont="1" applyFill="1" applyBorder="1" applyAlignment="1">
      <alignment horizontal="right"/>
    </xf>
    <xf numFmtId="0" fontId="11" fillId="0" borderId="1" xfId="0" applyFont="1" applyBorder="1" applyAlignme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right"/>
    </xf>
    <xf numFmtId="0" fontId="9" fillId="4" borderId="7" xfId="0" applyFont="1" applyFill="1" applyBorder="1" applyAlignment="1">
      <alignment horizontal="right" vertical="center"/>
    </xf>
    <xf numFmtId="0" fontId="9" fillId="4" borderId="19" xfId="0" applyFont="1" applyFill="1" applyBorder="1" applyAlignment="1">
      <alignment vertical="center"/>
    </xf>
    <xf numFmtId="0" fontId="9" fillId="4" borderId="19" xfId="0" applyFont="1" applyFill="1" applyBorder="1" applyAlignment="1">
      <alignment horizontal="right" vertical="center"/>
    </xf>
    <xf numFmtId="20" fontId="7" fillId="0" borderId="1" xfId="0" applyNumberFormat="1" applyFont="1" applyBorder="1" applyAlignment="1">
      <alignment horizontal="left"/>
    </xf>
    <xf numFmtId="0" fontId="0" fillId="0" borderId="3" xfId="0" applyBorder="1" applyAlignment="1"/>
    <xf numFmtId="0" fontId="0" fillId="0" borderId="2" xfId="0" applyBorder="1" applyAlignment="1"/>
    <xf numFmtId="0" fontId="0" fillId="0" borderId="20" xfId="0" applyBorder="1" applyAlignment="1"/>
    <xf numFmtId="0" fontId="0" fillId="10" borderId="0" xfId="0" applyFill="1" applyAlignment="1"/>
    <xf numFmtId="0" fontId="8" fillId="10" borderId="1" xfId="0" applyFont="1" applyFill="1" applyBorder="1" applyAlignment="1">
      <alignment horizontal="right"/>
    </xf>
    <xf numFmtId="0" fontId="6" fillId="10" borderId="1" xfId="0" applyFont="1" applyFill="1" applyBorder="1" applyAlignment="1">
      <alignment horizontal="right" vertical="center"/>
    </xf>
    <xf numFmtId="0" fontId="12" fillId="10" borderId="0" xfId="0" applyFont="1" applyFill="1"/>
    <xf numFmtId="0" fontId="12" fillId="10" borderId="0" xfId="0" applyFont="1" applyFill="1" applyAlignment="1"/>
    <xf numFmtId="0" fontId="6" fillId="10" borderId="7" xfId="0" applyFont="1" applyFill="1" applyBorder="1" applyAlignment="1">
      <alignment horizontal="right" vertical="center"/>
    </xf>
    <xf numFmtId="0" fontId="6" fillId="10" borderId="19" xfId="0" applyFont="1" applyFill="1" applyBorder="1" applyAlignment="1">
      <alignment horizontal="right" vertical="center"/>
    </xf>
    <xf numFmtId="0" fontId="8" fillId="10" borderId="5" xfId="0" applyFont="1" applyFill="1" applyBorder="1" applyAlignment="1"/>
    <xf numFmtId="0" fontId="1" fillId="0" borderId="0" xfId="0" applyFont="1" applyAlignment="1">
      <alignment horizontal="center"/>
    </xf>
    <xf numFmtId="0" fontId="13" fillId="10" borderId="5" xfId="0" applyFont="1" applyFill="1" applyBorder="1" applyAlignment="1"/>
    <xf numFmtId="0" fontId="13" fillId="10" borderId="1" xfId="0" applyFont="1" applyFill="1" applyBorder="1" applyAlignment="1">
      <alignment horizontal="right"/>
    </xf>
    <xf numFmtId="0" fontId="7" fillId="10" borderId="5" xfId="0" applyFont="1" applyFill="1" applyBorder="1" applyAlignment="1"/>
    <xf numFmtId="3" fontId="8" fillId="10" borderId="1" xfId="0" applyNumberFormat="1" applyFont="1" applyFill="1" applyBorder="1" applyAlignment="1">
      <alignment horizontal="right"/>
    </xf>
    <xf numFmtId="3" fontId="7" fillId="10" borderId="1" xfId="0" applyNumberFormat="1" applyFont="1" applyFill="1" applyBorder="1" applyAlignment="1">
      <alignment horizontal="right"/>
    </xf>
    <xf numFmtId="0" fontId="12" fillId="0" borderId="0" xfId="0" applyFont="1"/>
    <xf numFmtId="0" fontId="3" fillId="0" borderId="0" xfId="0" applyFont="1"/>
    <xf numFmtId="0" fontId="12" fillId="0" borderId="0" xfId="0" applyFont="1" applyAlignment="1">
      <alignment horizontal="center"/>
    </xf>
    <xf numFmtId="0" fontId="22" fillId="0" borderId="0" xfId="0" applyFont="1"/>
    <xf numFmtId="0" fontId="3" fillId="0" borderId="0" xfId="0" applyFont="1" applyAlignment="1">
      <alignment wrapText="1"/>
    </xf>
    <xf numFmtId="15" fontId="3" fillId="0" borderId="0" xfId="0" applyNumberFormat="1" applyFont="1"/>
    <xf numFmtId="0" fontId="0" fillId="0" borderId="16" xfId="0" applyBorder="1"/>
    <xf numFmtId="165" fontId="23" fillId="0" borderId="16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3" fillId="0" borderId="16" xfId="0" applyFont="1" applyBorder="1"/>
    <xf numFmtId="0" fontId="20" fillId="0" borderId="16" xfId="0" applyFont="1" applyFill="1" applyBorder="1" applyAlignment="1" applyProtection="1">
      <alignment horizontal="left" vertical="center"/>
    </xf>
    <xf numFmtId="166" fontId="20" fillId="0" borderId="16" xfId="0" applyNumberFormat="1" applyFont="1" applyFill="1" applyBorder="1" applyAlignment="1" applyProtection="1">
      <alignment horizontal="left" vertical="center"/>
    </xf>
    <xf numFmtId="167" fontId="20" fillId="0" borderId="16" xfId="0" applyNumberFormat="1" applyFont="1" applyFill="1" applyBorder="1" applyAlignment="1" applyProtection="1">
      <alignment horizontal="right" vertical="center"/>
    </xf>
    <xf numFmtId="1" fontId="16" fillId="0" borderId="16" xfId="0" applyNumberFormat="1" applyFont="1" applyBorder="1" applyAlignment="1">
      <alignment vertical="center"/>
    </xf>
    <xf numFmtId="165" fontId="0" fillId="0" borderId="16" xfId="0" applyNumberFormat="1" applyBorder="1"/>
    <xf numFmtId="0" fontId="21" fillId="0" borderId="16" xfId="0" applyFont="1" applyFill="1" applyBorder="1" applyAlignment="1" applyProtection="1">
      <alignment horizontal="left" vertical="center"/>
    </xf>
    <xf numFmtId="166" fontId="21" fillId="0" borderId="16" xfId="0" applyNumberFormat="1" applyFont="1" applyFill="1" applyBorder="1" applyAlignment="1" applyProtection="1">
      <alignment horizontal="left" vertical="center"/>
    </xf>
    <xf numFmtId="167" fontId="21" fillId="0" borderId="16" xfId="0" applyNumberFormat="1" applyFont="1" applyFill="1" applyBorder="1" applyAlignment="1" applyProtection="1">
      <alignment horizontal="right" vertical="center"/>
    </xf>
    <xf numFmtId="165" fontId="18" fillId="0" borderId="16" xfId="0" applyNumberFormat="1" applyFont="1" applyBorder="1"/>
    <xf numFmtId="1" fontId="15" fillId="0" borderId="16" xfId="0" applyNumberFormat="1" applyFont="1" applyBorder="1" applyAlignment="1">
      <alignment horizontal="center" vertical="center"/>
    </xf>
    <xf numFmtId="0" fontId="18" fillId="0" borderId="16" xfId="0" applyFont="1" applyBorder="1"/>
    <xf numFmtId="0" fontId="15" fillId="0" borderId="16" xfId="0" applyFont="1" applyBorder="1" applyAlignment="1">
      <alignment horizontal="left" vertical="center"/>
    </xf>
    <xf numFmtId="3" fontId="15" fillId="0" borderId="16" xfId="0" applyNumberFormat="1" applyFont="1" applyBorder="1" applyAlignment="1">
      <alignment horizontal="center" vertical="center"/>
    </xf>
    <xf numFmtId="0" fontId="17" fillId="0" borderId="16" xfId="0" applyFont="1" applyFill="1" applyBorder="1" applyAlignment="1" applyProtection="1">
      <alignment horizontal="left" vertical="center"/>
    </xf>
    <xf numFmtId="166" fontId="17" fillId="0" borderId="16" xfId="0" applyNumberFormat="1" applyFont="1" applyFill="1" applyBorder="1" applyAlignment="1" applyProtection="1">
      <alignment horizontal="left" vertical="center"/>
    </xf>
    <xf numFmtId="167" fontId="17" fillId="0" borderId="16" xfId="0" applyNumberFormat="1" applyFont="1" applyFill="1" applyBorder="1" applyAlignment="1" applyProtection="1">
      <alignment horizontal="right" vertical="center"/>
    </xf>
    <xf numFmtId="0" fontId="0" fillId="0" borderId="22" xfId="0" applyBorder="1"/>
    <xf numFmtId="0" fontId="0" fillId="0" borderId="23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applyBorder="1"/>
    <xf numFmtId="0" fontId="19" fillId="11" borderId="23" xfId="0" applyFont="1" applyFill="1" applyBorder="1" applyAlignment="1">
      <alignment horizontal="left" vertical="center"/>
    </xf>
    <xf numFmtId="3" fontId="19" fillId="11" borderId="23" xfId="0" applyNumberFormat="1" applyFont="1" applyFill="1" applyBorder="1" applyAlignment="1">
      <alignment horizontal="center" vertical="center"/>
    </xf>
    <xf numFmtId="1" fontId="19" fillId="11" borderId="23" xfId="0" applyNumberFormat="1" applyFont="1" applyFill="1" applyBorder="1" applyAlignment="1">
      <alignment horizontal="center" vertical="center"/>
    </xf>
    <xf numFmtId="165" fontId="23" fillId="11" borderId="23" xfId="0" applyNumberFormat="1" applyFont="1" applyFill="1" applyBorder="1" applyAlignment="1">
      <alignment horizontal="center" vertical="center"/>
    </xf>
    <xf numFmtId="0" fontId="0" fillId="11" borderId="23" xfId="0" applyFill="1" applyBorder="1" applyAlignment="1">
      <alignment horizontal="center"/>
    </xf>
    <xf numFmtId="0" fontId="3" fillId="12" borderId="0" xfId="0" applyFont="1" applyFill="1"/>
    <xf numFmtId="0" fontId="0" fillId="12" borderId="0" xfId="0" applyFill="1"/>
    <xf numFmtId="0" fontId="0" fillId="13" borderId="0" xfId="0" applyFill="1"/>
    <xf numFmtId="0" fontId="25" fillId="0" borderId="0" xfId="0" applyFont="1"/>
    <xf numFmtId="0" fontId="2" fillId="14" borderId="30" xfId="0" applyFont="1" applyFill="1" applyBorder="1"/>
    <xf numFmtId="0" fontId="2" fillId="14" borderId="0" xfId="0" applyFont="1" applyFill="1" applyBorder="1"/>
    <xf numFmtId="0" fontId="2" fillId="14" borderId="12" xfId="0" applyFont="1" applyFill="1" applyBorder="1"/>
    <xf numFmtId="0" fontId="3" fillId="7" borderId="31" xfId="0" applyFont="1" applyFill="1" applyBorder="1"/>
    <xf numFmtId="0" fontId="3" fillId="15" borderId="11" xfId="0" applyFont="1" applyFill="1" applyBorder="1"/>
    <xf numFmtId="14" fontId="0" fillId="15" borderId="11" xfId="0" applyNumberFormat="1" applyFont="1" applyFill="1" applyBorder="1"/>
    <xf numFmtId="0" fontId="0" fillId="15" borderId="11" xfId="0" applyFont="1" applyFill="1" applyBorder="1"/>
    <xf numFmtId="0" fontId="0" fillId="15" borderId="11" xfId="0" applyNumberFormat="1" applyFont="1" applyFill="1" applyBorder="1"/>
    <xf numFmtId="0" fontId="0" fillId="15" borderId="32" xfId="0" applyNumberFormat="1" applyFont="1" applyFill="1" applyBorder="1"/>
    <xf numFmtId="2" fontId="0" fillId="15" borderId="11" xfId="0" applyNumberFormat="1" applyFont="1" applyFill="1" applyBorder="1"/>
    <xf numFmtId="0" fontId="3" fillId="7" borderId="11" xfId="0" applyFont="1" applyFill="1" applyBorder="1"/>
    <xf numFmtId="0" fontId="3" fillId="6" borderId="11" xfId="0" applyFont="1" applyFill="1" applyBorder="1"/>
    <xf numFmtId="0" fontId="0" fillId="6" borderId="11" xfId="0" applyFont="1" applyFill="1" applyBorder="1"/>
    <xf numFmtId="0" fontId="0" fillId="6" borderId="11" xfId="0" applyNumberFormat="1" applyFont="1" applyFill="1" applyBorder="1"/>
    <xf numFmtId="0" fontId="0" fillId="6" borderId="32" xfId="0" applyNumberFormat="1" applyFont="1" applyFill="1" applyBorder="1"/>
    <xf numFmtId="2" fontId="0" fillId="6" borderId="11" xfId="0" applyNumberFormat="1" applyFont="1" applyFill="1" applyBorder="1"/>
    <xf numFmtId="0" fontId="3" fillId="7" borderId="0" xfId="0" applyFont="1" applyFill="1" applyBorder="1"/>
    <xf numFmtId="0" fontId="3" fillId="7" borderId="33" xfId="0" applyFont="1" applyFill="1" applyBorder="1"/>
    <xf numFmtId="14" fontId="0" fillId="6" borderId="11" xfId="0" applyNumberFormat="1" applyFont="1" applyFill="1" applyBorder="1"/>
    <xf numFmtId="0" fontId="3" fillId="7" borderId="34" xfId="0" applyFont="1" applyFill="1" applyBorder="1"/>
    <xf numFmtId="0" fontId="3" fillId="7" borderId="35" xfId="0" applyFont="1" applyFill="1" applyBorder="1"/>
    <xf numFmtId="0" fontId="14" fillId="0" borderId="0" xfId="0" applyFont="1"/>
    <xf numFmtId="0" fontId="14" fillId="0" borderId="0" xfId="0" applyFont="1" applyAlignment="1"/>
    <xf numFmtId="0" fontId="0" fillId="7" borderId="14" xfId="0" applyFill="1" applyBorder="1" applyAlignment="1">
      <alignment horizontal="left" indent="1"/>
    </xf>
    <xf numFmtId="0" fontId="0" fillId="7" borderId="13" xfId="0" applyFill="1" applyBorder="1" applyAlignment="1">
      <alignment horizontal="left" indent="1"/>
    </xf>
    <xf numFmtId="0" fontId="1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9" fontId="12" fillId="10" borderId="0" xfId="0" applyNumberFormat="1" applyFont="1" applyFill="1"/>
    <xf numFmtId="0" fontId="10" fillId="0" borderId="0" xfId="0" applyFont="1" applyAlignment="1">
      <alignment horizontal="left"/>
    </xf>
    <xf numFmtId="4" fontId="7" fillId="0" borderId="1" xfId="0" applyNumberFormat="1" applyFont="1" applyBorder="1" applyAlignment="1">
      <alignment horizontal="right"/>
    </xf>
    <xf numFmtId="4" fontId="8" fillId="0" borderId="1" xfId="0" applyNumberFormat="1" applyFont="1" applyBorder="1" applyAlignment="1">
      <alignment horizontal="right"/>
    </xf>
    <xf numFmtId="4" fontId="8" fillId="10" borderId="1" xfId="0" applyNumberFormat="1" applyFont="1" applyFill="1" applyBorder="1" applyAlignment="1">
      <alignment horizontal="right"/>
    </xf>
    <xf numFmtId="0" fontId="7" fillId="10" borderId="1" xfId="0" applyFont="1" applyFill="1" applyBorder="1" applyAlignment="1">
      <alignment horizontal="right"/>
    </xf>
    <xf numFmtId="0" fontId="10" fillId="0" borderId="0" xfId="0" applyFont="1"/>
    <xf numFmtId="0" fontId="5" fillId="3" borderId="6" xfId="0" applyFont="1" applyFill="1" applyBorder="1" applyAlignment="1"/>
    <xf numFmtId="0" fontId="5" fillId="3" borderId="5" xfId="0" applyFont="1" applyFill="1" applyBorder="1" applyAlignment="1"/>
    <xf numFmtId="0" fontId="5" fillId="3" borderId="4" xfId="0" applyFont="1" applyFill="1" applyBorder="1" applyAlignment="1"/>
    <xf numFmtId="0" fontId="5" fillId="16" borderId="6" xfId="0" applyFont="1" applyFill="1" applyBorder="1" applyAlignment="1"/>
    <xf numFmtId="0" fontId="5" fillId="16" borderId="5" xfId="0" applyFont="1" applyFill="1" applyBorder="1" applyAlignment="1"/>
    <xf numFmtId="0" fontId="5" fillId="16" borderId="4" xfId="0" applyFont="1" applyFill="1" applyBorder="1" applyAlignment="1"/>
    <xf numFmtId="0" fontId="7" fillId="16" borderId="1" xfId="0" applyFont="1" applyFill="1" applyBorder="1" applyAlignment="1">
      <alignment horizontal="left"/>
    </xf>
    <xf numFmtId="0" fontId="8" fillId="16" borderId="1" xfId="0" applyFont="1" applyFill="1" applyBorder="1" applyAlignment="1">
      <alignment horizontal="right"/>
    </xf>
    <xf numFmtId="0" fontId="7" fillId="16" borderId="1" xfId="0" applyFont="1" applyFill="1" applyBorder="1" applyAlignment="1">
      <alignment horizontal="right"/>
    </xf>
    <xf numFmtId="0" fontId="24" fillId="0" borderId="0" xfId="0" applyFont="1"/>
    <xf numFmtId="0" fontId="6" fillId="0" borderId="2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7" fillId="10" borderId="0" xfId="0" applyFont="1" applyFill="1" applyBorder="1" applyAlignment="1"/>
    <xf numFmtId="10" fontId="0" fillId="0" borderId="0" xfId="1" applyNumberFormat="1" applyFont="1" applyAlignment="1"/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6" fillId="10" borderId="0" xfId="0" applyFont="1" applyFill="1" applyBorder="1" applyAlignment="1">
      <alignment horizontal="center" vertical="center"/>
    </xf>
    <xf numFmtId="0" fontId="24" fillId="10" borderId="0" xfId="0" applyFont="1" applyFill="1" applyAlignment="1">
      <alignment horizontal="center" wrapText="1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4" fillId="1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2" fillId="10" borderId="0" xfId="0" applyFont="1" applyFill="1" applyAlignment="1">
      <alignment horizontal="center"/>
    </xf>
    <xf numFmtId="0" fontId="14" fillId="10" borderId="16" xfId="0" applyFont="1" applyFill="1" applyBorder="1" applyAlignment="1">
      <alignment horizontal="center"/>
    </xf>
    <xf numFmtId="0" fontId="14" fillId="10" borderId="26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16" fillId="0" borderId="16" xfId="0" applyNumberFormat="1" applyFont="1" applyBorder="1" applyAlignment="1">
      <alignment horizontal="center" vertical="center"/>
    </xf>
    <xf numFmtId="0" fontId="14" fillId="10" borderId="0" xfId="0" applyFont="1" applyFill="1" applyAlignment="1">
      <alignment horizontal="center"/>
    </xf>
    <xf numFmtId="0" fontId="26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png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png"/><Relationship Id="rId14" Type="http://schemas.openxmlformats.org/officeDocument/2006/relationships/image" Target="../media/image1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27.emf"/><Relationship Id="rId3" Type="http://schemas.openxmlformats.org/officeDocument/2006/relationships/image" Target="../media/image20.emf"/><Relationship Id="rId7" Type="http://schemas.openxmlformats.org/officeDocument/2006/relationships/image" Target="../media/image17.png"/><Relationship Id="rId12" Type="http://schemas.openxmlformats.org/officeDocument/2006/relationships/image" Target="../media/image26.emf"/><Relationship Id="rId2" Type="http://schemas.openxmlformats.org/officeDocument/2006/relationships/image" Target="../media/image19.emf"/><Relationship Id="rId1" Type="http://schemas.openxmlformats.org/officeDocument/2006/relationships/image" Target="../media/image18.emf"/><Relationship Id="rId6" Type="http://schemas.openxmlformats.org/officeDocument/2006/relationships/image" Target="../media/image22.emf"/><Relationship Id="rId11" Type="http://schemas.openxmlformats.org/officeDocument/2006/relationships/image" Target="../media/image25.emf"/><Relationship Id="rId5" Type="http://schemas.openxmlformats.org/officeDocument/2006/relationships/image" Target="../media/image21.emf"/><Relationship Id="rId10" Type="http://schemas.openxmlformats.org/officeDocument/2006/relationships/image" Target="../media/image24.emf"/><Relationship Id="rId4" Type="http://schemas.openxmlformats.org/officeDocument/2006/relationships/image" Target="../media/image5.emf"/><Relationship Id="rId9" Type="http://schemas.openxmlformats.org/officeDocument/2006/relationships/image" Target="../media/image23.emf"/><Relationship Id="rId14" Type="http://schemas.openxmlformats.org/officeDocument/2006/relationships/image" Target="../media/image28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129540</xdr:rowOff>
    </xdr:from>
    <xdr:to>
      <xdr:col>11</xdr:col>
      <xdr:colOff>0</xdr:colOff>
      <xdr:row>22</xdr:row>
      <xdr:rowOff>38100</xdr:rowOff>
    </xdr:to>
    <xdr:cxnSp macro="">
      <xdr:nvCxnSpPr>
        <xdr:cNvPr id="3" name="Straight Arrow Connector 2"/>
        <xdr:cNvCxnSpPr/>
      </xdr:nvCxnSpPr>
      <xdr:spPr>
        <a:xfrm flipV="1">
          <a:off x="3474720" y="312420"/>
          <a:ext cx="4983480" cy="5394960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579120</xdr:colOff>
      <xdr:row>2</xdr:row>
      <xdr:rowOff>53340</xdr:rowOff>
    </xdr:from>
    <xdr:to>
      <xdr:col>20</xdr:col>
      <xdr:colOff>647700</xdr:colOff>
      <xdr:row>3</xdr:row>
      <xdr:rowOff>121920</xdr:rowOff>
    </xdr:to>
    <xdr:cxnSp macro="">
      <xdr:nvCxnSpPr>
        <xdr:cNvPr id="3" name="Straight Arrow Connector 2"/>
        <xdr:cNvCxnSpPr/>
      </xdr:nvCxnSpPr>
      <xdr:spPr>
        <a:xfrm rot="5400000">
          <a:off x="13365480" y="510540"/>
          <a:ext cx="251460" cy="68580"/>
        </a:xfrm>
        <a:prstGeom prst="straightConnector1">
          <a:avLst/>
        </a:prstGeom>
        <a:ln w="3810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441960</xdr:colOff>
      <xdr:row>3</xdr:row>
      <xdr:rowOff>114300</xdr:rowOff>
    </xdr:from>
    <xdr:to>
      <xdr:col>23</xdr:col>
      <xdr:colOff>289560</xdr:colOff>
      <xdr:row>4</xdr:row>
      <xdr:rowOff>15240</xdr:rowOff>
    </xdr:to>
    <xdr:cxnSp macro="">
      <xdr:nvCxnSpPr>
        <xdr:cNvPr id="4" name="Straight Arrow Connector 3"/>
        <xdr:cNvCxnSpPr/>
      </xdr:nvCxnSpPr>
      <xdr:spPr>
        <a:xfrm rot="10800000">
          <a:off x="16062960" y="662940"/>
          <a:ext cx="457200" cy="83820"/>
        </a:xfrm>
        <a:prstGeom prst="straightConnector1">
          <a:avLst/>
        </a:prstGeom>
        <a:ln w="3810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392853</xdr:colOff>
      <xdr:row>29</xdr:row>
      <xdr:rowOff>60960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9536853" cy="53644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16</xdr:col>
      <xdr:colOff>216747</xdr:colOff>
      <xdr:row>63</xdr:row>
      <xdr:rowOff>53340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050280"/>
          <a:ext cx="9848427" cy="55397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88267</xdr:colOff>
      <xdr:row>38</xdr:row>
      <xdr:rowOff>30480</xdr:rowOff>
    </xdr:from>
    <xdr:to>
      <xdr:col>3</xdr:col>
      <xdr:colOff>425685</xdr:colOff>
      <xdr:row>40</xdr:row>
      <xdr:rowOff>30480</xdr:rowOff>
    </xdr:to>
    <xdr:sp macro="" textlink="">
      <xdr:nvSpPr>
        <xdr:cNvPr id="5" name="Freeform 4"/>
        <xdr:cNvSpPr/>
      </xdr:nvSpPr>
      <xdr:spPr>
        <a:xfrm>
          <a:off x="1307467" y="7010400"/>
          <a:ext cx="947018" cy="365760"/>
        </a:xfrm>
        <a:custGeom>
          <a:avLst/>
          <a:gdLst>
            <a:gd name="connsiteX0" fmla="*/ 589913 w 947018"/>
            <a:gd name="connsiteY0" fmla="*/ 335280 h 365760"/>
            <a:gd name="connsiteX1" fmla="*/ 612773 w 947018"/>
            <a:gd name="connsiteY1" fmla="*/ 342900 h 365760"/>
            <a:gd name="connsiteX2" fmla="*/ 803273 w 947018"/>
            <a:gd name="connsiteY2" fmla="*/ 320040 h 365760"/>
            <a:gd name="connsiteX3" fmla="*/ 826133 w 947018"/>
            <a:gd name="connsiteY3" fmla="*/ 297180 h 365760"/>
            <a:gd name="connsiteX4" fmla="*/ 848993 w 947018"/>
            <a:gd name="connsiteY4" fmla="*/ 281940 h 365760"/>
            <a:gd name="connsiteX5" fmla="*/ 879473 w 947018"/>
            <a:gd name="connsiteY5" fmla="*/ 243840 h 365760"/>
            <a:gd name="connsiteX6" fmla="*/ 902333 w 947018"/>
            <a:gd name="connsiteY6" fmla="*/ 213360 h 365760"/>
            <a:gd name="connsiteX7" fmla="*/ 932813 w 947018"/>
            <a:gd name="connsiteY7" fmla="*/ 144780 h 365760"/>
            <a:gd name="connsiteX8" fmla="*/ 940433 w 947018"/>
            <a:gd name="connsiteY8" fmla="*/ 114300 h 365760"/>
            <a:gd name="connsiteX9" fmla="*/ 909953 w 947018"/>
            <a:gd name="connsiteY9" fmla="*/ 22860 h 365760"/>
            <a:gd name="connsiteX10" fmla="*/ 864233 w 947018"/>
            <a:gd name="connsiteY10" fmla="*/ 7620 h 365760"/>
            <a:gd name="connsiteX11" fmla="*/ 841373 w 947018"/>
            <a:gd name="connsiteY11" fmla="*/ 0 h 365760"/>
            <a:gd name="connsiteX12" fmla="*/ 376553 w 947018"/>
            <a:gd name="connsiteY12" fmla="*/ 7620 h 365760"/>
            <a:gd name="connsiteX13" fmla="*/ 330833 w 947018"/>
            <a:gd name="connsiteY13" fmla="*/ 22860 h 365760"/>
            <a:gd name="connsiteX14" fmla="*/ 277493 w 947018"/>
            <a:gd name="connsiteY14" fmla="*/ 38100 h 365760"/>
            <a:gd name="connsiteX15" fmla="*/ 231773 w 947018"/>
            <a:gd name="connsiteY15" fmla="*/ 45720 h 365760"/>
            <a:gd name="connsiteX16" fmla="*/ 208913 w 947018"/>
            <a:gd name="connsiteY16" fmla="*/ 60960 h 365760"/>
            <a:gd name="connsiteX17" fmla="*/ 178433 w 947018"/>
            <a:gd name="connsiteY17" fmla="*/ 68580 h 365760"/>
            <a:gd name="connsiteX18" fmla="*/ 155573 w 947018"/>
            <a:gd name="connsiteY18" fmla="*/ 76200 h 365760"/>
            <a:gd name="connsiteX19" fmla="*/ 109853 w 947018"/>
            <a:gd name="connsiteY19" fmla="*/ 99060 h 365760"/>
            <a:gd name="connsiteX20" fmla="*/ 64133 w 947018"/>
            <a:gd name="connsiteY20" fmla="*/ 121920 h 365760"/>
            <a:gd name="connsiteX21" fmla="*/ 48893 w 947018"/>
            <a:gd name="connsiteY21" fmla="*/ 144780 h 365760"/>
            <a:gd name="connsiteX22" fmla="*/ 10793 w 947018"/>
            <a:gd name="connsiteY22" fmla="*/ 190500 h 365760"/>
            <a:gd name="connsiteX23" fmla="*/ 18413 w 947018"/>
            <a:gd name="connsiteY23" fmla="*/ 251460 h 365760"/>
            <a:gd name="connsiteX24" fmla="*/ 48893 w 947018"/>
            <a:gd name="connsiteY24" fmla="*/ 266700 h 365760"/>
            <a:gd name="connsiteX25" fmla="*/ 71753 w 947018"/>
            <a:gd name="connsiteY25" fmla="*/ 289560 h 365760"/>
            <a:gd name="connsiteX26" fmla="*/ 102233 w 947018"/>
            <a:gd name="connsiteY26" fmla="*/ 297180 h 365760"/>
            <a:gd name="connsiteX27" fmla="*/ 125093 w 947018"/>
            <a:gd name="connsiteY27" fmla="*/ 304800 h 365760"/>
            <a:gd name="connsiteX28" fmla="*/ 147953 w 947018"/>
            <a:gd name="connsiteY28" fmla="*/ 320040 h 365760"/>
            <a:gd name="connsiteX29" fmla="*/ 254633 w 947018"/>
            <a:gd name="connsiteY29" fmla="*/ 335280 h 365760"/>
            <a:gd name="connsiteX30" fmla="*/ 300353 w 947018"/>
            <a:gd name="connsiteY30" fmla="*/ 342900 h 365760"/>
            <a:gd name="connsiteX31" fmla="*/ 414653 w 947018"/>
            <a:gd name="connsiteY31" fmla="*/ 365760 h 365760"/>
            <a:gd name="connsiteX32" fmla="*/ 551813 w 947018"/>
            <a:gd name="connsiteY32" fmla="*/ 358140 h 365760"/>
            <a:gd name="connsiteX33" fmla="*/ 658493 w 947018"/>
            <a:gd name="connsiteY33" fmla="*/ 327660 h 365760"/>
            <a:gd name="connsiteX34" fmla="*/ 688973 w 947018"/>
            <a:gd name="connsiteY34" fmla="*/ 320040 h 365760"/>
            <a:gd name="connsiteX35" fmla="*/ 711833 w 947018"/>
            <a:gd name="connsiteY35" fmla="*/ 320040 h 3657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</a:cxnLst>
          <a:rect l="l" t="t" r="r" b="b"/>
          <a:pathLst>
            <a:path w="947018" h="365760">
              <a:moveTo>
                <a:pt x="589913" y="335280"/>
              </a:moveTo>
              <a:cubicBezTo>
                <a:pt x="597533" y="337820"/>
                <a:pt x="604748" y="343234"/>
                <a:pt x="612773" y="342900"/>
              </a:cubicBezTo>
              <a:cubicBezTo>
                <a:pt x="739390" y="337624"/>
                <a:pt x="729378" y="338514"/>
                <a:pt x="803273" y="320040"/>
              </a:cubicBezTo>
              <a:cubicBezTo>
                <a:pt x="810893" y="312420"/>
                <a:pt x="817854" y="304079"/>
                <a:pt x="826133" y="297180"/>
              </a:cubicBezTo>
              <a:cubicBezTo>
                <a:pt x="833168" y="291317"/>
                <a:pt x="843272" y="289091"/>
                <a:pt x="848993" y="281940"/>
              </a:cubicBezTo>
              <a:cubicBezTo>
                <a:pt x="891057" y="229360"/>
                <a:pt x="813959" y="287516"/>
                <a:pt x="879473" y="243840"/>
              </a:cubicBezTo>
              <a:cubicBezTo>
                <a:pt x="887093" y="233680"/>
                <a:pt x="895602" y="224130"/>
                <a:pt x="902333" y="213360"/>
              </a:cubicBezTo>
              <a:cubicBezTo>
                <a:pt x="911817" y="198186"/>
                <a:pt x="927652" y="160264"/>
                <a:pt x="932813" y="144780"/>
              </a:cubicBezTo>
              <a:cubicBezTo>
                <a:pt x="936125" y="134845"/>
                <a:pt x="937893" y="124460"/>
                <a:pt x="940433" y="114300"/>
              </a:cubicBezTo>
              <a:cubicBezTo>
                <a:pt x="936018" y="74565"/>
                <a:pt x="947018" y="43452"/>
                <a:pt x="909953" y="22860"/>
              </a:cubicBezTo>
              <a:cubicBezTo>
                <a:pt x="895910" y="15058"/>
                <a:pt x="879473" y="12700"/>
                <a:pt x="864233" y="7620"/>
              </a:cubicBezTo>
              <a:lnTo>
                <a:pt x="841373" y="0"/>
              </a:lnTo>
              <a:cubicBezTo>
                <a:pt x="686433" y="2540"/>
                <a:pt x="531359" y="688"/>
                <a:pt x="376553" y="7620"/>
              </a:cubicBezTo>
              <a:cubicBezTo>
                <a:pt x="360505" y="8339"/>
                <a:pt x="346073" y="17780"/>
                <a:pt x="330833" y="22860"/>
              </a:cubicBezTo>
              <a:cubicBezTo>
                <a:pt x="309045" y="30123"/>
                <a:pt x="301413" y="33316"/>
                <a:pt x="277493" y="38100"/>
              </a:cubicBezTo>
              <a:cubicBezTo>
                <a:pt x="262343" y="41130"/>
                <a:pt x="247013" y="43180"/>
                <a:pt x="231773" y="45720"/>
              </a:cubicBezTo>
              <a:cubicBezTo>
                <a:pt x="224153" y="50800"/>
                <a:pt x="217331" y="57352"/>
                <a:pt x="208913" y="60960"/>
              </a:cubicBezTo>
              <a:cubicBezTo>
                <a:pt x="199287" y="65085"/>
                <a:pt x="188503" y="65703"/>
                <a:pt x="178433" y="68580"/>
              </a:cubicBezTo>
              <a:cubicBezTo>
                <a:pt x="170710" y="70787"/>
                <a:pt x="163193" y="73660"/>
                <a:pt x="155573" y="76200"/>
              </a:cubicBezTo>
              <a:cubicBezTo>
                <a:pt x="90059" y="119876"/>
                <a:pt x="172949" y="67512"/>
                <a:pt x="109853" y="99060"/>
              </a:cubicBezTo>
              <a:cubicBezTo>
                <a:pt x="50767" y="128603"/>
                <a:pt x="121592" y="102767"/>
                <a:pt x="64133" y="121920"/>
              </a:cubicBezTo>
              <a:cubicBezTo>
                <a:pt x="59053" y="129540"/>
                <a:pt x="54756" y="137745"/>
                <a:pt x="48893" y="144780"/>
              </a:cubicBezTo>
              <a:cubicBezTo>
                <a:pt x="0" y="203452"/>
                <a:pt x="48631" y="133743"/>
                <a:pt x="10793" y="190500"/>
              </a:cubicBezTo>
              <a:cubicBezTo>
                <a:pt x="13333" y="210820"/>
                <a:pt x="9255" y="233144"/>
                <a:pt x="18413" y="251460"/>
              </a:cubicBezTo>
              <a:cubicBezTo>
                <a:pt x="23493" y="261620"/>
                <a:pt x="39650" y="260098"/>
                <a:pt x="48893" y="266700"/>
              </a:cubicBezTo>
              <a:cubicBezTo>
                <a:pt x="57662" y="272964"/>
                <a:pt x="62397" y="284213"/>
                <a:pt x="71753" y="289560"/>
              </a:cubicBezTo>
              <a:cubicBezTo>
                <a:pt x="80846" y="294756"/>
                <a:pt x="92163" y="294303"/>
                <a:pt x="102233" y="297180"/>
              </a:cubicBezTo>
              <a:cubicBezTo>
                <a:pt x="109956" y="299387"/>
                <a:pt x="117473" y="302260"/>
                <a:pt x="125093" y="304800"/>
              </a:cubicBezTo>
              <a:cubicBezTo>
                <a:pt x="132713" y="309880"/>
                <a:pt x="139535" y="316432"/>
                <a:pt x="147953" y="320040"/>
              </a:cubicBezTo>
              <a:cubicBezTo>
                <a:pt x="173627" y="331043"/>
                <a:pt x="240088" y="333462"/>
                <a:pt x="254633" y="335280"/>
              </a:cubicBezTo>
              <a:cubicBezTo>
                <a:pt x="269964" y="337196"/>
                <a:pt x="285113" y="340360"/>
                <a:pt x="300353" y="342900"/>
              </a:cubicBezTo>
              <a:cubicBezTo>
                <a:pt x="367893" y="365413"/>
                <a:pt x="330107" y="356366"/>
                <a:pt x="414653" y="365760"/>
              </a:cubicBezTo>
              <a:cubicBezTo>
                <a:pt x="460373" y="363220"/>
                <a:pt x="506324" y="363389"/>
                <a:pt x="551813" y="358140"/>
              </a:cubicBezTo>
              <a:cubicBezTo>
                <a:pt x="604754" y="352031"/>
                <a:pt x="611006" y="339532"/>
                <a:pt x="658493" y="327660"/>
              </a:cubicBezTo>
              <a:cubicBezTo>
                <a:pt x="668653" y="325120"/>
                <a:pt x="678606" y="321521"/>
                <a:pt x="688973" y="320040"/>
              </a:cubicBezTo>
              <a:cubicBezTo>
                <a:pt x="696516" y="318962"/>
                <a:pt x="704213" y="320040"/>
                <a:pt x="711833" y="320040"/>
              </a:cubicBezTo>
            </a:path>
          </a:pathLst>
        </a:custGeom>
        <a:ln w="15875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190500</xdr:colOff>
      <xdr:row>42</xdr:row>
      <xdr:rowOff>144780</xdr:rowOff>
    </xdr:from>
    <xdr:to>
      <xdr:col>2</xdr:col>
      <xdr:colOff>251460</xdr:colOff>
      <xdr:row>43</xdr:row>
      <xdr:rowOff>76200</xdr:rowOff>
    </xdr:to>
    <xdr:sp macro="" textlink="">
      <xdr:nvSpPr>
        <xdr:cNvPr id="7" name="Rectangle 6"/>
        <xdr:cNvSpPr/>
      </xdr:nvSpPr>
      <xdr:spPr>
        <a:xfrm>
          <a:off x="1409700" y="7856220"/>
          <a:ext cx="60960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182880</xdr:colOff>
      <xdr:row>43</xdr:row>
      <xdr:rowOff>91440</xdr:rowOff>
    </xdr:from>
    <xdr:to>
      <xdr:col>2</xdr:col>
      <xdr:colOff>243840</xdr:colOff>
      <xdr:row>44</xdr:row>
      <xdr:rowOff>22860</xdr:rowOff>
    </xdr:to>
    <xdr:sp macro="" textlink="">
      <xdr:nvSpPr>
        <xdr:cNvPr id="8" name="Rectangle 7"/>
        <xdr:cNvSpPr/>
      </xdr:nvSpPr>
      <xdr:spPr>
        <a:xfrm>
          <a:off x="1402080" y="7985760"/>
          <a:ext cx="60960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167640</xdr:colOff>
      <xdr:row>44</xdr:row>
      <xdr:rowOff>22860</xdr:rowOff>
    </xdr:from>
    <xdr:to>
      <xdr:col>2</xdr:col>
      <xdr:colOff>228600</xdr:colOff>
      <xdr:row>44</xdr:row>
      <xdr:rowOff>137160</xdr:rowOff>
    </xdr:to>
    <xdr:sp macro="" textlink="">
      <xdr:nvSpPr>
        <xdr:cNvPr id="9" name="Rectangle 8"/>
        <xdr:cNvSpPr/>
      </xdr:nvSpPr>
      <xdr:spPr>
        <a:xfrm>
          <a:off x="1386840" y="8100060"/>
          <a:ext cx="60960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297180</xdr:colOff>
      <xdr:row>33</xdr:row>
      <xdr:rowOff>38100</xdr:rowOff>
    </xdr:from>
    <xdr:to>
      <xdr:col>5</xdr:col>
      <xdr:colOff>388620</xdr:colOff>
      <xdr:row>43</xdr:row>
      <xdr:rowOff>152400</xdr:rowOff>
    </xdr:to>
    <xdr:cxnSp macro="">
      <xdr:nvCxnSpPr>
        <xdr:cNvPr id="11" name="Straight Arrow Connector 10"/>
        <xdr:cNvCxnSpPr/>
      </xdr:nvCxnSpPr>
      <xdr:spPr>
        <a:xfrm rot="5400000" flipH="1" flipV="1">
          <a:off x="1504950" y="6115050"/>
          <a:ext cx="1943100" cy="1920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10</xdr:row>
      <xdr:rowOff>114300</xdr:rowOff>
    </xdr:from>
    <xdr:to>
      <xdr:col>15</xdr:col>
      <xdr:colOff>411480</xdr:colOff>
      <xdr:row>10</xdr:row>
      <xdr:rowOff>152400</xdr:rowOff>
    </xdr:to>
    <xdr:cxnSp macro="">
      <xdr:nvCxnSpPr>
        <xdr:cNvPr id="12" name="Straight Arrow Connector 11"/>
        <xdr:cNvCxnSpPr/>
      </xdr:nvCxnSpPr>
      <xdr:spPr>
        <a:xfrm flipV="1">
          <a:off x="1790700" y="1943100"/>
          <a:ext cx="7764780" cy="38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7</xdr:row>
      <xdr:rowOff>0</xdr:rowOff>
    </xdr:from>
    <xdr:to>
      <xdr:col>10</xdr:col>
      <xdr:colOff>525780</xdr:colOff>
      <xdr:row>20</xdr:row>
      <xdr:rowOff>30480</xdr:rowOff>
    </xdr:to>
    <xdr:cxnSp macro="">
      <xdr:nvCxnSpPr>
        <xdr:cNvPr id="3" name="Straight Arrow Connector 2"/>
        <xdr:cNvCxnSpPr/>
      </xdr:nvCxnSpPr>
      <xdr:spPr>
        <a:xfrm flipV="1">
          <a:off x="3703320" y="1325880"/>
          <a:ext cx="2903220" cy="24688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388620</xdr:colOff>
      <xdr:row>10</xdr:row>
      <xdr:rowOff>160020</xdr:rowOff>
    </xdr:from>
    <xdr:to>
      <xdr:col>12</xdr:col>
      <xdr:colOff>7620</xdr:colOff>
      <xdr:row>22</xdr:row>
      <xdr:rowOff>53340</xdr:rowOff>
    </xdr:to>
    <xdr:cxnSp macro="">
      <xdr:nvCxnSpPr>
        <xdr:cNvPr id="5" name="Straight Arrow Connector 4"/>
        <xdr:cNvCxnSpPr/>
      </xdr:nvCxnSpPr>
      <xdr:spPr>
        <a:xfrm flipV="1">
          <a:off x="4061460" y="2049780"/>
          <a:ext cx="4236720" cy="21488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815340</xdr:colOff>
      <xdr:row>9</xdr:row>
      <xdr:rowOff>30480</xdr:rowOff>
    </xdr:from>
    <xdr:to>
      <xdr:col>10</xdr:col>
      <xdr:colOff>982980</xdr:colOff>
      <xdr:row>31</xdr:row>
      <xdr:rowOff>38100</xdr:rowOff>
    </xdr:to>
    <xdr:cxnSp macro="">
      <xdr:nvCxnSpPr>
        <xdr:cNvPr id="7" name="Straight Arrow Connector 6"/>
        <xdr:cNvCxnSpPr/>
      </xdr:nvCxnSpPr>
      <xdr:spPr>
        <a:xfrm rot="16200000" flipV="1">
          <a:off x="5642610" y="3874770"/>
          <a:ext cx="4472940" cy="1676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</xdr:colOff>
      <xdr:row>3</xdr:row>
      <xdr:rowOff>45720</xdr:rowOff>
    </xdr:from>
    <xdr:to>
      <xdr:col>11</xdr:col>
      <xdr:colOff>220980</xdr:colOff>
      <xdr:row>9</xdr:row>
      <xdr:rowOff>53340</xdr:rowOff>
    </xdr:to>
    <xdr:sp macro="" textlink="">
      <xdr:nvSpPr>
        <xdr:cNvPr id="9" name="TextBox 8"/>
        <xdr:cNvSpPr txBox="1"/>
      </xdr:nvSpPr>
      <xdr:spPr>
        <a:xfrm>
          <a:off x="6865620" y="647700"/>
          <a:ext cx="189738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B02</a:t>
          </a:r>
          <a:r>
            <a:rPr lang="en-US" sz="1100" baseline="0"/>
            <a:t> VOILATED FUT BY 1 LOT</a:t>
          </a:r>
        </a:p>
        <a:p>
          <a:r>
            <a:rPr lang="en-US" sz="1100" baseline="0"/>
            <a:t>D05 VOILATED FUT BY 2 LOT</a:t>
          </a:r>
        </a:p>
        <a:p>
          <a:r>
            <a:rPr lang="en-US" sz="1100"/>
            <a:t>G03 VOILATED 280CE BY 1LOT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19</xdr:col>
      <xdr:colOff>426720</xdr:colOff>
      <xdr:row>40</xdr:row>
      <xdr:rowOff>171450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31520"/>
          <a:ext cx="12009120" cy="67551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510540</xdr:colOff>
      <xdr:row>15</xdr:row>
      <xdr:rowOff>174120</xdr:rowOff>
    </xdr:from>
    <xdr:to>
      <xdr:col>9</xdr:col>
      <xdr:colOff>553218</xdr:colOff>
      <xdr:row>18</xdr:row>
      <xdr:rowOff>30480</xdr:rowOff>
    </xdr:to>
    <xdr:sp macro="" textlink="">
      <xdr:nvSpPr>
        <xdr:cNvPr id="3" name="Freeform 2"/>
        <xdr:cNvSpPr/>
      </xdr:nvSpPr>
      <xdr:spPr>
        <a:xfrm>
          <a:off x="4168140" y="2917320"/>
          <a:ext cx="1871478" cy="405000"/>
        </a:xfrm>
        <a:custGeom>
          <a:avLst/>
          <a:gdLst>
            <a:gd name="connsiteX0" fmla="*/ 502920 w 1871478"/>
            <a:gd name="connsiteY0" fmla="*/ 313560 h 405000"/>
            <a:gd name="connsiteX1" fmla="*/ 594360 w 1871478"/>
            <a:gd name="connsiteY1" fmla="*/ 374520 h 405000"/>
            <a:gd name="connsiteX2" fmla="*/ 708660 w 1871478"/>
            <a:gd name="connsiteY2" fmla="*/ 397380 h 405000"/>
            <a:gd name="connsiteX3" fmla="*/ 1775460 w 1871478"/>
            <a:gd name="connsiteY3" fmla="*/ 389760 h 405000"/>
            <a:gd name="connsiteX4" fmla="*/ 1828800 w 1871478"/>
            <a:gd name="connsiteY4" fmla="*/ 359280 h 405000"/>
            <a:gd name="connsiteX5" fmla="*/ 1859280 w 1871478"/>
            <a:gd name="connsiteY5" fmla="*/ 313560 h 405000"/>
            <a:gd name="connsiteX6" fmla="*/ 1851660 w 1871478"/>
            <a:gd name="connsiteY6" fmla="*/ 161160 h 405000"/>
            <a:gd name="connsiteX7" fmla="*/ 1775460 w 1871478"/>
            <a:gd name="connsiteY7" fmla="*/ 115440 h 405000"/>
            <a:gd name="connsiteX8" fmla="*/ 1744980 w 1871478"/>
            <a:gd name="connsiteY8" fmla="*/ 84960 h 405000"/>
            <a:gd name="connsiteX9" fmla="*/ 1691640 w 1871478"/>
            <a:gd name="connsiteY9" fmla="*/ 62100 h 405000"/>
            <a:gd name="connsiteX10" fmla="*/ 1638300 w 1871478"/>
            <a:gd name="connsiteY10" fmla="*/ 31620 h 405000"/>
            <a:gd name="connsiteX11" fmla="*/ 1562100 w 1871478"/>
            <a:gd name="connsiteY11" fmla="*/ 8760 h 405000"/>
            <a:gd name="connsiteX12" fmla="*/ 1447800 w 1871478"/>
            <a:gd name="connsiteY12" fmla="*/ 1140 h 405000"/>
            <a:gd name="connsiteX13" fmla="*/ 480060 w 1871478"/>
            <a:gd name="connsiteY13" fmla="*/ 16380 h 405000"/>
            <a:gd name="connsiteX14" fmla="*/ 365760 w 1871478"/>
            <a:gd name="connsiteY14" fmla="*/ 31620 h 405000"/>
            <a:gd name="connsiteX15" fmla="*/ 281940 w 1871478"/>
            <a:gd name="connsiteY15" fmla="*/ 54480 h 405000"/>
            <a:gd name="connsiteX16" fmla="*/ 198120 w 1871478"/>
            <a:gd name="connsiteY16" fmla="*/ 69720 h 405000"/>
            <a:gd name="connsiteX17" fmla="*/ 76200 w 1871478"/>
            <a:gd name="connsiteY17" fmla="*/ 84960 h 405000"/>
            <a:gd name="connsiteX18" fmla="*/ 0 w 1871478"/>
            <a:gd name="connsiteY18" fmla="*/ 100200 h 405000"/>
            <a:gd name="connsiteX19" fmla="*/ 76200 w 1871478"/>
            <a:gd name="connsiteY19" fmla="*/ 222120 h 405000"/>
            <a:gd name="connsiteX20" fmla="*/ 114300 w 1871478"/>
            <a:gd name="connsiteY20" fmla="*/ 237360 h 405000"/>
            <a:gd name="connsiteX21" fmla="*/ 160020 w 1871478"/>
            <a:gd name="connsiteY21" fmla="*/ 267840 h 405000"/>
            <a:gd name="connsiteX22" fmla="*/ 220980 w 1871478"/>
            <a:gd name="connsiteY22" fmla="*/ 275460 h 405000"/>
            <a:gd name="connsiteX23" fmla="*/ 495300 w 1871478"/>
            <a:gd name="connsiteY23" fmla="*/ 298320 h 405000"/>
            <a:gd name="connsiteX24" fmla="*/ 563880 w 1871478"/>
            <a:gd name="connsiteY24" fmla="*/ 351660 h 405000"/>
            <a:gd name="connsiteX25" fmla="*/ 579120 w 1871478"/>
            <a:gd name="connsiteY25" fmla="*/ 374520 h 405000"/>
            <a:gd name="connsiteX26" fmla="*/ 624840 w 1871478"/>
            <a:gd name="connsiteY26" fmla="*/ 405000 h 405000"/>
            <a:gd name="connsiteX27" fmla="*/ 647700 w 1871478"/>
            <a:gd name="connsiteY27" fmla="*/ 405000 h 405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</a:cxnLst>
          <a:rect l="l" t="t" r="r" b="b"/>
          <a:pathLst>
            <a:path w="1871478" h="405000">
              <a:moveTo>
                <a:pt x="502920" y="313560"/>
              </a:moveTo>
              <a:cubicBezTo>
                <a:pt x="533400" y="333880"/>
                <a:pt x="561943" y="357459"/>
                <a:pt x="594360" y="374520"/>
              </a:cubicBezTo>
              <a:cubicBezTo>
                <a:pt x="623606" y="389913"/>
                <a:pt x="677839" y="393527"/>
                <a:pt x="708660" y="397380"/>
              </a:cubicBezTo>
              <a:lnTo>
                <a:pt x="1775460" y="389760"/>
              </a:lnTo>
              <a:cubicBezTo>
                <a:pt x="1792456" y="389522"/>
                <a:pt x="1820216" y="368937"/>
                <a:pt x="1828800" y="359280"/>
              </a:cubicBezTo>
              <a:cubicBezTo>
                <a:pt x="1840969" y="345590"/>
                <a:pt x="1859280" y="313560"/>
                <a:pt x="1859280" y="313560"/>
              </a:cubicBezTo>
              <a:cubicBezTo>
                <a:pt x="1856740" y="262760"/>
                <a:pt x="1871478" y="208004"/>
                <a:pt x="1851660" y="161160"/>
              </a:cubicBezTo>
              <a:cubicBezTo>
                <a:pt x="1840118" y="133880"/>
                <a:pt x="1800860" y="130680"/>
                <a:pt x="1775460" y="115440"/>
              </a:cubicBezTo>
              <a:cubicBezTo>
                <a:pt x="1763139" y="108048"/>
                <a:pt x="1756475" y="93581"/>
                <a:pt x="1744980" y="84960"/>
              </a:cubicBezTo>
              <a:cubicBezTo>
                <a:pt x="1713267" y="61176"/>
                <a:pt x="1721068" y="76814"/>
                <a:pt x="1691640" y="62100"/>
              </a:cubicBezTo>
              <a:cubicBezTo>
                <a:pt x="1673324" y="52942"/>
                <a:pt x="1656893" y="40202"/>
                <a:pt x="1638300" y="31620"/>
              </a:cubicBezTo>
              <a:cubicBezTo>
                <a:pt x="1631378" y="28425"/>
                <a:pt x="1576395" y="10265"/>
                <a:pt x="1562100" y="8760"/>
              </a:cubicBezTo>
              <a:cubicBezTo>
                <a:pt x="1524125" y="4763"/>
                <a:pt x="1485900" y="3680"/>
                <a:pt x="1447800" y="1140"/>
              </a:cubicBezTo>
              <a:cubicBezTo>
                <a:pt x="1270477" y="2878"/>
                <a:pt x="766709" y="0"/>
                <a:pt x="480060" y="16380"/>
              </a:cubicBezTo>
              <a:cubicBezTo>
                <a:pt x="443029" y="18496"/>
                <a:pt x="402479" y="22440"/>
                <a:pt x="365760" y="31620"/>
              </a:cubicBezTo>
              <a:cubicBezTo>
                <a:pt x="297169" y="48768"/>
                <a:pt x="418129" y="29718"/>
                <a:pt x="281940" y="54480"/>
              </a:cubicBezTo>
              <a:cubicBezTo>
                <a:pt x="254000" y="59560"/>
                <a:pt x="226211" y="65558"/>
                <a:pt x="198120" y="69720"/>
              </a:cubicBezTo>
              <a:cubicBezTo>
                <a:pt x="157606" y="75722"/>
                <a:pt x="116361" y="76928"/>
                <a:pt x="76200" y="84960"/>
              </a:cubicBezTo>
              <a:lnTo>
                <a:pt x="0" y="100200"/>
              </a:lnTo>
              <a:cubicBezTo>
                <a:pt x="34268" y="180159"/>
                <a:pt x="10984" y="138271"/>
                <a:pt x="76200" y="222120"/>
              </a:cubicBezTo>
              <a:cubicBezTo>
                <a:pt x="84598" y="232917"/>
                <a:pt x="102292" y="230810"/>
                <a:pt x="114300" y="237360"/>
              </a:cubicBezTo>
              <a:cubicBezTo>
                <a:pt x="130380" y="246131"/>
                <a:pt x="144780" y="257680"/>
                <a:pt x="160020" y="267840"/>
              </a:cubicBezTo>
              <a:cubicBezTo>
                <a:pt x="177059" y="279199"/>
                <a:pt x="200660" y="272920"/>
                <a:pt x="220980" y="275460"/>
              </a:cubicBezTo>
              <a:cubicBezTo>
                <a:pt x="339030" y="314810"/>
                <a:pt x="250645" y="290165"/>
                <a:pt x="495300" y="298320"/>
              </a:cubicBezTo>
              <a:cubicBezTo>
                <a:pt x="538607" y="312756"/>
                <a:pt x="512480" y="300260"/>
                <a:pt x="563880" y="351660"/>
              </a:cubicBezTo>
              <a:cubicBezTo>
                <a:pt x="570356" y="358136"/>
                <a:pt x="572228" y="368489"/>
                <a:pt x="579120" y="374520"/>
              </a:cubicBezTo>
              <a:cubicBezTo>
                <a:pt x="592904" y="386581"/>
                <a:pt x="606524" y="405000"/>
                <a:pt x="624840" y="405000"/>
              </a:cubicBezTo>
              <a:lnTo>
                <a:pt x="647700" y="405000"/>
              </a:lnTo>
            </a:path>
          </a:pathLst>
        </a:custGeom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control" Target="../activeX/activeX11.xml"/><Relationship Id="rId18" Type="http://schemas.openxmlformats.org/officeDocument/2006/relationships/control" Target="../activeX/activeX16.xml"/><Relationship Id="rId26" Type="http://schemas.openxmlformats.org/officeDocument/2006/relationships/control" Target="../activeX/activeX24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9.xml"/><Relationship Id="rId7" Type="http://schemas.openxmlformats.org/officeDocument/2006/relationships/control" Target="../activeX/activeX5.xml"/><Relationship Id="rId12" Type="http://schemas.openxmlformats.org/officeDocument/2006/relationships/control" Target="../activeX/activeX10.xml"/><Relationship Id="rId17" Type="http://schemas.openxmlformats.org/officeDocument/2006/relationships/control" Target="../activeX/activeX15.xml"/><Relationship Id="rId25" Type="http://schemas.openxmlformats.org/officeDocument/2006/relationships/control" Target="../activeX/activeX23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4.xml"/><Relationship Id="rId20" Type="http://schemas.openxmlformats.org/officeDocument/2006/relationships/control" Target="../activeX/activeX18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4.xml"/><Relationship Id="rId11" Type="http://schemas.openxmlformats.org/officeDocument/2006/relationships/control" Target="../activeX/activeX9.xml"/><Relationship Id="rId24" Type="http://schemas.openxmlformats.org/officeDocument/2006/relationships/control" Target="../activeX/activeX22.xml"/><Relationship Id="rId5" Type="http://schemas.openxmlformats.org/officeDocument/2006/relationships/control" Target="../activeX/activeX3.xml"/><Relationship Id="rId15" Type="http://schemas.openxmlformats.org/officeDocument/2006/relationships/control" Target="../activeX/activeX13.xml"/><Relationship Id="rId23" Type="http://schemas.openxmlformats.org/officeDocument/2006/relationships/control" Target="../activeX/activeX21.xml"/><Relationship Id="rId10" Type="http://schemas.openxmlformats.org/officeDocument/2006/relationships/control" Target="../activeX/activeX8.xml"/><Relationship Id="rId19" Type="http://schemas.openxmlformats.org/officeDocument/2006/relationships/control" Target="../activeX/activeX17.xml"/><Relationship Id="rId4" Type="http://schemas.openxmlformats.org/officeDocument/2006/relationships/control" Target="../activeX/activeX2.xml"/><Relationship Id="rId9" Type="http://schemas.openxmlformats.org/officeDocument/2006/relationships/control" Target="../activeX/activeX7.xml"/><Relationship Id="rId14" Type="http://schemas.openxmlformats.org/officeDocument/2006/relationships/control" Target="../activeX/activeX12.xml"/><Relationship Id="rId22" Type="http://schemas.openxmlformats.org/officeDocument/2006/relationships/control" Target="../activeX/activeX20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0.xml"/><Relationship Id="rId13" Type="http://schemas.openxmlformats.org/officeDocument/2006/relationships/control" Target="../activeX/activeX35.xml"/><Relationship Id="rId18" Type="http://schemas.openxmlformats.org/officeDocument/2006/relationships/control" Target="../activeX/activeX40.xml"/><Relationship Id="rId26" Type="http://schemas.openxmlformats.org/officeDocument/2006/relationships/control" Target="../activeX/activeX48.xml"/><Relationship Id="rId3" Type="http://schemas.openxmlformats.org/officeDocument/2006/relationships/control" Target="../activeX/activeX25.xml"/><Relationship Id="rId21" Type="http://schemas.openxmlformats.org/officeDocument/2006/relationships/control" Target="../activeX/activeX43.xml"/><Relationship Id="rId7" Type="http://schemas.openxmlformats.org/officeDocument/2006/relationships/control" Target="../activeX/activeX29.xml"/><Relationship Id="rId12" Type="http://schemas.openxmlformats.org/officeDocument/2006/relationships/control" Target="../activeX/activeX34.xml"/><Relationship Id="rId17" Type="http://schemas.openxmlformats.org/officeDocument/2006/relationships/control" Target="../activeX/activeX39.xml"/><Relationship Id="rId25" Type="http://schemas.openxmlformats.org/officeDocument/2006/relationships/control" Target="../activeX/activeX47.xml"/><Relationship Id="rId2" Type="http://schemas.openxmlformats.org/officeDocument/2006/relationships/vmlDrawing" Target="../drawings/vmlDrawing2.vml"/><Relationship Id="rId16" Type="http://schemas.openxmlformats.org/officeDocument/2006/relationships/control" Target="../activeX/activeX38.xml"/><Relationship Id="rId20" Type="http://schemas.openxmlformats.org/officeDocument/2006/relationships/control" Target="../activeX/activeX4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8.xml"/><Relationship Id="rId11" Type="http://schemas.openxmlformats.org/officeDocument/2006/relationships/control" Target="../activeX/activeX33.xml"/><Relationship Id="rId24" Type="http://schemas.openxmlformats.org/officeDocument/2006/relationships/control" Target="../activeX/activeX46.xml"/><Relationship Id="rId5" Type="http://schemas.openxmlformats.org/officeDocument/2006/relationships/control" Target="../activeX/activeX27.xml"/><Relationship Id="rId15" Type="http://schemas.openxmlformats.org/officeDocument/2006/relationships/control" Target="../activeX/activeX37.xml"/><Relationship Id="rId23" Type="http://schemas.openxmlformats.org/officeDocument/2006/relationships/control" Target="../activeX/activeX45.xml"/><Relationship Id="rId10" Type="http://schemas.openxmlformats.org/officeDocument/2006/relationships/control" Target="../activeX/activeX32.xml"/><Relationship Id="rId19" Type="http://schemas.openxmlformats.org/officeDocument/2006/relationships/control" Target="../activeX/activeX41.xml"/><Relationship Id="rId4" Type="http://schemas.openxmlformats.org/officeDocument/2006/relationships/control" Target="../activeX/activeX26.xml"/><Relationship Id="rId9" Type="http://schemas.openxmlformats.org/officeDocument/2006/relationships/control" Target="../activeX/activeX31.xml"/><Relationship Id="rId14" Type="http://schemas.openxmlformats.org/officeDocument/2006/relationships/control" Target="../activeX/activeX36.xml"/><Relationship Id="rId22" Type="http://schemas.openxmlformats.org/officeDocument/2006/relationships/control" Target="../activeX/activeX4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A2" sqref="A2"/>
    </sheetView>
  </sheetViews>
  <sheetFormatPr defaultRowHeight="14.4"/>
  <cols>
    <col min="1" max="1" width="46" bestFit="1" customWidth="1"/>
  </cols>
  <sheetData>
    <row r="2" spans="1:1">
      <c r="A2" t="s">
        <v>588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B6" sqref="B6"/>
    </sheetView>
  </sheetViews>
  <sheetFormatPr defaultRowHeight="14.4"/>
  <sheetData>
    <row r="1" spans="1:9" ht="15.6">
      <c r="A1" s="198" t="s">
        <v>594</v>
      </c>
      <c r="B1" s="198"/>
      <c r="C1" s="198"/>
      <c r="D1" s="198"/>
      <c r="E1" s="198"/>
      <c r="F1" s="198"/>
      <c r="G1" s="198"/>
      <c r="H1" s="198"/>
      <c r="I1" s="198"/>
    </row>
    <row r="2" spans="1:9" ht="15.6">
      <c r="A2" s="198" t="s">
        <v>595</v>
      </c>
      <c r="B2" s="198"/>
      <c r="C2" s="198"/>
      <c r="D2" s="198"/>
      <c r="E2" s="198"/>
      <c r="F2" s="198"/>
      <c r="G2" s="198"/>
      <c r="H2" s="198"/>
      <c r="I2" s="198"/>
    </row>
  </sheetData>
  <mergeCells count="2">
    <mergeCell ref="A1:I1"/>
    <mergeCell ref="A2:I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N7"/>
  <sheetViews>
    <sheetView workbookViewId="0">
      <selection activeCell="A4" sqref="A4"/>
    </sheetView>
  </sheetViews>
  <sheetFormatPr defaultRowHeight="14.4"/>
  <sheetData>
    <row r="2" spans="1:14" ht="18">
      <c r="A2" s="199" t="s">
        <v>737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</row>
    <row r="7" spans="1:14">
      <c r="E7" s="140"/>
    </row>
  </sheetData>
  <mergeCells count="1">
    <mergeCell ref="A2:N2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U38"/>
  <sheetViews>
    <sheetView topLeftCell="A13" workbookViewId="0">
      <selection activeCell="A39" sqref="A39"/>
    </sheetView>
  </sheetViews>
  <sheetFormatPr defaultRowHeight="14.4"/>
  <cols>
    <col min="1" max="1" width="10.6640625" customWidth="1"/>
    <col min="2" max="2" width="8.109375" customWidth="1"/>
    <col min="3" max="3" width="16.5546875" customWidth="1"/>
    <col min="4" max="4" width="13.5546875" bestFit="1" customWidth="1"/>
    <col min="5" max="5" width="9.21875" customWidth="1"/>
    <col min="6" max="6" width="6.77734375" bestFit="1" customWidth="1"/>
    <col min="7" max="7" width="12.33203125" bestFit="1" customWidth="1"/>
    <col min="8" max="9" width="7.5546875" bestFit="1" customWidth="1"/>
    <col min="10" max="10" width="7.6640625" bestFit="1" customWidth="1"/>
    <col min="11" max="11" width="24.5546875" bestFit="1" customWidth="1"/>
    <col min="12" max="12" width="3.77734375" customWidth="1"/>
    <col min="13" max="13" width="7.6640625" customWidth="1"/>
    <col min="14" max="14" width="12.44140625" bestFit="1" customWidth="1"/>
    <col min="15" max="15" width="7.6640625" customWidth="1"/>
  </cols>
  <sheetData>
    <row r="1" spans="1:21" ht="18">
      <c r="B1" s="198" t="s">
        <v>608</v>
      </c>
      <c r="C1" s="198"/>
      <c r="D1" s="198"/>
      <c r="E1" s="198"/>
      <c r="F1" s="198"/>
      <c r="G1" s="198"/>
      <c r="H1" s="198"/>
      <c r="I1" s="198"/>
      <c r="J1" s="198"/>
      <c r="K1" s="90"/>
      <c r="L1" s="90"/>
      <c r="M1" s="90"/>
      <c r="N1" s="90"/>
      <c r="O1" s="90"/>
      <c r="Q1" s="99" t="s">
        <v>607</v>
      </c>
      <c r="R1" s="99"/>
      <c r="S1" s="99"/>
      <c r="T1" s="99"/>
    </row>
    <row r="2" spans="1:21" ht="15" thickBot="1"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</row>
    <row r="3" spans="1:21">
      <c r="A3" s="122"/>
      <c r="B3" s="123"/>
      <c r="C3" s="132" t="s">
        <v>596</v>
      </c>
      <c r="D3" s="132" t="s">
        <v>597</v>
      </c>
      <c r="E3" s="132" t="s">
        <v>598</v>
      </c>
      <c r="F3" s="132" t="s">
        <v>599</v>
      </c>
      <c r="G3" s="133" t="s">
        <v>614</v>
      </c>
      <c r="H3" s="133" t="s">
        <v>613</v>
      </c>
      <c r="I3" s="133" t="s">
        <v>602</v>
      </c>
      <c r="J3" s="134" t="s">
        <v>603</v>
      </c>
      <c r="K3" s="134" t="s">
        <v>615</v>
      </c>
      <c r="L3" s="134"/>
      <c r="M3" s="135" t="s">
        <v>609</v>
      </c>
      <c r="N3" s="135" t="s">
        <v>610</v>
      </c>
      <c r="O3" s="136"/>
      <c r="P3" s="135" t="s">
        <v>609</v>
      </c>
      <c r="Q3" s="135" t="s">
        <v>610</v>
      </c>
      <c r="R3" s="124"/>
      <c r="S3" s="124"/>
      <c r="T3" s="124"/>
      <c r="U3" s="125"/>
    </row>
    <row r="4" spans="1:21">
      <c r="A4" s="126"/>
      <c r="B4" s="105" t="s">
        <v>604</v>
      </c>
      <c r="C4" s="106" t="s">
        <v>605</v>
      </c>
      <c r="D4" s="107">
        <v>43552</v>
      </c>
      <c r="E4" s="106">
        <v>240</v>
      </c>
      <c r="F4" s="106" t="s">
        <v>52</v>
      </c>
      <c r="G4" s="108">
        <v>-2200</v>
      </c>
      <c r="H4" s="108">
        <v>0</v>
      </c>
      <c r="I4" s="108">
        <v>0</v>
      </c>
      <c r="J4" s="109">
        <f>G4+H4-I4</f>
        <v>-2200</v>
      </c>
      <c r="K4" s="203" t="s">
        <v>616</v>
      </c>
      <c r="L4" s="109"/>
      <c r="M4" s="110">
        <f>IF(G4&gt;0,G4,0)</f>
        <v>0</v>
      </c>
      <c r="N4" s="110">
        <f>IF(G4&lt;0,G4,0)</f>
        <v>-2200</v>
      </c>
      <c r="O4" s="102"/>
      <c r="P4" s="110">
        <f>IF(J4&gt;0,J4,0)</f>
        <v>0</v>
      </c>
      <c r="Q4" s="110">
        <f>IF(J4&lt;0,J4,0)</f>
        <v>-2200</v>
      </c>
      <c r="R4" s="102"/>
      <c r="S4" s="102"/>
      <c r="T4" s="102"/>
      <c r="U4" s="127"/>
    </row>
    <row r="5" spans="1:21">
      <c r="A5" s="126"/>
      <c r="B5" s="105" t="s">
        <v>604</v>
      </c>
      <c r="C5" s="111" t="s">
        <v>605</v>
      </c>
      <c r="D5" s="112">
        <v>43552</v>
      </c>
      <c r="E5" s="111">
        <v>280</v>
      </c>
      <c r="F5" s="111" t="s">
        <v>52</v>
      </c>
      <c r="G5" s="113">
        <v>68200</v>
      </c>
      <c r="H5" s="113">
        <v>0</v>
      </c>
      <c r="I5" s="113">
        <v>2200</v>
      </c>
      <c r="J5" s="109">
        <f>G5+H5-I5</f>
        <v>66000</v>
      </c>
      <c r="K5" s="203"/>
      <c r="L5" s="109"/>
      <c r="M5" s="110">
        <f>IF(G5&gt;0,G5,0)</f>
        <v>68200</v>
      </c>
      <c r="N5" s="110">
        <f>IF(G5&lt;0,G5,0)</f>
        <v>0</v>
      </c>
      <c r="O5" s="102"/>
      <c r="P5" s="110">
        <f>IF(J5&gt;0,J5,0)</f>
        <v>66000</v>
      </c>
      <c r="Q5" s="110">
        <f>IF(J5&lt;0,J5,0)</f>
        <v>0</v>
      </c>
      <c r="R5" s="102"/>
      <c r="S5" s="102"/>
      <c r="T5" s="102"/>
      <c r="U5" s="127"/>
    </row>
    <row r="6" spans="1:21">
      <c r="A6" s="126"/>
      <c r="B6" s="105" t="s">
        <v>604</v>
      </c>
      <c r="C6" s="106" t="s">
        <v>605</v>
      </c>
      <c r="D6" s="107">
        <v>43552</v>
      </c>
      <c r="E6" s="106">
        <v>300</v>
      </c>
      <c r="F6" s="106" t="s">
        <v>52</v>
      </c>
      <c r="G6" s="108">
        <v>-22000</v>
      </c>
      <c r="H6" s="108">
        <v>0</v>
      </c>
      <c r="I6" s="108">
        <v>0</v>
      </c>
      <c r="J6" s="109">
        <f>G6+H6-I6</f>
        <v>-22000</v>
      </c>
      <c r="K6" s="203"/>
      <c r="L6" s="109"/>
      <c r="M6" s="110">
        <f>IF(G6&gt;0,G6,0)</f>
        <v>0</v>
      </c>
      <c r="N6" s="110">
        <f>IF(G6&lt;0,G6,0)</f>
        <v>-22000</v>
      </c>
      <c r="O6" s="102"/>
      <c r="P6" s="110">
        <f>IF(J6&gt;0,J6,0)</f>
        <v>0</v>
      </c>
      <c r="Q6" s="110">
        <f>IF(J6&lt;0,J6,0)</f>
        <v>-22000</v>
      </c>
      <c r="R6" s="102"/>
      <c r="S6" s="102"/>
      <c r="T6" s="102"/>
      <c r="U6" s="127"/>
    </row>
    <row r="7" spans="1:21">
      <c r="A7" s="126"/>
      <c r="B7" s="105" t="s">
        <v>604</v>
      </c>
      <c r="C7" s="111" t="s">
        <v>605</v>
      </c>
      <c r="D7" s="112">
        <v>43552</v>
      </c>
      <c r="E7" s="111"/>
      <c r="F7" s="111"/>
      <c r="G7" s="113">
        <v>4400</v>
      </c>
      <c r="H7" s="113">
        <v>0</v>
      </c>
      <c r="I7" s="113">
        <v>0</v>
      </c>
      <c r="J7" s="109">
        <f>G7+H7-I7</f>
        <v>4400</v>
      </c>
      <c r="K7" s="203"/>
      <c r="L7" s="109"/>
      <c r="M7" s="110">
        <f>IF(G7&gt;0,G7,0)</f>
        <v>4400</v>
      </c>
      <c r="N7" s="110">
        <f>IF(G7&lt;0,G7,0)</f>
        <v>0</v>
      </c>
      <c r="O7" s="102"/>
      <c r="P7" s="110">
        <f>IF(J7&gt;0,J7,0)</f>
        <v>4400</v>
      </c>
      <c r="Q7" s="110">
        <f>IF(J7&lt;0,J7,0)</f>
        <v>0</v>
      </c>
      <c r="R7" s="102"/>
      <c r="S7" s="102"/>
      <c r="T7" s="102"/>
      <c r="U7" s="127"/>
    </row>
    <row r="8" spans="1:21">
      <c r="A8" s="126"/>
      <c r="B8" s="105" t="s">
        <v>604</v>
      </c>
      <c r="C8" s="111" t="s">
        <v>605</v>
      </c>
      <c r="D8" s="112">
        <v>43552</v>
      </c>
      <c r="E8" s="111">
        <v>160</v>
      </c>
      <c r="F8" s="111" t="s">
        <v>54</v>
      </c>
      <c r="G8" s="113">
        <v>4400</v>
      </c>
      <c r="H8" s="113">
        <v>0</v>
      </c>
      <c r="I8" s="113">
        <v>0</v>
      </c>
      <c r="J8" s="109">
        <f>G8+H8-I8</f>
        <v>4400</v>
      </c>
      <c r="K8" s="203"/>
      <c r="L8" s="109"/>
      <c r="M8" s="110">
        <f>IF(G8&gt;0,G8,0)</f>
        <v>4400</v>
      </c>
      <c r="N8" s="110">
        <f>IF(G8&lt;0,G8,0)</f>
        <v>0</v>
      </c>
      <c r="O8" s="102"/>
      <c r="P8" s="110">
        <f>IF(J8&gt;0,J8,0)</f>
        <v>4400</v>
      </c>
      <c r="Q8" s="110">
        <f>IF(J8&lt;0,J8,0)</f>
        <v>0</v>
      </c>
      <c r="R8" s="102"/>
      <c r="S8" s="102"/>
      <c r="T8" s="102"/>
      <c r="U8" s="127"/>
    </row>
    <row r="9" spans="1:21">
      <c r="A9" s="126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10"/>
      <c r="N9" s="110"/>
      <c r="O9" s="102"/>
      <c r="P9" s="110"/>
      <c r="Q9" s="110"/>
      <c r="R9" s="102"/>
      <c r="S9" s="102"/>
      <c r="T9" s="102"/>
      <c r="U9" s="127"/>
    </row>
    <row r="10" spans="1:21" ht="15.6">
      <c r="A10" s="126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14">
        <f>SUM(M4:M8)</f>
        <v>77000</v>
      </c>
      <c r="N10" s="114">
        <f>SUM(N4:N8)</f>
        <v>-24200</v>
      </c>
      <c r="O10" s="114"/>
      <c r="P10" s="114">
        <f>SUM(P4:P8)</f>
        <v>74800</v>
      </c>
      <c r="Q10" s="114">
        <f>SUM(Q4:Q8)</f>
        <v>-24200</v>
      </c>
      <c r="R10" s="102"/>
      <c r="S10" s="102"/>
      <c r="T10" s="102"/>
      <c r="U10" s="127"/>
    </row>
    <row r="11" spans="1:21" ht="15.6">
      <c r="A11" s="126"/>
      <c r="B11" s="102"/>
      <c r="C11" s="102"/>
      <c r="D11" s="102"/>
      <c r="E11" s="102"/>
      <c r="F11" s="102"/>
      <c r="G11" s="102"/>
      <c r="H11" s="102"/>
      <c r="I11" s="102"/>
      <c r="J11" s="102"/>
      <c r="K11" s="115"/>
      <c r="L11" s="115"/>
      <c r="M11" s="114">
        <f>M10-N10</f>
        <v>101200</v>
      </c>
      <c r="N11" s="114"/>
      <c r="O11" s="116" t="b">
        <f>P11&lt;=M11</f>
        <v>1</v>
      </c>
      <c r="P11" s="114">
        <f>P10-Q10</f>
        <v>99000</v>
      </c>
      <c r="Q11" s="114"/>
      <c r="R11" s="200" t="s">
        <v>611</v>
      </c>
      <c r="S11" s="200"/>
      <c r="T11" s="200"/>
      <c r="U11" s="201"/>
    </row>
    <row r="12" spans="1:21">
      <c r="A12" s="126"/>
      <c r="B12" s="102"/>
      <c r="C12" s="102"/>
      <c r="D12" s="102"/>
      <c r="E12" s="102"/>
      <c r="F12" s="102"/>
      <c r="G12" s="102"/>
      <c r="H12" s="102"/>
      <c r="I12" s="102"/>
      <c r="J12" s="102"/>
      <c r="K12" s="109"/>
      <c r="L12" s="109"/>
      <c r="M12" s="109"/>
      <c r="N12" s="109"/>
      <c r="O12" s="109"/>
      <c r="P12" s="102"/>
      <c r="Q12" s="102"/>
      <c r="R12" s="102" t="s">
        <v>612</v>
      </c>
      <c r="S12" s="102"/>
      <c r="T12" s="102"/>
      <c r="U12" s="127"/>
    </row>
    <row r="13" spans="1:21">
      <c r="A13" s="126"/>
      <c r="B13" s="102"/>
      <c r="C13" s="102"/>
      <c r="D13" s="102"/>
      <c r="E13" s="102"/>
      <c r="F13" s="102"/>
      <c r="G13" s="102"/>
      <c r="H13" s="102"/>
      <c r="I13" s="102"/>
      <c r="J13" s="102"/>
      <c r="K13" s="109"/>
      <c r="L13" s="109"/>
      <c r="M13" s="109"/>
      <c r="N13" s="109"/>
      <c r="O13" s="109"/>
      <c r="P13" s="102"/>
      <c r="Q13" s="102"/>
      <c r="R13" s="102"/>
      <c r="S13" s="102"/>
      <c r="T13" s="102"/>
      <c r="U13" s="127"/>
    </row>
    <row r="14" spans="1:21">
      <c r="A14" s="126"/>
      <c r="B14" s="102"/>
      <c r="C14" s="117" t="s">
        <v>596</v>
      </c>
      <c r="D14" s="117" t="s">
        <v>597</v>
      </c>
      <c r="E14" s="117" t="s">
        <v>598</v>
      </c>
      <c r="F14" s="117" t="s">
        <v>599</v>
      </c>
      <c r="G14" s="118" t="s">
        <v>600</v>
      </c>
      <c r="H14" s="118" t="s">
        <v>601</v>
      </c>
      <c r="I14" s="118" t="s">
        <v>602</v>
      </c>
      <c r="J14" s="115" t="s">
        <v>603</v>
      </c>
      <c r="K14" s="102"/>
      <c r="L14" s="102"/>
      <c r="M14" s="103" t="s">
        <v>609</v>
      </c>
      <c r="N14" s="103" t="s">
        <v>610</v>
      </c>
      <c r="O14" s="104"/>
      <c r="P14" s="103" t="s">
        <v>609</v>
      </c>
      <c r="Q14" s="103" t="s">
        <v>610</v>
      </c>
      <c r="R14" s="102"/>
      <c r="S14" s="102"/>
      <c r="T14" s="102"/>
      <c r="U14" s="127"/>
    </row>
    <row r="15" spans="1:21">
      <c r="A15" s="126"/>
      <c r="B15" s="105" t="s">
        <v>604</v>
      </c>
      <c r="C15" s="119" t="s">
        <v>606</v>
      </c>
      <c r="D15" s="120">
        <v>43552</v>
      </c>
      <c r="E15" s="119">
        <v>13</v>
      </c>
      <c r="F15" s="119" t="s">
        <v>52</v>
      </c>
      <c r="G15" s="121">
        <v>32000</v>
      </c>
      <c r="H15" s="121">
        <v>0</v>
      </c>
      <c r="I15" s="121">
        <v>0</v>
      </c>
      <c r="J15" s="109">
        <f>G15+H15-I15</f>
        <v>32000</v>
      </c>
      <c r="K15" s="102"/>
      <c r="L15" s="102"/>
      <c r="M15" s="110">
        <f>IF(G15&gt;0,G15,0)</f>
        <v>32000</v>
      </c>
      <c r="N15" s="110">
        <f>IF(G15&lt;0,G15,0)</f>
        <v>0</v>
      </c>
      <c r="O15" s="102"/>
      <c r="P15" s="110">
        <f>IF(J15&gt;0,J15,0)</f>
        <v>32000</v>
      </c>
      <c r="Q15" s="110">
        <f>IF(J15&lt;0,J15,0)</f>
        <v>0</v>
      </c>
      <c r="R15" s="102"/>
      <c r="S15" s="102"/>
      <c r="T15" s="102"/>
      <c r="U15" s="127"/>
    </row>
    <row r="16" spans="1:21">
      <c r="A16" s="126"/>
      <c r="B16" s="105" t="s">
        <v>604</v>
      </c>
      <c r="C16" s="119" t="s">
        <v>606</v>
      </c>
      <c r="D16" s="120">
        <v>43552</v>
      </c>
      <c r="E16" s="119">
        <v>19</v>
      </c>
      <c r="F16" s="119" t="s">
        <v>52</v>
      </c>
      <c r="G16" s="121">
        <v>16000</v>
      </c>
      <c r="H16" s="121">
        <v>0</v>
      </c>
      <c r="I16" s="121">
        <v>0</v>
      </c>
      <c r="J16" s="109">
        <f>G16+H16-I16</f>
        <v>16000</v>
      </c>
      <c r="K16" s="102"/>
      <c r="L16" s="102"/>
      <c r="M16" s="110">
        <f>IF(G16&gt;0,G16,0)</f>
        <v>16000</v>
      </c>
      <c r="N16" s="110">
        <f>IF(G16&lt;0,G16,0)</f>
        <v>0</v>
      </c>
      <c r="O16" s="102"/>
      <c r="P16" s="110">
        <f>IF(J16&gt;0,J16,0)</f>
        <v>16000</v>
      </c>
      <c r="Q16" s="110">
        <f>IF(J16&lt;0,J16,0)</f>
        <v>0</v>
      </c>
      <c r="R16" s="102"/>
      <c r="S16" s="102"/>
      <c r="T16" s="102"/>
      <c r="U16" s="127"/>
    </row>
    <row r="17" spans="1:21">
      <c r="A17" s="126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10"/>
      <c r="N17" s="110"/>
      <c r="O17" s="102"/>
      <c r="P17" s="110"/>
      <c r="Q17" s="110"/>
      <c r="R17" s="102"/>
      <c r="S17" s="102"/>
      <c r="T17" s="102"/>
      <c r="U17" s="127"/>
    </row>
    <row r="18" spans="1:21" ht="15.6">
      <c r="A18" s="126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14">
        <f>SUM(M15:M16)</f>
        <v>48000</v>
      </c>
      <c r="N18" s="114">
        <f>SUM(N15:N16)</f>
        <v>0</v>
      </c>
      <c r="O18" s="114"/>
      <c r="P18" s="114">
        <f>SUM(P15:P16)</f>
        <v>48000</v>
      </c>
      <c r="Q18" s="114">
        <f>SUM(Q15:Q16)</f>
        <v>0</v>
      </c>
      <c r="R18" s="200" t="s">
        <v>611</v>
      </c>
      <c r="S18" s="200"/>
      <c r="T18" s="200"/>
      <c r="U18" s="201"/>
    </row>
    <row r="19" spans="1:21" ht="15.6">
      <c r="A19" s="126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14">
        <f>M18-N18</f>
        <v>48000</v>
      </c>
      <c r="N19" s="114"/>
      <c r="O19" s="116" t="b">
        <f>P19&lt;=M19</f>
        <v>1</v>
      </c>
      <c r="P19" s="114">
        <f>P18-Q18</f>
        <v>48000</v>
      </c>
      <c r="Q19" s="114"/>
      <c r="R19" s="102" t="s">
        <v>612</v>
      </c>
      <c r="S19" s="102"/>
      <c r="T19" s="102"/>
      <c r="U19" s="127"/>
    </row>
    <row r="20" spans="1:21" ht="15" thickBot="1">
      <c r="A20" s="128"/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30"/>
    </row>
    <row r="21" spans="1:21" ht="15.6">
      <c r="A21" s="131"/>
      <c r="B21" s="202" t="s">
        <v>617</v>
      </c>
      <c r="C21" s="202"/>
      <c r="D21" s="202"/>
      <c r="E21" s="202"/>
      <c r="F21" s="202"/>
      <c r="G21" s="202"/>
      <c r="H21" s="202"/>
      <c r="I21" s="202"/>
      <c r="J21" s="202"/>
      <c r="K21" s="202"/>
      <c r="L21" s="131"/>
      <c r="M21" s="131"/>
      <c r="N21" s="131"/>
      <c r="O21" s="131"/>
      <c r="P21" s="131"/>
      <c r="Q21" s="131"/>
      <c r="R21" s="131"/>
      <c r="S21" s="131"/>
      <c r="T21" s="131"/>
      <c r="U21" s="131"/>
    </row>
    <row r="22" spans="1:21">
      <c r="A22" s="131"/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</row>
    <row r="23" spans="1:21">
      <c r="A23" s="131"/>
      <c r="B23" s="131"/>
      <c r="C23" s="131" t="s">
        <v>618</v>
      </c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</row>
    <row r="24" spans="1:21">
      <c r="A24" s="131"/>
      <c r="B24" s="131"/>
      <c r="C24" s="131" t="s">
        <v>619</v>
      </c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</row>
    <row r="25" spans="1:21" ht="43.2">
      <c r="A25" s="100" t="s">
        <v>628</v>
      </c>
      <c r="B25" s="100" t="s">
        <v>620</v>
      </c>
      <c r="C25" s="97" t="s">
        <v>71</v>
      </c>
      <c r="D25" s="97" t="s">
        <v>621</v>
      </c>
      <c r="E25" s="97" t="s">
        <v>622</v>
      </c>
      <c r="F25" s="97" t="s">
        <v>584</v>
      </c>
      <c r="G25" s="97" t="s">
        <v>623</v>
      </c>
      <c r="H25" s="100" t="s">
        <v>624</v>
      </c>
      <c r="I25" s="97"/>
      <c r="J25" s="97"/>
      <c r="K25" s="97"/>
    </row>
    <row r="26" spans="1:21">
      <c r="A26" s="97"/>
      <c r="B26" s="100"/>
      <c r="C26" s="97"/>
      <c r="D26" s="97"/>
      <c r="E26" s="97"/>
      <c r="F26" s="97"/>
      <c r="G26" s="97"/>
      <c r="H26" s="97">
        <v>101200</v>
      </c>
      <c r="I26" s="97"/>
      <c r="J26" s="97"/>
    </row>
    <row r="27" spans="1:21">
      <c r="A27" s="97" t="s">
        <v>629</v>
      </c>
      <c r="B27" s="97" t="s">
        <v>625</v>
      </c>
      <c r="C27" s="97" t="s">
        <v>605</v>
      </c>
      <c r="D27" s="101">
        <v>43552</v>
      </c>
      <c r="E27" s="97">
        <v>160</v>
      </c>
      <c r="F27" s="97" t="s">
        <v>54</v>
      </c>
      <c r="G27" s="97">
        <v>2200</v>
      </c>
      <c r="H27" s="97">
        <f>H26+G27</f>
        <v>103400</v>
      </c>
      <c r="I27" s="97"/>
      <c r="J27" s="97" t="s">
        <v>627</v>
      </c>
      <c r="K27">
        <f>(H27-H26)/2200</f>
        <v>1</v>
      </c>
      <c r="M27" s="106" t="s">
        <v>605</v>
      </c>
      <c r="N27" s="107">
        <v>43552</v>
      </c>
      <c r="O27" s="106">
        <v>240</v>
      </c>
      <c r="P27" s="106" t="s">
        <v>52</v>
      </c>
      <c r="Q27" s="108">
        <v>-2200</v>
      </c>
    </row>
    <row r="28" spans="1:21">
      <c r="A28" s="97" t="s">
        <v>630</v>
      </c>
      <c r="B28" s="97" t="s">
        <v>626</v>
      </c>
      <c r="C28" s="97" t="s">
        <v>605</v>
      </c>
      <c r="D28" s="101">
        <v>43552</v>
      </c>
      <c r="E28" s="97"/>
      <c r="F28" s="97" t="s">
        <v>42</v>
      </c>
      <c r="G28" s="97">
        <v>-2200</v>
      </c>
      <c r="H28" s="97">
        <f t="shared" ref="H28:H35" si="0">H27+G28</f>
        <v>101200</v>
      </c>
      <c r="I28" s="97"/>
      <c r="J28" s="97" t="s">
        <v>626</v>
      </c>
      <c r="K28">
        <f t="shared" ref="K28:K35" si="1">(H28-H27)/2200</f>
        <v>-1</v>
      </c>
      <c r="M28" s="111" t="s">
        <v>605</v>
      </c>
      <c r="N28" s="112">
        <v>43552</v>
      </c>
      <c r="O28" s="111">
        <v>280</v>
      </c>
      <c r="P28" s="111" t="s">
        <v>52</v>
      </c>
      <c r="Q28" s="113">
        <v>68200</v>
      </c>
    </row>
    <row r="29" spans="1:21">
      <c r="A29" s="97" t="s">
        <v>631</v>
      </c>
      <c r="B29" s="97" t="s">
        <v>625</v>
      </c>
      <c r="C29" s="97" t="s">
        <v>605</v>
      </c>
      <c r="D29" s="101">
        <v>43552</v>
      </c>
      <c r="E29" s="97">
        <v>280</v>
      </c>
      <c r="F29" s="97" t="s">
        <v>52</v>
      </c>
      <c r="G29" s="97">
        <v>-2200</v>
      </c>
      <c r="H29" s="97">
        <f t="shared" si="0"/>
        <v>99000</v>
      </c>
      <c r="I29" s="97"/>
      <c r="J29" s="97" t="s">
        <v>627</v>
      </c>
      <c r="K29">
        <f t="shared" si="1"/>
        <v>-1</v>
      </c>
      <c r="M29" s="106" t="s">
        <v>605</v>
      </c>
      <c r="N29" s="107">
        <v>43552</v>
      </c>
      <c r="O29" s="106">
        <v>300</v>
      </c>
      <c r="P29" s="106" t="s">
        <v>52</v>
      </c>
      <c r="Q29" s="108">
        <v>-22000</v>
      </c>
    </row>
    <row r="30" spans="1:21">
      <c r="A30" s="97" t="s">
        <v>632</v>
      </c>
      <c r="B30" s="97" t="s">
        <v>232</v>
      </c>
      <c r="C30" s="97" t="s">
        <v>605</v>
      </c>
      <c r="D30" s="101">
        <v>43552</v>
      </c>
      <c r="E30" s="97">
        <v>280</v>
      </c>
      <c r="F30" s="97" t="s">
        <v>52</v>
      </c>
      <c r="G30" s="97">
        <v>4400</v>
      </c>
      <c r="H30" s="97">
        <f t="shared" si="0"/>
        <v>103400</v>
      </c>
      <c r="I30" s="97"/>
      <c r="J30" s="97" t="s">
        <v>232</v>
      </c>
      <c r="K30">
        <f t="shared" si="1"/>
        <v>2</v>
      </c>
      <c r="M30" s="111" t="s">
        <v>605</v>
      </c>
      <c r="N30" s="112">
        <v>43552</v>
      </c>
      <c r="O30" s="111"/>
      <c r="P30" s="111"/>
      <c r="Q30" s="113">
        <v>4400</v>
      </c>
    </row>
    <row r="31" spans="1:21">
      <c r="A31" s="97" t="s">
        <v>633</v>
      </c>
      <c r="B31" s="97" t="s">
        <v>625</v>
      </c>
      <c r="C31" s="97" t="s">
        <v>605</v>
      </c>
      <c r="D31" s="101">
        <v>43552</v>
      </c>
      <c r="E31" s="97">
        <v>160</v>
      </c>
      <c r="F31" s="97" t="s">
        <v>54</v>
      </c>
      <c r="G31" s="97">
        <v>-2200</v>
      </c>
      <c r="H31" s="97">
        <f t="shared" si="0"/>
        <v>101200</v>
      </c>
      <c r="I31" s="97"/>
      <c r="J31" s="97" t="s">
        <v>627</v>
      </c>
      <c r="K31">
        <f t="shared" si="1"/>
        <v>-1</v>
      </c>
      <c r="M31" s="111" t="s">
        <v>605</v>
      </c>
      <c r="N31" s="112">
        <v>43552</v>
      </c>
      <c r="O31" s="111">
        <v>160</v>
      </c>
      <c r="P31" s="111" t="s">
        <v>54</v>
      </c>
      <c r="Q31" s="113">
        <v>4400</v>
      </c>
    </row>
    <row r="32" spans="1:21">
      <c r="A32" s="97" t="s">
        <v>634</v>
      </c>
      <c r="B32" s="97" t="s">
        <v>626</v>
      </c>
      <c r="C32" s="97" t="s">
        <v>605</v>
      </c>
      <c r="D32" s="101">
        <v>43552</v>
      </c>
      <c r="E32" s="97"/>
      <c r="F32" s="97" t="s">
        <v>42</v>
      </c>
      <c r="G32" s="97">
        <v>2200</v>
      </c>
      <c r="H32" s="97">
        <f t="shared" si="0"/>
        <v>103400</v>
      </c>
      <c r="I32" s="97"/>
      <c r="J32" s="137" t="s">
        <v>626</v>
      </c>
      <c r="K32" s="138">
        <f>(H32-H31)/2200</f>
        <v>1</v>
      </c>
    </row>
    <row r="33" spans="1:19">
      <c r="A33" s="97" t="s">
        <v>636</v>
      </c>
      <c r="B33" s="97" t="s">
        <v>635</v>
      </c>
      <c r="C33" s="97" t="s">
        <v>605</v>
      </c>
      <c r="D33" s="101">
        <v>43552</v>
      </c>
      <c r="E33" s="97"/>
      <c r="F33" s="97" t="s">
        <v>42</v>
      </c>
      <c r="G33" s="97">
        <v>4400</v>
      </c>
      <c r="H33" s="97">
        <f t="shared" si="0"/>
        <v>107800</v>
      </c>
      <c r="I33" s="97"/>
      <c r="J33" s="137" t="s">
        <v>635</v>
      </c>
      <c r="K33" s="138">
        <f t="shared" si="1"/>
        <v>2</v>
      </c>
    </row>
    <row r="34" spans="1:19">
      <c r="A34" s="97" t="s">
        <v>638</v>
      </c>
      <c r="B34" s="97" t="s">
        <v>639</v>
      </c>
      <c r="C34" s="97" t="s">
        <v>605</v>
      </c>
      <c r="D34" s="101">
        <v>43552</v>
      </c>
      <c r="E34" s="97">
        <v>280</v>
      </c>
      <c r="F34" s="97" t="s">
        <v>52</v>
      </c>
      <c r="G34" s="97">
        <v>2200</v>
      </c>
      <c r="H34" s="97">
        <f t="shared" si="0"/>
        <v>110000</v>
      </c>
      <c r="I34" s="97"/>
      <c r="J34" s="137" t="s">
        <v>639</v>
      </c>
      <c r="K34" s="138">
        <f t="shared" si="1"/>
        <v>1</v>
      </c>
      <c r="M34" s="191" t="s">
        <v>642</v>
      </c>
      <c r="N34" s="191"/>
      <c r="O34" s="191"/>
      <c r="P34" s="191"/>
      <c r="Q34" s="191"/>
      <c r="R34" s="191"/>
      <c r="S34" s="191"/>
    </row>
    <row r="35" spans="1:19">
      <c r="A35" s="97" t="s">
        <v>640</v>
      </c>
      <c r="B35" s="97" t="s">
        <v>494</v>
      </c>
      <c r="C35" s="97" t="s">
        <v>605</v>
      </c>
      <c r="D35" s="101">
        <v>43552</v>
      </c>
      <c r="E35" s="97">
        <v>160</v>
      </c>
      <c r="F35" s="97" t="s">
        <v>54</v>
      </c>
      <c r="G35" s="97">
        <v>-2200</v>
      </c>
      <c r="H35" s="97">
        <f t="shared" si="0"/>
        <v>107800</v>
      </c>
      <c r="I35" s="97"/>
      <c r="J35" s="139" t="s">
        <v>635</v>
      </c>
      <c r="K35" s="139">
        <f t="shared" si="1"/>
        <v>-1</v>
      </c>
      <c r="L35" t="s">
        <v>641</v>
      </c>
    </row>
    <row r="38" spans="1:19">
      <c r="H38" s="191" t="s">
        <v>637</v>
      </c>
      <c r="I38" s="191"/>
      <c r="J38" s="191"/>
      <c r="K38">
        <f>SUM(K27:K37)</f>
        <v>3</v>
      </c>
    </row>
  </sheetData>
  <mergeCells count="7">
    <mergeCell ref="H38:J38"/>
    <mergeCell ref="M34:S34"/>
    <mergeCell ref="B1:J1"/>
    <mergeCell ref="R11:U11"/>
    <mergeCell ref="R18:U18"/>
    <mergeCell ref="B21:K21"/>
    <mergeCell ref="K4:K8"/>
  </mergeCells>
  <conditionalFormatting sqref="D3:D8 D14:D16">
    <cfRule type="cellIs" dxfId="7" priority="13" stopIfTrue="1" operator="equal">
      <formula>#REF!</formula>
    </cfRule>
  </conditionalFormatting>
  <conditionalFormatting sqref="D3:D8 D14:D16">
    <cfRule type="cellIs" dxfId="6" priority="12" stopIfTrue="1" operator="equal">
      <formula>#REF!</formula>
    </cfRule>
  </conditionalFormatting>
  <conditionalFormatting sqref="D3:D8 D14:D16">
    <cfRule type="cellIs" dxfId="5" priority="11" stopIfTrue="1" operator="equal">
      <formula>#REF!</formula>
    </cfRule>
  </conditionalFormatting>
  <conditionalFormatting sqref="O3:O11 O14:O19">
    <cfRule type="containsText" dxfId="4" priority="6" operator="containsText" text="TRUE">
      <formula>NOT(ISERROR(SEARCH("TRUE",O3)))</formula>
    </cfRule>
    <cfRule type="containsText" dxfId="3" priority="7" operator="containsText" text="FALSE">
      <formula>NOT(ISERROR(SEARCH("FALSE",O3)))</formula>
    </cfRule>
  </conditionalFormatting>
  <conditionalFormatting sqref="N27:N31">
    <cfRule type="cellIs" dxfId="2" priority="3" stopIfTrue="1" operator="equal">
      <formula>#REF!</formula>
    </cfRule>
  </conditionalFormatting>
  <conditionalFormatting sqref="N27:N31">
    <cfRule type="cellIs" dxfId="1" priority="2" stopIfTrue="1" operator="equal">
      <formula>#REF!</formula>
    </cfRule>
  </conditionalFormatting>
  <conditionalFormatting sqref="N27:N31">
    <cfRule type="cellIs" dxfId="0" priority="1" stopIfTrue="1" operator="equal">
      <formula>#REF!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G2"/>
  <sheetViews>
    <sheetView workbookViewId="0">
      <selection activeCell="E5" sqref="E5"/>
    </sheetView>
  </sheetViews>
  <sheetFormatPr defaultRowHeight="14.4"/>
  <sheetData>
    <row r="2" spans="1:7">
      <c r="A2" s="204" t="s">
        <v>644</v>
      </c>
      <c r="B2" s="204"/>
      <c r="C2" s="204"/>
      <c r="D2" s="204"/>
      <c r="E2" s="204"/>
      <c r="F2" s="204"/>
      <c r="G2" s="204"/>
    </row>
  </sheetData>
  <mergeCells count="1">
    <mergeCell ref="A2:G2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K2"/>
  <sheetViews>
    <sheetView workbookViewId="0">
      <selection activeCell="F4" sqref="F4"/>
    </sheetView>
  </sheetViews>
  <sheetFormatPr defaultRowHeight="14.4"/>
  <sheetData>
    <row r="2" spans="1:11">
      <c r="A2" s="204" t="s">
        <v>645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</row>
  </sheetData>
  <mergeCells count="1">
    <mergeCell ref="A2:K2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2:U30"/>
  <sheetViews>
    <sheetView workbookViewId="0">
      <selection activeCell="J2" sqref="J2:U7"/>
    </sheetView>
  </sheetViews>
  <sheetFormatPr defaultRowHeight="14.4"/>
  <cols>
    <col min="3" max="3" width="9.5546875" bestFit="1" customWidth="1"/>
    <col min="7" max="7" width="10.21875" bestFit="1" customWidth="1"/>
    <col min="8" max="8" width="14.5546875" bestFit="1" customWidth="1"/>
    <col min="9" max="9" width="19" bestFit="1" customWidth="1"/>
  </cols>
  <sheetData>
    <row r="2" spans="1:21" ht="15.6">
      <c r="I2" s="184" t="s">
        <v>727</v>
      </c>
      <c r="J2" s="205" t="s">
        <v>738</v>
      </c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</row>
    <row r="3" spans="1:21"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</row>
    <row r="4" spans="1:21">
      <c r="A4" s="190" t="s">
        <v>658</v>
      </c>
      <c r="B4" s="190"/>
      <c r="C4" s="190"/>
      <c r="D4" s="190"/>
      <c r="E4" s="190"/>
      <c r="F4" s="190"/>
      <c r="G4" s="190"/>
      <c r="H4" s="190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</row>
    <row r="5" spans="1:21">
      <c r="A5" s="141"/>
      <c r="B5" s="141"/>
      <c r="C5" s="141"/>
      <c r="D5" s="141"/>
      <c r="E5" s="141"/>
      <c r="F5" s="141" t="s">
        <v>40</v>
      </c>
      <c r="G5" s="141"/>
      <c r="H5" s="141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</row>
    <row r="6" spans="1:21">
      <c r="A6" s="142" t="s">
        <v>646</v>
      </c>
      <c r="B6" s="143" t="s">
        <v>71</v>
      </c>
      <c r="C6" s="143" t="s">
        <v>647</v>
      </c>
      <c r="D6" s="143" t="s">
        <v>44</v>
      </c>
      <c r="E6" s="143" t="s">
        <v>43</v>
      </c>
      <c r="F6" s="143" t="s">
        <v>46</v>
      </c>
      <c r="G6" s="143" t="s">
        <v>648</v>
      </c>
      <c r="H6" s="143" t="s">
        <v>649</v>
      </c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</row>
    <row r="7" spans="1:21">
      <c r="A7" s="144" t="s">
        <v>137</v>
      </c>
      <c r="B7" s="145" t="s">
        <v>98</v>
      </c>
      <c r="C7" s="146">
        <v>43552</v>
      </c>
      <c r="D7" s="145">
        <v>27500</v>
      </c>
      <c r="E7" s="147" t="s">
        <v>54</v>
      </c>
      <c r="F7" s="148">
        <v>-580</v>
      </c>
      <c r="G7" s="149">
        <v>20</v>
      </c>
      <c r="H7" s="150">
        <v>20.794941369863022</v>
      </c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</row>
    <row r="8" spans="1:21">
      <c r="A8" s="151"/>
      <c r="B8" s="152"/>
      <c r="C8" s="153"/>
      <c r="D8" s="152">
        <v>26500</v>
      </c>
      <c r="E8" s="153" t="s">
        <v>54</v>
      </c>
      <c r="F8" s="154">
        <v>-200</v>
      </c>
      <c r="G8" s="155">
        <v>13</v>
      </c>
      <c r="H8" s="156">
        <v>20.034021821917815</v>
      </c>
    </row>
    <row r="9" spans="1:21" ht="15.6">
      <c r="A9" s="157"/>
      <c r="B9" s="145" t="s">
        <v>99</v>
      </c>
      <c r="C9" s="146">
        <v>43552</v>
      </c>
      <c r="D9" s="145">
        <v>10700</v>
      </c>
      <c r="E9" s="147" t="s">
        <v>54</v>
      </c>
      <c r="F9" s="148">
        <v>-1800</v>
      </c>
      <c r="G9" s="149">
        <v>7.4</v>
      </c>
      <c r="H9" s="150">
        <v>8.0908341287671242</v>
      </c>
      <c r="M9" s="197" t="s">
        <v>739</v>
      </c>
      <c r="N9" s="197"/>
      <c r="O9" s="197"/>
      <c r="P9" s="197"/>
    </row>
    <row r="10" spans="1:21">
      <c r="A10" s="158" t="s">
        <v>140</v>
      </c>
      <c r="B10" s="152" t="s">
        <v>650</v>
      </c>
      <c r="C10" s="159">
        <v>43552</v>
      </c>
      <c r="D10" s="152">
        <v>520</v>
      </c>
      <c r="E10" s="153" t="s">
        <v>54</v>
      </c>
      <c r="F10" s="154">
        <v>-16500</v>
      </c>
      <c r="G10" s="155">
        <v>0.55000000000000004</v>
      </c>
      <c r="H10" s="156">
        <v>0.68063980438356164</v>
      </c>
    </row>
    <row r="11" spans="1:21">
      <c r="A11" s="144" t="s">
        <v>142</v>
      </c>
      <c r="B11" s="145" t="s">
        <v>98</v>
      </c>
      <c r="C11" s="146">
        <v>43552</v>
      </c>
      <c r="D11" s="145">
        <v>27000</v>
      </c>
      <c r="E11" s="147" t="s">
        <v>54</v>
      </c>
      <c r="F11" s="148">
        <v>-2240</v>
      </c>
      <c r="G11" s="149">
        <v>15.2</v>
      </c>
      <c r="H11" s="150">
        <v>20.413499276712333</v>
      </c>
    </row>
    <row r="12" spans="1:21">
      <c r="A12" s="151"/>
      <c r="B12" s="152" t="s">
        <v>91</v>
      </c>
      <c r="C12" s="159">
        <v>43552</v>
      </c>
      <c r="D12" s="152">
        <v>330</v>
      </c>
      <c r="E12" s="153" t="s">
        <v>54</v>
      </c>
      <c r="F12" s="154">
        <v>-30250</v>
      </c>
      <c r="G12" s="155">
        <v>0.3</v>
      </c>
      <c r="H12" s="156">
        <v>0.3896598871232877</v>
      </c>
    </row>
    <row r="13" spans="1:21">
      <c r="A13" s="157"/>
      <c r="B13" s="145" t="s">
        <v>114</v>
      </c>
      <c r="C13" s="146">
        <v>43552</v>
      </c>
      <c r="D13" s="145">
        <v>38</v>
      </c>
      <c r="E13" s="147" t="s">
        <v>52</v>
      </c>
      <c r="F13" s="148">
        <v>-24000</v>
      </c>
      <c r="G13" s="149">
        <v>0.05</v>
      </c>
      <c r="H13" s="150">
        <v>6.1303241095890408E-2</v>
      </c>
    </row>
    <row r="14" spans="1:21">
      <c r="A14" s="158" t="s">
        <v>144</v>
      </c>
      <c r="B14" s="152" t="s">
        <v>651</v>
      </c>
      <c r="C14" s="159">
        <v>43552</v>
      </c>
      <c r="D14" s="152">
        <v>24000</v>
      </c>
      <c r="E14" s="153" t="s">
        <v>52</v>
      </c>
      <c r="F14" s="154">
        <v>-200</v>
      </c>
      <c r="G14" s="155">
        <v>25.15</v>
      </c>
      <c r="H14" s="156">
        <v>32.853372378904119</v>
      </c>
    </row>
    <row r="15" spans="1:21">
      <c r="A15" s="158" t="s">
        <v>652</v>
      </c>
      <c r="B15" s="145" t="s">
        <v>99</v>
      </c>
      <c r="C15" s="146">
        <v>43552</v>
      </c>
      <c r="D15" s="145">
        <v>10000</v>
      </c>
      <c r="E15" s="147" t="s">
        <v>54</v>
      </c>
      <c r="F15" s="148">
        <v>-1500</v>
      </c>
      <c r="G15" s="149">
        <v>2.6</v>
      </c>
      <c r="H15" s="150">
        <v>7.5582660082191806</v>
      </c>
    </row>
    <row r="16" spans="1:21">
      <c r="A16" s="158" t="s">
        <v>148</v>
      </c>
      <c r="B16" s="152" t="s">
        <v>83</v>
      </c>
      <c r="C16" s="159">
        <v>43552</v>
      </c>
      <c r="D16" s="152">
        <v>215</v>
      </c>
      <c r="E16" s="153" t="s">
        <v>52</v>
      </c>
      <c r="F16" s="154">
        <v>-24000</v>
      </c>
      <c r="G16" s="155">
        <v>0.35</v>
      </c>
      <c r="H16" s="156">
        <v>0.36215261999999998</v>
      </c>
    </row>
    <row r="17" spans="1:8">
      <c r="A17" s="158" t="s">
        <v>154</v>
      </c>
      <c r="B17" s="145" t="s">
        <v>653</v>
      </c>
      <c r="C17" s="146">
        <v>43552</v>
      </c>
      <c r="D17" s="145">
        <v>3000</v>
      </c>
      <c r="E17" s="147" t="s">
        <v>52</v>
      </c>
      <c r="F17" s="148">
        <v>-2200</v>
      </c>
      <c r="G17" s="149">
        <v>3.45</v>
      </c>
      <c r="H17" s="150">
        <v>3.5432152224657538</v>
      </c>
    </row>
    <row r="18" spans="1:8">
      <c r="A18" s="144" t="s">
        <v>156</v>
      </c>
      <c r="B18" s="152" t="s">
        <v>99</v>
      </c>
      <c r="C18" s="159">
        <v>43552</v>
      </c>
      <c r="D18" s="152">
        <v>10700</v>
      </c>
      <c r="E18" s="153" t="s">
        <v>54</v>
      </c>
      <c r="F18" s="154">
        <v>-5400</v>
      </c>
      <c r="G18" s="155">
        <v>7.4</v>
      </c>
      <c r="H18" s="156">
        <v>8.0908341287671259</v>
      </c>
    </row>
    <row r="19" spans="1:8">
      <c r="A19" s="151"/>
      <c r="B19" s="145"/>
      <c r="C19" s="147"/>
      <c r="D19" s="145">
        <v>10600</v>
      </c>
      <c r="E19" s="147" t="s">
        <v>54</v>
      </c>
      <c r="F19" s="148">
        <v>-4275</v>
      </c>
      <c r="G19" s="149">
        <v>6.6</v>
      </c>
      <c r="H19" s="150">
        <v>8.0146666109589066</v>
      </c>
    </row>
    <row r="20" spans="1:8">
      <c r="A20" s="151"/>
      <c r="B20" s="152"/>
      <c r="C20" s="153"/>
      <c r="D20" s="152">
        <v>10500</v>
      </c>
      <c r="E20" s="153" t="s">
        <v>54</v>
      </c>
      <c r="F20" s="154">
        <v>-2700</v>
      </c>
      <c r="G20" s="155">
        <v>5.3</v>
      </c>
      <c r="H20" s="156">
        <v>7.9381212780821926</v>
      </c>
    </row>
    <row r="21" spans="1:8">
      <c r="A21" s="151"/>
      <c r="B21" s="145"/>
      <c r="C21" s="147"/>
      <c r="D21" s="145">
        <v>10400</v>
      </c>
      <c r="E21" s="147" t="s">
        <v>54</v>
      </c>
      <c r="F21" s="148">
        <v>-4725</v>
      </c>
      <c r="G21" s="149">
        <v>4.1500000000000004</v>
      </c>
      <c r="H21" s="150">
        <v>7.86168928972603</v>
      </c>
    </row>
    <row r="22" spans="1:8">
      <c r="A22" s="157"/>
      <c r="B22" s="152" t="s">
        <v>651</v>
      </c>
      <c r="C22" s="159">
        <v>43552</v>
      </c>
      <c r="D22" s="152">
        <v>24000</v>
      </c>
      <c r="E22" s="153" t="s">
        <v>52</v>
      </c>
      <c r="F22" s="154">
        <v>-175</v>
      </c>
      <c r="G22" s="155">
        <v>25.15</v>
      </c>
      <c r="H22" s="156">
        <v>32.853372378904112</v>
      </c>
    </row>
    <row r="23" spans="1:8">
      <c r="A23" s="158" t="s">
        <v>158</v>
      </c>
      <c r="B23" s="145" t="s">
        <v>651</v>
      </c>
      <c r="C23" s="146">
        <v>43552</v>
      </c>
      <c r="D23" s="145">
        <v>25000</v>
      </c>
      <c r="E23" s="147" t="s">
        <v>52</v>
      </c>
      <c r="F23" s="148">
        <v>-725</v>
      </c>
      <c r="G23" s="149">
        <v>17</v>
      </c>
      <c r="H23" s="150">
        <v>34.209685134246577</v>
      </c>
    </row>
    <row r="24" spans="1:8">
      <c r="A24" s="158" t="s">
        <v>160</v>
      </c>
      <c r="B24" s="152" t="s">
        <v>105</v>
      </c>
      <c r="C24" s="159">
        <v>43552</v>
      </c>
      <c r="D24" s="152">
        <v>340</v>
      </c>
      <c r="E24" s="153" t="s">
        <v>54</v>
      </c>
      <c r="F24" s="154">
        <v>-12600</v>
      </c>
      <c r="G24" s="155">
        <v>0.35</v>
      </c>
      <c r="H24" s="156">
        <v>0.43799688123287667</v>
      </c>
    </row>
    <row r="25" spans="1:8">
      <c r="A25" s="144" t="s">
        <v>162</v>
      </c>
      <c r="B25" s="145" t="s">
        <v>653</v>
      </c>
      <c r="C25" s="146">
        <v>43552</v>
      </c>
      <c r="D25" s="145">
        <v>3100</v>
      </c>
      <c r="E25" s="147" t="s">
        <v>52</v>
      </c>
      <c r="F25" s="148">
        <v>-400</v>
      </c>
      <c r="G25" s="149">
        <v>2.4500000000000002</v>
      </c>
      <c r="H25" s="150">
        <v>3.6600070142465757</v>
      </c>
    </row>
    <row r="26" spans="1:8">
      <c r="A26" s="151"/>
      <c r="B26" s="152"/>
      <c r="C26" s="153"/>
      <c r="D26" s="152">
        <v>3000</v>
      </c>
      <c r="E26" s="153" t="s">
        <v>52</v>
      </c>
      <c r="F26" s="154">
        <v>-1600</v>
      </c>
      <c r="G26" s="155">
        <v>3.45</v>
      </c>
      <c r="H26" s="156">
        <v>3.5432152224657538</v>
      </c>
    </row>
    <row r="27" spans="1:8">
      <c r="A27" s="151"/>
      <c r="B27" s="145" t="s">
        <v>654</v>
      </c>
      <c r="C27" s="146">
        <v>43552</v>
      </c>
      <c r="D27" s="145">
        <v>790</v>
      </c>
      <c r="E27" s="147" t="s">
        <v>52</v>
      </c>
      <c r="F27" s="148">
        <v>-2400</v>
      </c>
      <c r="G27" s="149">
        <v>0.85</v>
      </c>
      <c r="H27" s="150">
        <v>0.93139812863013693</v>
      </c>
    </row>
    <row r="28" spans="1:8">
      <c r="A28" s="157"/>
      <c r="B28" s="152" t="s">
        <v>655</v>
      </c>
      <c r="C28" s="159">
        <v>43552</v>
      </c>
      <c r="D28" s="152">
        <v>7600</v>
      </c>
      <c r="E28" s="153" t="s">
        <v>52</v>
      </c>
      <c r="F28" s="154">
        <v>-825</v>
      </c>
      <c r="G28" s="155">
        <v>8.4499999999999993</v>
      </c>
      <c r="H28" s="156">
        <v>8.9606070579452055</v>
      </c>
    </row>
    <row r="29" spans="1:8">
      <c r="A29" s="144" t="s">
        <v>176</v>
      </c>
      <c r="B29" s="145" t="s">
        <v>656</v>
      </c>
      <c r="C29" s="146">
        <v>43552</v>
      </c>
      <c r="D29" s="145">
        <v>129</v>
      </c>
      <c r="E29" s="147" t="s">
        <v>54</v>
      </c>
      <c r="F29" s="148">
        <v>-60000</v>
      </c>
      <c r="G29" s="149">
        <v>0.15</v>
      </c>
      <c r="H29" s="150">
        <v>0.15958269369863015</v>
      </c>
    </row>
    <row r="30" spans="1:8">
      <c r="A30" s="160"/>
      <c r="B30" s="152" t="s">
        <v>657</v>
      </c>
      <c r="C30" s="159">
        <v>43552</v>
      </c>
      <c r="D30" s="152">
        <v>380</v>
      </c>
      <c r="E30" s="153" t="s">
        <v>54</v>
      </c>
      <c r="F30" s="154">
        <v>-6600</v>
      </c>
      <c r="G30" s="155">
        <v>0.35</v>
      </c>
      <c r="H30" s="156">
        <v>0.81511297520547943</v>
      </c>
    </row>
  </sheetData>
  <mergeCells count="3">
    <mergeCell ref="A4:H4"/>
    <mergeCell ref="J2:U7"/>
    <mergeCell ref="M9:P9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M88"/>
  <sheetViews>
    <sheetView workbookViewId="0">
      <selection activeCell="N17" sqref="N17:O17"/>
    </sheetView>
  </sheetViews>
  <sheetFormatPr defaultRowHeight="14.4"/>
  <cols>
    <col min="2" max="2" width="15.5546875" customWidth="1"/>
    <col min="6" max="6" width="10.21875" bestFit="1" customWidth="1"/>
  </cols>
  <sheetData>
    <row r="2" spans="1:13" ht="15.6">
      <c r="H2" s="184" t="s">
        <v>728</v>
      </c>
      <c r="I2" s="184"/>
      <c r="J2" s="184"/>
      <c r="K2" s="184"/>
      <c r="L2" s="184"/>
      <c r="M2" s="184"/>
    </row>
    <row r="3" spans="1:13">
      <c r="A3" s="190" t="s">
        <v>678</v>
      </c>
      <c r="B3" s="190"/>
      <c r="C3" s="190"/>
      <c r="D3" s="190"/>
      <c r="E3" s="190"/>
      <c r="F3" s="190"/>
    </row>
    <row r="4" spans="1:13">
      <c r="A4" s="141"/>
      <c r="B4" s="141"/>
      <c r="C4" s="141"/>
      <c r="D4" s="141"/>
      <c r="E4" s="141" t="s">
        <v>40</v>
      </c>
      <c r="F4" s="141"/>
    </row>
    <row r="5" spans="1:13">
      <c r="A5" s="142" t="s">
        <v>646</v>
      </c>
      <c r="B5" s="143" t="s">
        <v>71</v>
      </c>
      <c r="C5" s="143" t="s">
        <v>44</v>
      </c>
      <c r="D5" s="143" t="s">
        <v>43</v>
      </c>
      <c r="E5" s="143" t="s">
        <v>659</v>
      </c>
      <c r="F5" s="143" t="s">
        <v>648</v>
      </c>
    </row>
    <row r="6" spans="1:13">
      <c r="A6" s="158" t="s">
        <v>31</v>
      </c>
      <c r="B6" s="145" t="s">
        <v>91</v>
      </c>
      <c r="C6" s="147">
        <v>350</v>
      </c>
      <c r="D6" s="147" t="s">
        <v>54</v>
      </c>
      <c r="E6" s="148">
        <v>-24750</v>
      </c>
      <c r="F6" s="149">
        <v>0.5</v>
      </c>
    </row>
    <row r="7" spans="1:13">
      <c r="A7" s="144" t="s">
        <v>140</v>
      </c>
      <c r="B7" s="152" t="s">
        <v>660</v>
      </c>
      <c r="C7" s="153">
        <v>130</v>
      </c>
      <c r="D7" s="153" t="s">
        <v>54</v>
      </c>
      <c r="E7" s="154">
        <v>-3200</v>
      </c>
      <c r="F7" s="155">
        <v>0.4</v>
      </c>
    </row>
    <row r="8" spans="1:13">
      <c r="A8" s="157"/>
      <c r="B8" s="145" t="s">
        <v>661</v>
      </c>
      <c r="C8" s="147">
        <v>107.5</v>
      </c>
      <c r="D8" s="147" t="s">
        <v>54</v>
      </c>
      <c r="E8" s="148">
        <v>-24800</v>
      </c>
      <c r="F8" s="149">
        <v>0.35</v>
      </c>
    </row>
    <row r="9" spans="1:13">
      <c r="A9" s="144" t="s">
        <v>142</v>
      </c>
      <c r="B9" s="152" t="s">
        <v>91</v>
      </c>
      <c r="C9" s="153">
        <v>330</v>
      </c>
      <c r="D9" s="153" t="s">
        <v>54</v>
      </c>
      <c r="E9" s="154">
        <v>-30250</v>
      </c>
      <c r="F9" s="155">
        <v>0.3</v>
      </c>
    </row>
    <row r="10" spans="1:13">
      <c r="A10" s="151"/>
      <c r="B10" s="145"/>
      <c r="C10" s="147">
        <v>350</v>
      </c>
      <c r="D10" s="147" t="s">
        <v>54</v>
      </c>
      <c r="E10" s="148">
        <v>-16500</v>
      </c>
      <c r="F10" s="149">
        <v>0.5</v>
      </c>
    </row>
    <row r="11" spans="1:13">
      <c r="A11" s="157"/>
      <c r="B11" s="152" t="s">
        <v>114</v>
      </c>
      <c r="C11" s="153">
        <v>38</v>
      </c>
      <c r="D11" s="153" t="s">
        <v>52</v>
      </c>
      <c r="E11" s="154">
        <v>-24000</v>
      </c>
      <c r="F11" s="155">
        <v>0.05</v>
      </c>
    </row>
    <row r="12" spans="1:13">
      <c r="A12" s="158" t="s">
        <v>148</v>
      </c>
      <c r="B12" s="145" t="s">
        <v>83</v>
      </c>
      <c r="C12" s="147">
        <v>215</v>
      </c>
      <c r="D12" s="147" t="s">
        <v>52</v>
      </c>
      <c r="E12" s="148">
        <v>-24000</v>
      </c>
      <c r="F12" s="149">
        <v>0.35</v>
      </c>
    </row>
    <row r="13" spans="1:13">
      <c r="A13" s="144" t="s">
        <v>160</v>
      </c>
      <c r="B13" s="152" t="s">
        <v>662</v>
      </c>
      <c r="C13" s="153">
        <v>85</v>
      </c>
      <c r="D13" s="153" t="s">
        <v>54</v>
      </c>
      <c r="E13" s="154">
        <v>-49000</v>
      </c>
      <c r="F13" s="155">
        <v>0.15</v>
      </c>
    </row>
    <row r="14" spans="1:13">
      <c r="A14" s="157"/>
      <c r="B14" s="145"/>
      <c r="C14" s="147">
        <v>90</v>
      </c>
      <c r="D14" s="147" t="s">
        <v>54</v>
      </c>
      <c r="E14" s="148">
        <v>-21000</v>
      </c>
      <c r="F14" s="149">
        <v>0.5</v>
      </c>
    </row>
    <row r="15" spans="1:13">
      <c r="A15" s="158" t="s">
        <v>174</v>
      </c>
      <c r="B15" s="152" t="s">
        <v>663</v>
      </c>
      <c r="C15" s="153">
        <v>17</v>
      </c>
      <c r="D15" s="153" t="s">
        <v>54</v>
      </c>
      <c r="E15" s="154">
        <v>-45000</v>
      </c>
      <c r="F15" s="155">
        <v>0.35</v>
      </c>
    </row>
    <row r="16" spans="1:13">
      <c r="A16" s="144" t="s">
        <v>176</v>
      </c>
      <c r="B16" s="145" t="s">
        <v>111</v>
      </c>
      <c r="C16" s="147">
        <v>160</v>
      </c>
      <c r="D16" s="147" t="s">
        <v>54</v>
      </c>
      <c r="E16" s="148">
        <v>-28600</v>
      </c>
      <c r="F16" s="149">
        <v>0.45</v>
      </c>
    </row>
    <row r="17" spans="1:6">
      <c r="A17" s="157"/>
      <c r="B17" s="152" t="s">
        <v>656</v>
      </c>
      <c r="C17" s="153">
        <v>129</v>
      </c>
      <c r="D17" s="153" t="s">
        <v>54</v>
      </c>
      <c r="E17" s="154">
        <v>-60000</v>
      </c>
      <c r="F17" s="155">
        <v>0.15</v>
      </c>
    </row>
    <row r="18" spans="1:6">
      <c r="A18" s="144" t="s">
        <v>182</v>
      </c>
      <c r="B18" s="145" t="s">
        <v>81</v>
      </c>
      <c r="C18" s="147">
        <v>85</v>
      </c>
      <c r="D18" s="147" t="s">
        <v>54</v>
      </c>
      <c r="E18" s="148">
        <v>-16000</v>
      </c>
      <c r="F18" s="149">
        <v>0.5</v>
      </c>
    </row>
    <row r="19" spans="1:6">
      <c r="A19" s="151"/>
      <c r="B19" s="152" t="s">
        <v>91</v>
      </c>
      <c r="C19" s="153">
        <v>350</v>
      </c>
      <c r="D19" s="153" t="s">
        <v>54</v>
      </c>
      <c r="E19" s="154">
        <v>-13750</v>
      </c>
      <c r="F19" s="155">
        <v>0.5</v>
      </c>
    </row>
    <row r="20" spans="1:6">
      <c r="A20" s="157"/>
      <c r="B20" s="145" t="s">
        <v>103</v>
      </c>
      <c r="C20" s="147">
        <v>50</v>
      </c>
      <c r="D20" s="147" t="s">
        <v>54</v>
      </c>
      <c r="E20" s="148">
        <v>-48000</v>
      </c>
      <c r="F20" s="149">
        <v>0.3</v>
      </c>
    </row>
    <row r="21" spans="1:6">
      <c r="A21" s="158" t="s">
        <v>192</v>
      </c>
      <c r="B21" s="152" t="s">
        <v>664</v>
      </c>
      <c r="C21" s="153">
        <v>100</v>
      </c>
      <c r="D21" s="153" t="s">
        <v>52</v>
      </c>
      <c r="E21" s="154">
        <v>-7000</v>
      </c>
      <c r="F21" s="155">
        <v>0.5</v>
      </c>
    </row>
    <row r="22" spans="1:6">
      <c r="A22" s="144" t="s">
        <v>194</v>
      </c>
      <c r="B22" s="145" t="s">
        <v>663</v>
      </c>
      <c r="C22" s="147">
        <v>20</v>
      </c>
      <c r="D22" s="147" t="s">
        <v>52</v>
      </c>
      <c r="E22" s="148">
        <v>-45000</v>
      </c>
      <c r="F22" s="149">
        <v>0.05</v>
      </c>
    </row>
    <row r="23" spans="1:6">
      <c r="A23" s="151"/>
      <c r="B23" s="152" t="s">
        <v>114</v>
      </c>
      <c r="C23" s="153">
        <v>24</v>
      </c>
      <c r="D23" s="153" t="s">
        <v>54</v>
      </c>
      <c r="E23" s="154">
        <v>-84000</v>
      </c>
      <c r="F23" s="155">
        <v>0.1</v>
      </c>
    </row>
    <row r="24" spans="1:6">
      <c r="A24" s="151"/>
      <c r="B24" s="145"/>
      <c r="C24" s="147">
        <v>41</v>
      </c>
      <c r="D24" s="147" t="s">
        <v>52</v>
      </c>
      <c r="E24" s="148">
        <v>-36000</v>
      </c>
      <c r="F24" s="149">
        <v>0.05</v>
      </c>
    </row>
    <row r="25" spans="1:6">
      <c r="A25" s="151"/>
      <c r="B25" s="152" t="s">
        <v>665</v>
      </c>
      <c r="C25" s="153">
        <v>900</v>
      </c>
      <c r="D25" s="153" t="s">
        <v>52</v>
      </c>
      <c r="E25" s="154">
        <v>-4200</v>
      </c>
      <c r="F25" s="155">
        <v>0.45</v>
      </c>
    </row>
    <row r="26" spans="1:6">
      <c r="A26" s="151"/>
      <c r="B26" s="145" t="s">
        <v>666</v>
      </c>
      <c r="C26" s="147">
        <v>50</v>
      </c>
      <c r="D26" s="147" t="s">
        <v>54</v>
      </c>
      <c r="E26" s="148">
        <v>-96000</v>
      </c>
      <c r="F26" s="149">
        <v>0.05</v>
      </c>
    </row>
    <row r="27" spans="1:6">
      <c r="A27" s="151"/>
      <c r="B27" s="152" t="s">
        <v>667</v>
      </c>
      <c r="C27" s="153">
        <v>100</v>
      </c>
      <c r="D27" s="153" t="s">
        <v>52</v>
      </c>
      <c r="E27" s="154">
        <v>-13000</v>
      </c>
      <c r="F27" s="155">
        <v>0.4</v>
      </c>
    </row>
    <row r="28" spans="1:6">
      <c r="A28" s="151"/>
      <c r="B28" s="145" t="s">
        <v>668</v>
      </c>
      <c r="C28" s="147">
        <v>540</v>
      </c>
      <c r="D28" s="147" t="s">
        <v>54</v>
      </c>
      <c r="E28" s="148">
        <v>-4800</v>
      </c>
      <c r="F28" s="149">
        <v>0.05</v>
      </c>
    </row>
    <row r="29" spans="1:6">
      <c r="A29" s="151"/>
      <c r="B29" s="152" t="s">
        <v>103</v>
      </c>
      <c r="C29" s="153">
        <v>60</v>
      </c>
      <c r="D29" s="153" t="s">
        <v>52</v>
      </c>
      <c r="E29" s="154">
        <v>-12000</v>
      </c>
      <c r="F29" s="155">
        <v>0.35</v>
      </c>
    </row>
    <row r="30" spans="1:6">
      <c r="A30" s="151"/>
      <c r="B30" s="145" t="s">
        <v>92</v>
      </c>
      <c r="C30" s="147">
        <v>18</v>
      </c>
      <c r="D30" s="147" t="s">
        <v>52</v>
      </c>
      <c r="E30" s="148">
        <v>-33141</v>
      </c>
      <c r="F30" s="149">
        <v>0.1</v>
      </c>
    </row>
    <row r="31" spans="1:6">
      <c r="A31" s="151"/>
      <c r="B31" s="152" t="s">
        <v>102</v>
      </c>
      <c r="C31" s="153">
        <v>300</v>
      </c>
      <c r="D31" s="153" t="s">
        <v>52</v>
      </c>
      <c r="E31" s="154">
        <v>-92800</v>
      </c>
      <c r="F31" s="155">
        <v>0.3</v>
      </c>
    </row>
    <row r="32" spans="1:6">
      <c r="A32" s="151"/>
      <c r="B32" s="145"/>
      <c r="C32" s="147">
        <v>315</v>
      </c>
      <c r="D32" s="147" t="s">
        <v>52</v>
      </c>
      <c r="E32" s="148">
        <v>-12800</v>
      </c>
      <c r="F32" s="149">
        <v>0.2</v>
      </c>
    </row>
    <row r="33" spans="1:6">
      <c r="A33" s="151"/>
      <c r="B33" s="152"/>
      <c r="C33" s="153">
        <v>285</v>
      </c>
      <c r="D33" s="153" t="s">
        <v>52</v>
      </c>
      <c r="E33" s="154">
        <v>-12800</v>
      </c>
      <c r="F33" s="155">
        <v>0.5</v>
      </c>
    </row>
    <row r="34" spans="1:6">
      <c r="A34" s="151"/>
      <c r="B34" s="145"/>
      <c r="C34" s="147">
        <v>225</v>
      </c>
      <c r="D34" s="147" t="s">
        <v>54</v>
      </c>
      <c r="E34" s="148">
        <v>-57600</v>
      </c>
      <c r="F34" s="149">
        <v>0.3</v>
      </c>
    </row>
    <row r="35" spans="1:6">
      <c r="A35" s="151"/>
      <c r="B35" s="152"/>
      <c r="C35" s="153">
        <v>232.5</v>
      </c>
      <c r="D35" s="153" t="s">
        <v>54</v>
      </c>
      <c r="E35" s="154">
        <v>-3200</v>
      </c>
      <c r="F35" s="155">
        <v>0.3</v>
      </c>
    </row>
    <row r="36" spans="1:6">
      <c r="A36" s="151"/>
      <c r="B36" s="145"/>
      <c r="C36" s="147">
        <v>307.5</v>
      </c>
      <c r="D36" s="147" t="s">
        <v>52</v>
      </c>
      <c r="E36" s="148">
        <v>-6400</v>
      </c>
      <c r="F36" s="149">
        <v>0.15</v>
      </c>
    </row>
    <row r="37" spans="1:6">
      <c r="A37" s="151"/>
      <c r="B37" s="152"/>
      <c r="C37" s="153">
        <v>292.5</v>
      </c>
      <c r="D37" s="153" t="s">
        <v>52</v>
      </c>
      <c r="E37" s="154">
        <v>-6400</v>
      </c>
      <c r="F37" s="155">
        <v>0.35</v>
      </c>
    </row>
    <row r="38" spans="1:6">
      <c r="A38" s="157"/>
      <c r="B38" s="145"/>
      <c r="C38" s="147">
        <v>303.75</v>
      </c>
      <c r="D38" s="147" t="s">
        <v>52</v>
      </c>
      <c r="E38" s="148">
        <v>-3200</v>
      </c>
      <c r="F38" s="149">
        <v>0.25</v>
      </c>
    </row>
    <row r="39" spans="1:6">
      <c r="A39" s="158" t="s">
        <v>222</v>
      </c>
      <c r="B39" s="152" t="s">
        <v>83</v>
      </c>
      <c r="C39" s="153">
        <v>210</v>
      </c>
      <c r="D39" s="153" t="s">
        <v>52</v>
      </c>
      <c r="E39" s="154">
        <v>-6000</v>
      </c>
      <c r="F39" s="155">
        <v>0.45</v>
      </c>
    </row>
    <row r="40" spans="1:6">
      <c r="A40" s="158" t="s">
        <v>234</v>
      </c>
      <c r="B40" s="145" t="s">
        <v>669</v>
      </c>
      <c r="C40" s="147">
        <v>195</v>
      </c>
      <c r="D40" s="147" t="s">
        <v>52</v>
      </c>
      <c r="E40" s="148">
        <v>-16100</v>
      </c>
      <c r="F40" s="149">
        <v>0.5</v>
      </c>
    </row>
    <row r="41" spans="1:6">
      <c r="A41" s="144" t="s">
        <v>236</v>
      </c>
      <c r="B41" s="152" t="s">
        <v>670</v>
      </c>
      <c r="C41" s="153">
        <v>250</v>
      </c>
      <c r="D41" s="153" t="s">
        <v>52</v>
      </c>
      <c r="E41" s="154">
        <v>-10500</v>
      </c>
      <c r="F41" s="155">
        <v>0.3</v>
      </c>
    </row>
    <row r="42" spans="1:6">
      <c r="A42" s="157"/>
      <c r="B42" s="145" t="s">
        <v>83</v>
      </c>
      <c r="C42" s="147">
        <v>210</v>
      </c>
      <c r="D42" s="147" t="s">
        <v>52</v>
      </c>
      <c r="E42" s="148">
        <v>-6000</v>
      </c>
      <c r="F42" s="149">
        <v>0.45</v>
      </c>
    </row>
    <row r="43" spans="1:6">
      <c r="A43" s="158" t="s">
        <v>255</v>
      </c>
      <c r="B43" s="152" t="s">
        <v>102</v>
      </c>
      <c r="C43" s="153">
        <v>285</v>
      </c>
      <c r="D43" s="153" t="s">
        <v>52</v>
      </c>
      <c r="E43" s="154">
        <v>-28800</v>
      </c>
      <c r="F43" s="155">
        <v>0.5</v>
      </c>
    </row>
    <row r="44" spans="1:6">
      <c r="A44" s="158" t="s">
        <v>259</v>
      </c>
      <c r="B44" s="145" t="s">
        <v>91</v>
      </c>
      <c r="C44" s="147">
        <v>340</v>
      </c>
      <c r="D44" s="147" t="s">
        <v>54</v>
      </c>
      <c r="E44" s="148">
        <v>-24750</v>
      </c>
      <c r="F44" s="149">
        <v>0.4</v>
      </c>
    </row>
    <row r="45" spans="1:6">
      <c r="A45" s="158" t="s">
        <v>271</v>
      </c>
      <c r="B45" s="152" t="s">
        <v>91</v>
      </c>
      <c r="C45" s="153">
        <v>350</v>
      </c>
      <c r="D45" s="153" t="s">
        <v>54</v>
      </c>
      <c r="E45" s="154">
        <v>-145750</v>
      </c>
      <c r="F45" s="155">
        <v>0.5</v>
      </c>
    </row>
    <row r="46" spans="1:6">
      <c r="A46" s="158" t="s">
        <v>5</v>
      </c>
      <c r="B46" s="145" t="s">
        <v>108</v>
      </c>
      <c r="C46" s="147">
        <v>57.5</v>
      </c>
      <c r="D46" s="147" t="s">
        <v>54</v>
      </c>
      <c r="E46" s="148">
        <v>-9000</v>
      </c>
      <c r="F46" s="149">
        <v>0.5</v>
      </c>
    </row>
    <row r="47" spans="1:6">
      <c r="A47" s="144" t="s">
        <v>277</v>
      </c>
      <c r="B47" s="152" t="s">
        <v>102</v>
      </c>
      <c r="C47" s="153">
        <v>285</v>
      </c>
      <c r="D47" s="153" t="s">
        <v>52</v>
      </c>
      <c r="E47" s="154">
        <v>-19200</v>
      </c>
      <c r="F47" s="155">
        <v>0.5</v>
      </c>
    </row>
    <row r="48" spans="1:6">
      <c r="A48" s="157"/>
      <c r="B48" s="145"/>
      <c r="C48" s="147">
        <v>288.75</v>
      </c>
      <c r="D48" s="147" t="s">
        <v>52</v>
      </c>
      <c r="E48" s="148">
        <v>-19200</v>
      </c>
      <c r="F48" s="149">
        <v>0.45</v>
      </c>
    </row>
    <row r="49" spans="1:6">
      <c r="A49" s="158" t="s">
        <v>297</v>
      </c>
      <c r="B49" s="152" t="s">
        <v>81</v>
      </c>
      <c r="C49" s="153">
        <v>100</v>
      </c>
      <c r="D49" s="153" t="s">
        <v>52</v>
      </c>
      <c r="E49" s="154">
        <v>-20000</v>
      </c>
      <c r="F49" s="155">
        <v>0.35</v>
      </c>
    </row>
    <row r="50" spans="1:6">
      <c r="A50" s="158" t="s">
        <v>301</v>
      </c>
      <c r="B50" s="145" t="s">
        <v>89</v>
      </c>
      <c r="C50" s="147">
        <v>270</v>
      </c>
      <c r="D50" s="147" t="s">
        <v>54</v>
      </c>
      <c r="E50" s="148">
        <v>-18000</v>
      </c>
      <c r="F50" s="149">
        <v>0.45</v>
      </c>
    </row>
    <row r="51" spans="1:6">
      <c r="A51" s="144" t="s">
        <v>303</v>
      </c>
      <c r="B51" s="152" t="s">
        <v>88</v>
      </c>
      <c r="C51" s="153">
        <v>100</v>
      </c>
      <c r="D51" s="153" t="s">
        <v>54</v>
      </c>
      <c r="E51" s="154">
        <v>-20000</v>
      </c>
      <c r="F51" s="155">
        <v>0.2</v>
      </c>
    </row>
    <row r="52" spans="1:6">
      <c r="A52" s="157"/>
      <c r="B52" s="145" t="s">
        <v>89</v>
      </c>
      <c r="C52" s="147">
        <v>260</v>
      </c>
      <c r="D52" s="147" t="s">
        <v>54</v>
      </c>
      <c r="E52" s="148">
        <v>-39000</v>
      </c>
      <c r="F52" s="149">
        <v>0.25</v>
      </c>
    </row>
    <row r="53" spans="1:6">
      <c r="A53" s="144" t="s">
        <v>305</v>
      </c>
      <c r="B53" s="152" t="s">
        <v>56</v>
      </c>
      <c r="C53" s="153">
        <v>85</v>
      </c>
      <c r="D53" s="153" t="s">
        <v>54</v>
      </c>
      <c r="E53" s="154">
        <v>-24000</v>
      </c>
      <c r="F53" s="155">
        <v>0.3</v>
      </c>
    </row>
    <row r="54" spans="1:6">
      <c r="A54" s="157"/>
      <c r="B54" s="145" t="s">
        <v>671</v>
      </c>
      <c r="C54" s="147">
        <v>95</v>
      </c>
      <c r="D54" s="147" t="s">
        <v>54</v>
      </c>
      <c r="E54" s="148">
        <v>-72000</v>
      </c>
      <c r="F54" s="149">
        <v>0.35</v>
      </c>
    </row>
    <row r="55" spans="1:6">
      <c r="A55" s="144" t="s">
        <v>313</v>
      </c>
      <c r="B55" s="152" t="s">
        <v>91</v>
      </c>
      <c r="C55" s="153">
        <v>340</v>
      </c>
      <c r="D55" s="153" t="s">
        <v>54</v>
      </c>
      <c r="E55" s="154">
        <v>-19250</v>
      </c>
      <c r="F55" s="155">
        <v>0.4</v>
      </c>
    </row>
    <row r="56" spans="1:6">
      <c r="A56" s="157"/>
      <c r="B56" s="145" t="s">
        <v>83</v>
      </c>
      <c r="C56" s="147">
        <v>210</v>
      </c>
      <c r="D56" s="147" t="s">
        <v>52</v>
      </c>
      <c r="E56" s="148">
        <v>-34000</v>
      </c>
      <c r="F56" s="149">
        <v>0.45</v>
      </c>
    </row>
    <row r="57" spans="1:6">
      <c r="A57" s="158" t="s">
        <v>1</v>
      </c>
      <c r="B57" s="152" t="s">
        <v>102</v>
      </c>
      <c r="C57" s="153">
        <v>285</v>
      </c>
      <c r="D57" s="153" t="s">
        <v>52</v>
      </c>
      <c r="E57" s="154">
        <v>-9600</v>
      </c>
      <c r="F57" s="155">
        <v>0.5</v>
      </c>
    </row>
    <row r="58" spans="1:6">
      <c r="A58" s="158" t="s">
        <v>320</v>
      </c>
      <c r="B58" s="145" t="s">
        <v>91</v>
      </c>
      <c r="C58" s="147">
        <v>350</v>
      </c>
      <c r="D58" s="147" t="s">
        <v>54</v>
      </c>
      <c r="E58" s="148">
        <v>-24750</v>
      </c>
      <c r="F58" s="149">
        <v>0.5</v>
      </c>
    </row>
    <row r="59" spans="1:6">
      <c r="A59" s="144" t="s">
        <v>346</v>
      </c>
      <c r="B59" s="152" t="s">
        <v>116</v>
      </c>
      <c r="C59" s="153">
        <v>80</v>
      </c>
      <c r="D59" s="153" t="s">
        <v>54</v>
      </c>
      <c r="E59" s="154">
        <v>-4000</v>
      </c>
      <c r="F59" s="155">
        <v>0.3</v>
      </c>
    </row>
    <row r="60" spans="1:6">
      <c r="A60" s="151"/>
      <c r="B60" s="145" t="s">
        <v>672</v>
      </c>
      <c r="C60" s="147">
        <v>80</v>
      </c>
      <c r="D60" s="147" t="s">
        <v>54</v>
      </c>
      <c r="E60" s="148">
        <v>-6000</v>
      </c>
      <c r="F60" s="149">
        <v>0.15</v>
      </c>
    </row>
    <row r="61" spans="1:6">
      <c r="A61" s="157"/>
      <c r="B61" s="152" t="s">
        <v>102</v>
      </c>
      <c r="C61" s="153">
        <v>296.25</v>
      </c>
      <c r="D61" s="153" t="s">
        <v>52</v>
      </c>
      <c r="E61" s="154">
        <v>-3200</v>
      </c>
      <c r="F61" s="155">
        <v>0.35</v>
      </c>
    </row>
    <row r="62" spans="1:6">
      <c r="A62" s="158" t="s">
        <v>356</v>
      </c>
      <c r="B62" s="145" t="s">
        <v>81</v>
      </c>
      <c r="C62" s="147">
        <v>100</v>
      </c>
      <c r="D62" s="147" t="s">
        <v>52</v>
      </c>
      <c r="E62" s="148">
        <v>-32000</v>
      </c>
      <c r="F62" s="149">
        <v>0.35</v>
      </c>
    </row>
    <row r="63" spans="1:6">
      <c r="A63" s="144" t="s">
        <v>358</v>
      </c>
      <c r="B63" s="152" t="s">
        <v>91</v>
      </c>
      <c r="C63" s="153">
        <v>350</v>
      </c>
      <c r="D63" s="153" t="s">
        <v>54</v>
      </c>
      <c r="E63" s="154">
        <v>-19250</v>
      </c>
      <c r="F63" s="155">
        <v>0.5</v>
      </c>
    </row>
    <row r="64" spans="1:6">
      <c r="A64" s="157"/>
      <c r="B64" s="145" t="s">
        <v>89</v>
      </c>
      <c r="C64" s="147">
        <v>270</v>
      </c>
      <c r="D64" s="147" t="s">
        <v>54</v>
      </c>
      <c r="E64" s="148">
        <v>-27000</v>
      </c>
      <c r="F64" s="149">
        <v>0.45</v>
      </c>
    </row>
    <row r="65" spans="1:6">
      <c r="A65" s="144" t="s">
        <v>360</v>
      </c>
      <c r="B65" s="152" t="s">
        <v>56</v>
      </c>
      <c r="C65" s="153">
        <v>87.5</v>
      </c>
      <c r="D65" s="153" t="s">
        <v>54</v>
      </c>
      <c r="E65" s="154">
        <v>-6000</v>
      </c>
      <c r="F65" s="155">
        <v>0.4</v>
      </c>
    </row>
    <row r="66" spans="1:6">
      <c r="A66" s="151"/>
      <c r="B66" s="145" t="s">
        <v>671</v>
      </c>
      <c r="C66" s="147">
        <v>85</v>
      </c>
      <c r="D66" s="147" t="s">
        <v>54</v>
      </c>
      <c r="E66" s="148">
        <v>-16000</v>
      </c>
      <c r="F66" s="149">
        <v>0.1</v>
      </c>
    </row>
    <row r="67" spans="1:6">
      <c r="A67" s="157"/>
      <c r="B67" s="152" t="s">
        <v>102</v>
      </c>
      <c r="C67" s="153">
        <v>285</v>
      </c>
      <c r="D67" s="153" t="s">
        <v>52</v>
      </c>
      <c r="E67" s="154">
        <v>-6400</v>
      </c>
      <c r="F67" s="155">
        <v>0.5</v>
      </c>
    </row>
    <row r="68" spans="1:6">
      <c r="A68" s="158" t="s">
        <v>374</v>
      </c>
      <c r="B68" s="145" t="s">
        <v>673</v>
      </c>
      <c r="C68" s="147">
        <v>480</v>
      </c>
      <c r="D68" s="147" t="s">
        <v>52</v>
      </c>
      <c r="E68" s="148">
        <v>-1250</v>
      </c>
      <c r="F68" s="149">
        <v>0.5</v>
      </c>
    </row>
    <row r="69" spans="1:6">
      <c r="A69" s="158" t="s">
        <v>378</v>
      </c>
      <c r="B69" s="152" t="s">
        <v>669</v>
      </c>
      <c r="C69" s="153">
        <v>195</v>
      </c>
      <c r="D69" s="153" t="s">
        <v>52</v>
      </c>
      <c r="E69" s="154">
        <v>-2300</v>
      </c>
      <c r="F69" s="155">
        <v>0.5</v>
      </c>
    </row>
    <row r="70" spans="1:6">
      <c r="A70" s="144" t="s">
        <v>386</v>
      </c>
      <c r="B70" s="145" t="s">
        <v>114</v>
      </c>
      <c r="C70" s="147">
        <v>38</v>
      </c>
      <c r="D70" s="147" t="s">
        <v>52</v>
      </c>
      <c r="E70" s="148">
        <v>-48000</v>
      </c>
      <c r="F70" s="149">
        <v>0.05</v>
      </c>
    </row>
    <row r="71" spans="1:6">
      <c r="A71" s="151"/>
      <c r="B71" s="152" t="s">
        <v>664</v>
      </c>
      <c r="C71" s="153">
        <v>77.5</v>
      </c>
      <c r="D71" s="153" t="s">
        <v>54</v>
      </c>
      <c r="E71" s="154">
        <v>-28000</v>
      </c>
      <c r="F71" s="155">
        <v>0.2</v>
      </c>
    </row>
    <row r="72" spans="1:6">
      <c r="A72" s="157"/>
      <c r="B72" s="145" t="s">
        <v>70</v>
      </c>
      <c r="C72" s="147">
        <v>30</v>
      </c>
      <c r="D72" s="147" t="s">
        <v>54</v>
      </c>
      <c r="E72" s="148">
        <v>-91000</v>
      </c>
      <c r="F72" s="149">
        <v>0.05</v>
      </c>
    </row>
    <row r="73" spans="1:6">
      <c r="A73" s="144" t="s">
        <v>388</v>
      </c>
      <c r="B73" s="152" t="s">
        <v>116</v>
      </c>
      <c r="C73" s="153">
        <v>77.5</v>
      </c>
      <c r="D73" s="153" t="s">
        <v>54</v>
      </c>
      <c r="E73" s="154">
        <v>-2000</v>
      </c>
      <c r="F73" s="155">
        <v>0.25</v>
      </c>
    </row>
    <row r="74" spans="1:6">
      <c r="A74" s="151"/>
      <c r="B74" s="145" t="s">
        <v>102</v>
      </c>
      <c r="C74" s="147">
        <v>300</v>
      </c>
      <c r="D74" s="147" t="s">
        <v>52</v>
      </c>
      <c r="E74" s="148">
        <v>-28800</v>
      </c>
      <c r="F74" s="149">
        <v>0.3</v>
      </c>
    </row>
    <row r="75" spans="1:6">
      <c r="A75" s="157"/>
      <c r="B75" s="152"/>
      <c r="C75" s="153">
        <v>296.25</v>
      </c>
      <c r="D75" s="153" t="s">
        <v>52</v>
      </c>
      <c r="E75" s="154">
        <v>-3200</v>
      </c>
      <c r="F75" s="155">
        <v>0.35</v>
      </c>
    </row>
    <row r="76" spans="1:6">
      <c r="A76" s="144" t="s">
        <v>406</v>
      </c>
      <c r="B76" s="145" t="s">
        <v>664</v>
      </c>
      <c r="C76" s="147">
        <v>100</v>
      </c>
      <c r="D76" s="147" t="s">
        <v>52</v>
      </c>
      <c r="E76" s="148">
        <v>-14000</v>
      </c>
      <c r="F76" s="149">
        <v>0.5</v>
      </c>
    </row>
    <row r="77" spans="1:6">
      <c r="A77" s="157"/>
      <c r="B77" s="152" t="s">
        <v>95</v>
      </c>
      <c r="C77" s="153">
        <v>780</v>
      </c>
      <c r="D77" s="153" t="s">
        <v>54</v>
      </c>
      <c r="E77" s="154">
        <v>-3600</v>
      </c>
      <c r="F77" s="155">
        <v>0.4</v>
      </c>
    </row>
    <row r="78" spans="1:6">
      <c r="A78" s="144" t="s">
        <v>428</v>
      </c>
      <c r="B78" s="145" t="s">
        <v>674</v>
      </c>
      <c r="C78" s="147">
        <v>35</v>
      </c>
      <c r="D78" s="147" t="s">
        <v>54</v>
      </c>
      <c r="E78" s="148">
        <v>-8000</v>
      </c>
      <c r="F78" s="149">
        <v>0.35</v>
      </c>
    </row>
    <row r="79" spans="1:6">
      <c r="A79" s="157"/>
      <c r="B79" s="152" t="s">
        <v>675</v>
      </c>
      <c r="C79" s="153">
        <v>120</v>
      </c>
      <c r="D79" s="153" t="s">
        <v>54</v>
      </c>
      <c r="E79" s="154">
        <v>-96000</v>
      </c>
      <c r="F79" s="155">
        <v>0.45</v>
      </c>
    </row>
    <row r="80" spans="1:6">
      <c r="A80" s="144" t="s">
        <v>444</v>
      </c>
      <c r="B80" s="145" t="s">
        <v>654</v>
      </c>
      <c r="C80" s="147">
        <v>820</v>
      </c>
      <c r="D80" s="147" t="s">
        <v>52</v>
      </c>
      <c r="E80" s="148">
        <v>-9600</v>
      </c>
      <c r="F80" s="149">
        <v>0.4</v>
      </c>
    </row>
    <row r="81" spans="1:6">
      <c r="A81" s="151"/>
      <c r="B81" s="152"/>
      <c r="C81" s="153">
        <v>810</v>
      </c>
      <c r="D81" s="153" t="s">
        <v>52</v>
      </c>
      <c r="E81" s="154">
        <v>-4800</v>
      </c>
      <c r="F81" s="155">
        <v>0.5</v>
      </c>
    </row>
    <row r="82" spans="1:6">
      <c r="A82" s="151"/>
      <c r="B82" s="145" t="s">
        <v>669</v>
      </c>
      <c r="C82" s="147">
        <v>200</v>
      </c>
      <c r="D82" s="147" t="s">
        <v>52</v>
      </c>
      <c r="E82" s="148">
        <v>-6900</v>
      </c>
      <c r="F82" s="149">
        <v>0.3</v>
      </c>
    </row>
    <row r="83" spans="1:6">
      <c r="A83" s="157"/>
      <c r="B83" s="152" t="s">
        <v>102</v>
      </c>
      <c r="C83" s="153">
        <v>300</v>
      </c>
      <c r="D83" s="153" t="s">
        <v>52</v>
      </c>
      <c r="E83" s="154">
        <v>-19200</v>
      </c>
      <c r="F83" s="155">
        <v>0.3</v>
      </c>
    </row>
    <row r="84" spans="1:6">
      <c r="A84" s="144" t="s">
        <v>448</v>
      </c>
      <c r="B84" s="145" t="s">
        <v>676</v>
      </c>
      <c r="C84" s="147">
        <v>100</v>
      </c>
      <c r="D84" s="147" t="s">
        <v>54</v>
      </c>
      <c r="E84" s="148">
        <v>-78000</v>
      </c>
      <c r="F84" s="149">
        <v>0.5</v>
      </c>
    </row>
    <row r="85" spans="1:6">
      <c r="A85" s="157"/>
      <c r="B85" s="152"/>
      <c r="C85" s="153">
        <v>120</v>
      </c>
      <c r="D85" s="153" t="s">
        <v>52</v>
      </c>
      <c r="E85" s="154">
        <v>-12000</v>
      </c>
      <c r="F85" s="155">
        <v>0.5</v>
      </c>
    </row>
    <row r="86" spans="1:6">
      <c r="A86" s="144" t="s">
        <v>458</v>
      </c>
      <c r="B86" s="145" t="s">
        <v>664</v>
      </c>
      <c r="C86" s="147">
        <v>72.5</v>
      </c>
      <c r="D86" s="147" t="s">
        <v>54</v>
      </c>
      <c r="E86" s="148">
        <v>-14000</v>
      </c>
      <c r="F86" s="149">
        <v>0.15</v>
      </c>
    </row>
    <row r="87" spans="1:6">
      <c r="A87" s="157"/>
      <c r="B87" s="152" t="s">
        <v>677</v>
      </c>
      <c r="C87" s="153">
        <v>8</v>
      </c>
      <c r="D87" s="153" t="s">
        <v>52</v>
      </c>
      <c r="E87" s="154">
        <v>-76000</v>
      </c>
      <c r="F87" s="155">
        <v>0.2</v>
      </c>
    </row>
    <row r="88" spans="1:6">
      <c r="A88" s="161" t="s">
        <v>460</v>
      </c>
      <c r="B88" s="145" t="s">
        <v>83</v>
      </c>
      <c r="C88" s="147">
        <v>210</v>
      </c>
      <c r="D88" s="147" t="s">
        <v>52</v>
      </c>
      <c r="E88" s="148">
        <v>-20000</v>
      </c>
      <c r="F88" s="149">
        <v>0.45</v>
      </c>
    </row>
  </sheetData>
  <mergeCells count="1">
    <mergeCell ref="A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52"/>
  <sheetViews>
    <sheetView tabSelected="1" workbookViewId="0">
      <selection activeCell="D24" sqref="D24"/>
    </sheetView>
  </sheetViews>
  <sheetFormatPr defaultRowHeight="14.4"/>
  <cols>
    <col min="2" max="2" width="14.44140625" bestFit="1" customWidth="1"/>
    <col min="3" max="3" width="21.77734375" customWidth="1"/>
    <col min="8" max="8" width="12.44140625" bestFit="1" customWidth="1"/>
    <col min="10" max="10" width="12.44140625" bestFit="1" customWidth="1"/>
    <col min="13" max="13" width="11.33203125" customWidth="1"/>
    <col min="17" max="17" width="10.88671875" bestFit="1" customWidth="1"/>
  </cols>
  <sheetData>
    <row r="1" spans="1:20">
      <c r="B1" s="190" t="s">
        <v>690</v>
      </c>
      <c r="C1" s="190"/>
      <c r="D1" s="190"/>
      <c r="E1" s="190"/>
      <c r="F1" s="190"/>
      <c r="G1" s="190"/>
      <c r="H1" s="190"/>
      <c r="I1" s="190"/>
      <c r="J1" s="190"/>
      <c r="L1" t="s">
        <v>680</v>
      </c>
    </row>
    <row r="2" spans="1:20">
      <c r="B2" s="190" t="s">
        <v>74</v>
      </c>
      <c r="C2" s="190"/>
      <c r="D2" s="190"/>
      <c r="E2" s="190"/>
      <c r="F2" s="190"/>
      <c r="G2" s="190"/>
      <c r="H2" s="190"/>
      <c r="I2" s="190"/>
      <c r="J2" s="190"/>
      <c r="L2" s="162" t="s">
        <v>679</v>
      </c>
      <c r="M2" s="96"/>
      <c r="N2" s="96"/>
      <c r="O2" s="96"/>
      <c r="P2" s="96"/>
      <c r="Q2" s="96"/>
      <c r="R2" s="96"/>
      <c r="S2" s="96"/>
      <c r="T2" s="96"/>
    </row>
    <row r="3" spans="1:20">
      <c r="B3" s="190" t="s">
        <v>73</v>
      </c>
      <c r="C3" s="190"/>
      <c r="D3" s="190"/>
      <c r="E3" s="190"/>
      <c r="F3" s="190"/>
      <c r="G3" s="190"/>
      <c r="H3" s="190"/>
      <c r="I3" s="190"/>
      <c r="J3" s="190"/>
    </row>
    <row r="4" spans="1:20">
      <c r="B4" s="166"/>
      <c r="C4" s="166"/>
      <c r="D4" s="166"/>
      <c r="E4" s="166"/>
      <c r="F4" s="166"/>
      <c r="G4" s="166"/>
      <c r="H4" s="166"/>
      <c r="I4" s="166"/>
      <c r="J4" s="166"/>
      <c r="M4" t="s">
        <v>688</v>
      </c>
    </row>
    <row r="5" spans="1:20">
      <c r="A5" s="17" t="s">
        <v>683</v>
      </c>
      <c r="B5" s="19" t="s">
        <v>71</v>
      </c>
      <c r="C5" s="17" t="s">
        <v>646</v>
      </c>
      <c r="D5" s="19" t="s">
        <v>41</v>
      </c>
      <c r="E5" s="19" t="s">
        <v>43</v>
      </c>
      <c r="F5" s="19" t="s">
        <v>44</v>
      </c>
      <c r="G5" s="20" t="s">
        <v>46</v>
      </c>
      <c r="H5" s="20" t="s">
        <v>47</v>
      </c>
      <c r="I5" s="19"/>
      <c r="J5" s="19"/>
      <c r="Q5" t="s">
        <v>689</v>
      </c>
      <c r="R5" s="168">
        <v>0.01</v>
      </c>
    </row>
    <row r="6" spans="1:20">
      <c r="A6" t="s">
        <v>684</v>
      </c>
      <c r="B6" s="166" t="s">
        <v>693</v>
      </c>
      <c r="C6" s="166" t="s">
        <v>693</v>
      </c>
      <c r="D6" s="166" t="s">
        <v>693</v>
      </c>
      <c r="E6" s="166" t="s">
        <v>693</v>
      </c>
      <c r="F6" s="166" t="s">
        <v>693</v>
      </c>
      <c r="G6" s="166">
        <v>125000</v>
      </c>
      <c r="H6" s="166">
        <v>50000</v>
      </c>
      <c r="I6" s="166"/>
      <c r="J6" s="166"/>
      <c r="M6" t="s">
        <v>91</v>
      </c>
      <c r="N6" t="s">
        <v>42</v>
      </c>
      <c r="O6">
        <v>386</v>
      </c>
    </row>
    <row r="7" spans="1:20">
      <c r="A7" t="s">
        <v>604</v>
      </c>
      <c r="B7" s="166" t="s">
        <v>693</v>
      </c>
      <c r="C7" s="166" t="s">
        <v>693</v>
      </c>
      <c r="D7" s="166" t="s">
        <v>693</v>
      </c>
      <c r="E7" s="166" t="s">
        <v>693</v>
      </c>
      <c r="F7" s="166" t="s">
        <v>694</v>
      </c>
      <c r="G7" s="166">
        <v>350000</v>
      </c>
      <c r="H7" s="166">
        <v>30000</v>
      </c>
      <c r="I7" s="166"/>
      <c r="J7" s="166"/>
      <c r="N7" t="s">
        <v>52</v>
      </c>
      <c r="O7">
        <v>390</v>
      </c>
    </row>
    <row r="8" spans="1:20">
      <c r="B8" s="166"/>
      <c r="C8" s="166"/>
      <c r="D8" s="166"/>
      <c r="E8" s="166"/>
      <c r="F8" s="166"/>
      <c r="G8" s="166"/>
      <c r="H8" s="166"/>
      <c r="I8" s="166"/>
      <c r="J8" s="166"/>
      <c r="N8" t="s">
        <v>54</v>
      </c>
      <c r="O8">
        <v>380</v>
      </c>
    </row>
    <row r="9" spans="1:20">
      <c r="C9" s="191" t="s">
        <v>695</v>
      </c>
      <c r="D9" s="191"/>
      <c r="E9" s="191"/>
      <c r="F9" s="191"/>
    </row>
    <row r="10" spans="1:20">
      <c r="A10" s="17" t="s">
        <v>683</v>
      </c>
      <c r="B10" s="19" t="s">
        <v>71</v>
      </c>
      <c r="C10" s="17" t="s">
        <v>646</v>
      </c>
      <c r="D10" s="19" t="s">
        <v>41</v>
      </c>
      <c r="E10" s="19" t="s">
        <v>42</v>
      </c>
      <c r="F10" s="19" t="s">
        <v>43</v>
      </c>
      <c r="G10" s="19" t="s">
        <v>44</v>
      </c>
      <c r="H10" s="20" t="s">
        <v>45</v>
      </c>
      <c r="I10" s="20" t="s">
        <v>46</v>
      </c>
      <c r="J10" s="20" t="s">
        <v>47</v>
      </c>
    </row>
    <row r="11" spans="1:20">
      <c r="A11" t="s">
        <v>684</v>
      </c>
      <c r="B11" s="166" t="s">
        <v>49</v>
      </c>
      <c r="C11" s="166" t="s">
        <v>693</v>
      </c>
      <c r="D11" s="166" t="s">
        <v>693</v>
      </c>
      <c r="E11" s="166"/>
      <c r="F11" s="166" t="s">
        <v>693</v>
      </c>
      <c r="G11" s="166" t="s">
        <v>693</v>
      </c>
      <c r="H11" s="166">
        <v>654321</v>
      </c>
      <c r="I11" s="166">
        <v>3500</v>
      </c>
      <c r="J11" s="166">
        <v>2300</v>
      </c>
    </row>
    <row r="12" spans="1:20">
      <c r="A12" t="s">
        <v>604</v>
      </c>
      <c r="B12" s="166" t="s">
        <v>49</v>
      </c>
      <c r="C12" s="166" t="s">
        <v>693</v>
      </c>
      <c r="D12" s="166" t="s">
        <v>693</v>
      </c>
      <c r="E12" s="166"/>
      <c r="F12" s="166" t="s">
        <v>693</v>
      </c>
      <c r="G12" s="166" t="s">
        <v>693</v>
      </c>
      <c r="H12" s="166">
        <v>65421</v>
      </c>
      <c r="I12" s="166">
        <v>14500</v>
      </c>
      <c r="J12" s="166">
        <v>4500</v>
      </c>
    </row>
    <row r="13" spans="1:20">
      <c r="A13" t="s">
        <v>684</v>
      </c>
      <c r="B13" s="166" t="s">
        <v>56</v>
      </c>
      <c r="C13" s="166" t="s">
        <v>693</v>
      </c>
      <c r="D13" s="166" t="s">
        <v>693</v>
      </c>
      <c r="E13" s="166"/>
      <c r="F13" s="166" t="s">
        <v>693</v>
      </c>
      <c r="G13" s="166" t="s">
        <v>693</v>
      </c>
      <c r="H13" s="166">
        <v>6465</v>
      </c>
      <c r="I13" s="166">
        <v>4000</v>
      </c>
      <c r="J13" s="166">
        <v>5000</v>
      </c>
    </row>
    <row r="14" spans="1:20">
      <c r="B14" s="166"/>
      <c r="C14" s="166"/>
      <c r="D14" s="166"/>
      <c r="E14" s="166"/>
      <c r="F14" s="166"/>
      <c r="G14" s="166"/>
      <c r="H14" s="166"/>
      <c r="I14" s="166"/>
      <c r="J14" s="166"/>
    </row>
    <row r="15" spans="1:20">
      <c r="B15" s="166"/>
      <c r="C15" s="190" t="s">
        <v>695</v>
      </c>
      <c r="D15" s="190"/>
      <c r="E15" s="190"/>
      <c r="F15" s="190"/>
      <c r="G15" s="190"/>
      <c r="H15" s="166"/>
      <c r="I15" s="166"/>
      <c r="J15" s="166"/>
    </row>
    <row r="16" spans="1:20">
      <c r="B16" s="166"/>
      <c r="C16" s="166"/>
      <c r="D16" s="166"/>
      <c r="E16" s="166"/>
      <c r="F16" s="166"/>
      <c r="G16" s="166"/>
      <c r="H16" s="166"/>
      <c r="I16" s="166"/>
      <c r="J16" s="166"/>
    </row>
    <row r="17" spans="1:10">
      <c r="A17" s="17"/>
      <c r="B17" s="17"/>
      <c r="C17" s="17"/>
      <c r="D17" s="17"/>
      <c r="E17" s="17"/>
      <c r="F17" s="17"/>
      <c r="G17" s="17"/>
      <c r="H17" s="18" t="s">
        <v>40</v>
      </c>
      <c r="I17" s="18"/>
      <c r="J17" s="18"/>
    </row>
    <row r="18" spans="1:10">
      <c r="A18" s="17" t="s">
        <v>683</v>
      </c>
      <c r="B18" s="19" t="s">
        <v>71</v>
      </c>
      <c r="C18" s="17" t="s">
        <v>646</v>
      </c>
      <c r="D18" s="19" t="s">
        <v>41</v>
      </c>
      <c r="E18" s="19" t="s">
        <v>42</v>
      </c>
      <c r="F18" s="19" t="s">
        <v>43</v>
      </c>
      <c r="G18" s="19" t="s">
        <v>44</v>
      </c>
      <c r="H18" s="20" t="s">
        <v>45</v>
      </c>
      <c r="I18" s="20" t="s">
        <v>46</v>
      </c>
      <c r="J18" s="20" t="s">
        <v>47</v>
      </c>
    </row>
    <row r="19" spans="1:10">
      <c r="A19" t="s">
        <v>684</v>
      </c>
      <c r="B19" s="21"/>
      <c r="C19" s="21" t="s">
        <v>48</v>
      </c>
      <c r="D19" s="22"/>
      <c r="E19" s="22"/>
      <c r="F19" s="22"/>
      <c r="G19" s="22"/>
      <c r="H19" s="46"/>
      <c r="I19" s="47"/>
      <c r="J19" s="47"/>
    </row>
    <row r="20" spans="1:10">
      <c r="B20" s="39" t="s">
        <v>49</v>
      </c>
      <c r="C20" s="165" t="s">
        <v>48</v>
      </c>
      <c r="D20" s="23" t="s">
        <v>50</v>
      </c>
      <c r="E20" s="24">
        <v>45.8</v>
      </c>
      <c r="F20" s="23" t="s">
        <v>50</v>
      </c>
      <c r="G20" s="23">
        <v>0</v>
      </c>
      <c r="H20" s="25">
        <v>0</v>
      </c>
      <c r="I20" s="26">
        <v>78000</v>
      </c>
      <c r="J20" s="26">
        <v>-78000</v>
      </c>
    </row>
    <row r="21" spans="1:10">
      <c r="B21" s="39" t="s">
        <v>49</v>
      </c>
      <c r="C21" s="165" t="s">
        <v>48</v>
      </c>
      <c r="D21" s="27" t="s">
        <v>51</v>
      </c>
      <c r="E21" s="24">
        <v>45.8</v>
      </c>
      <c r="F21" s="27" t="s">
        <v>52</v>
      </c>
      <c r="G21" s="27">
        <v>43</v>
      </c>
      <c r="H21" s="28">
        <v>0.72188148379926875</v>
      </c>
      <c r="I21" s="29">
        <v>-78000</v>
      </c>
      <c r="J21" s="29">
        <v>78000</v>
      </c>
    </row>
    <row r="22" spans="1:10">
      <c r="B22" s="39" t="s">
        <v>49</v>
      </c>
      <c r="C22" s="165" t="s">
        <v>48</v>
      </c>
      <c r="D22" s="167" t="s">
        <v>53</v>
      </c>
      <c r="E22" s="30">
        <v>45.8</v>
      </c>
      <c r="F22" s="23" t="s">
        <v>54</v>
      </c>
      <c r="G22" s="23">
        <v>42</v>
      </c>
      <c r="H22" s="25">
        <v>-4.8514607200660476E-2</v>
      </c>
      <c r="I22" s="26">
        <v>39000</v>
      </c>
      <c r="J22" s="26">
        <v>0</v>
      </c>
    </row>
    <row r="23" spans="1:10">
      <c r="B23" s="39" t="s">
        <v>49</v>
      </c>
      <c r="C23" s="165" t="s">
        <v>48</v>
      </c>
      <c r="D23" s="27" t="s">
        <v>72</v>
      </c>
      <c r="E23" s="24">
        <v>45.8</v>
      </c>
      <c r="F23" s="27" t="s">
        <v>54</v>
      </c>
      <c r="G23" s="27">
        <v>45.5</v>
      </c>
      <c r="H23" s="28">
        <v>-0.02</v>
      </c>
      <c r="I23" s="29">
        <v>6000</v>
      </c>
      <c r="J23" s="29">
        <v>0</v>
      </c>
    </row>
    <row r="24" spans="1:10">
      <c r="B24" s="39" t="s">
        <v>49</v>
      </c>
      <c r="C24" s="165" t="s">
        <v>48</v>
      </c>
      <c r="D24" s="27" t="s">
        <v>72</v>
      </c>
      <c r="E24" s="24">
        <v>45.8</v>
      </c>
      <c r="F24" s="27" t="s">
        <v>52</v>
      </c>
      <c r="G24" s="27">
        <v>46</v>
      </c>
      <c r="H24" s="28">
        <v>-1.4999999999999999E-2</v>
      </c>
      <c r="I24" s="29">
        <v>32000</v>
      </c>
      <c r="J24" s="29">
        <v>0</v>
      </c>
    </row>
    <row r="25" spans="1:10">
      <c r="B25" s="33"/>
      <c r="C25" s="33" t="s">
        <v>55</v>
      </c>
      <c r="D25" s="34"/>
      <c r="E25" s="34"/>
      <c r="F25" s="34"/>
      <c r="G25" s="34"/>
      <c r="H25" s="35">
        <v>0.55436728139903202</v>
      </c>
      <c r="I25" s="36">
        <v>91000</v>
      </c>
      <c r="J25" s="36">
        <v>0</v>
      </c>
    </row>
    <row r="26" spans="1:10">
      <c r="B26" s="37" t="s">
        <v>56</v>
      </c>
      <c r="C26" s="164" t="s">
        <v>48</v>
      </c>
      <c r="D26" s="27" t="s">
        <v>50</v>
      </c>
      <c r="E26" s="38">
        <v>81.7</v>
      </c>
      <c r="F26" s="27" t="s">
        <v>50</v>
      </c>
      <c r="G26" s="27">
        <v>0</v>
      </c>
      <c r="H26" s="28">
        <v>0</v>
      </c>
      <c r="I26" s="29">
        <v>2000</v>
      </c>
      <c r="J26" s="29">
        <v>-2000</v>
      </c>
    </row>
    <row r="27" spans="1:10">
      <c r="B27" s="33"/>
      <c r="C27" s="33" t="s">
        <v>57</v>
      </c>
      <c r="D27" s="34"/>
      <c r="E27" s="34"/>
      <c r="F27" s="34"/>
      <c r="G27" s="34"/>
      <c r="H27" s="35">
        <v>0</v>
      </c>
      <c r="I27" s="36">
        <v>2000</v>
      </c>
      <c r="J27" s="36">
        <v>-2000</v>
      </c>
    </row>
    <row r="28" spans="1:10">
      <c r="B28" s="39" t="s">
        <v>58</v>
      </c>
      <c r="C28" s="165" t="s">
        <v>48</v>
      </c>
      <c r="D28" s="27" t="s">
        <v>50</v>
      </c>
      <c r="E28" s="38">
        <v>262.85000000000002</v>
      </c>
      <c r="F28" s="27" t="s">
        <v>50</v>
      </c>
      <c r="G28" s="27">
        <v>0</v>
      </c>
      <c r="H28" s="28">
        <v>0</v>
      </c>
      <c r="I28" s="29">
        <v>1800</v>
      </c>
      <c r="J28" s="29">
        <v>-1800</v>
      </c>
    </row>
    <row r="29" spans="1:10">
      <c r="B29" s="39" t="s">
        <v>58</v>
      </c>
      <c r="C29" s="165" t="s">
        <v>48</v>
      </c>
      <c r="D29" s="23" t="s">
        <v>51</v>
      </c>
      <c r="E29" s="30">
        <v>262.85000000000002</v>
      </c>
      <c r="F29" s="23" t="s">
        <v>52</v>
      </c>
      <c r="G29" s="23">
        <v>250</v>
      </c>
      <c r="H29" s="25">
        <v>0.72256496479680021</v>
      </c>
      <c r="I29" s="26">
        <v>1800</v>
      </c>
      <c r="J29" s="26">
        <v>-1800</v>
      </c>
    </row>
    <row r="30" spans="1:10">
      <c r="B30" s="39" t="s">
        <v>58</v>
      </c>
      <c r="C30" s="165" t="s">
        <v>48</v>
      </c>
      <c r="D30" s="32"/>
      <c r="E30" s="31"/>
      <c r="F30" s="32"/>
      <c r="G30" s="27">
        <v>260</v>
      </c>
      <c r="H30" s="28">
        <v>0.87771078358560162</v>
      </c>
      <c r="I30" s="29">
        <v>-3600</v>
      </c>
      <c r="J30" s="29">
        <v>3600</v>
      </c>
    </row>
    <row r="31" spans="1:10">
      <c r="B31" s="39" t="s">
        <v>58</v>
      </c>
      <c r="C31" s="165" t="s">
        <v>48</v>
      </c>
      <c r="D31" s="23" t="s">
        <v>53</v>
      </c>
      <c r="E31" s="30">
        <v>262.85000000000002</v>
      </c>
      <c r="F31" s="23" t="s">
        <v>52</v>
      </c>
      <c r="G31" s="23">
        <v>300</v>
      </c>
      <c r="H31" s="25">
        <v>2.3706140144020726E-2</v>
      </c>
      <c r="I31" s="26">
        <v>57600</v>
      </c>
      <c r="J31" s="26">
        <v>0</v>
      </c>
    </row>
    <row r="32" spans="1:10">
      <c r="B32" s="39" t="s">
        <v>58</v>
      </c>
      <c r="C32" s="165" t="s">
        <v>48</v>
      </c>
      <c r="D32" s="32"/>
      <c r="E32" s="31"/>
      <c r="F32" s="27" t="s">
        <v>54</v>
      </c>
      <c r="G32" s="27">
        <v>260</v>
      </c>
      <c r="H32" s="28">
        <v>-0.37848693703437419</v>
      </c>
      <c r="I32" s="29">
        <v>3600</v>
      </c>
      <c r="J32" s="29">
        <v>0</v>
      </c>
    </row>
    <row r="33" spans="1:10">
      <c r="B33" s="33"/>
      <c r="C33" s="33" t="s">
        <v>59</v>
      </c>
      <c r="D33" s="34"/>
      <c r="E33" s="34"/>
      <c r="F33" s="34"/>
      <c r="G33" s="34"/>
      <c r="H33" s="35">
        <v>1.2454949514920481</v>
      </c>
      <c r="I33" s="36">
        <v>61200</v>
      </c>
      <c r="J33" s="36">
        <v>-440.24117909183406</v>
      </c>
    </row>
    <row r="34" spans="1:10">
      <c r="B34" s="33"/>
      <c r="C34" s="33" t="s">
        <v>685</v>
      </c>
      <c r="D34" s="34"/>
      <c r="E34" s="34"/>
      <c r="F34" s="34"/>
      <c r="G34" s="34"/>
      <c r="H34" s="35"/>
      <c r="I34" s="36"/>
      <c r="J34" s="36">
        <f>J25+J27+J33</f>
        <v>-2440.2411790918341</v>
      </c>
    </row>
    <row r="35" spans="1:10">
      <c r="B35" s="23"/>
      <c r="C35" s="23"/>
      <c r="D35" s="40"/>
      <c r="E35" s="40"/>
      <c r="F35" s="40"/>
      <c r="G35" s="40"/>
      <c r="H35" s="25"/>
      <c r="I35" s="26"/>
      <c r="J35" s="26"/>
    </row>
    <row r="36" spans="1:10">
      <c r="A36" t="s">
        <v>604</v>
      </c>
      <c r="B36" s="21"/>
      <c r="C36" s="21" t="s">
        <v>62</v>
      </c>
      <c r="D36" s="22"/>
      <c r="E36" s="22"/>
      <c r="F36" s="22"/>
      <c r="G36" s="22"/>
      <c r="H36" s="46"/>
      <c r="I36" s="47"/>
      <c r="J36" s="47"/>
    </row>
    <row r="37" spans="1:10">
      <c r="B37" s="39" t="s">
        <v>63</v>
      </c>
      <c r="C37" s="165" t="s">
        <v>62</v>
      </c>
      <c r="D37" s="23" t="s">
        <v>50</v>
      </c>
      <c r="E37" s="24">
        <v>243.7</v>
      </c>
      <c r="F37" s="23" t="s">
        <v>50</v>
      </c>
      <c r="G37" s="23">
        <v>0</v>
      </c>
      <c r="H37" s="25">
        <v>0</v>
      </c>
      <c r="I37" s="26">
        <v>0</v>
      </c>
      <c r="J37" s="26">
        <v>0</v>
      </c>
    </row>
    <row r="38" spans="1:10">
      <c r="B38" s="39" t="s">
        <v>63</v>
      </c>
      <c r="C38" s="165" t="s">
        <v>62</v>
      </c>
      <c r="D38" s="27" t="s">
        <v>51</v>
      </c>
      <c r="E38" s="24">
        <v>243.7</v>
      </c>
      <c r="F38" s="27" t="s">
        <v>54</v>
      </c>
      <c r="G38" s="27">
        <v>250</v>
      </c>
      <c r="H38" s="28">
        <v>-0.6931965063843919</v>
      </c>
      <c r="I38" s="29">
        <v>15000</v>
      </c>
      <c r="J38" s="29">
        <v>15000</v>
      </c>
    </row>
    <row r="39" spans="1:10">
      <c r="B39" s="39" t="s">
        <v>63</v>
      </c>
      <c r="C39" s="165" t="s">
        <v>62</v>
      </c>
      <c r="D39" s="23" t="s">
        <v>53</v>
      </c>
      <c r="E39" s="24">
        <v>243.7</v>
      </c>
      <c r="F39" s="23" t="s">
        <v>52</v>
      </c>
      <c r="G39" s="23">
        <v>250</v>
      </c>
      <c r="H39" s="25">
        <v>7.7264082820375335E-2</v>
      </c>
      <c r="I39" s="26">
        <v>-6000</v>
      </c>
      <c r="J39" s="26">
        <v>0</v>
      </c>
    </row>
    <row r="40" spans="1:10">
      <c r="B40" s="41"/>
      <c r="C40" s="41" t="s">
        <v>64</v>
      </c>
      <c r="D40" s="42"/>
      <c r="E40" s="43"/>
      <c r="F40" s="42"/>
      <c r="G40" s="42"/>
      <c r="H40" s="44">
        <v>-0.61593242356401656</v>
      </c>
      <c r="I40" s="45">
        <f>I38+I39</f>
        <v>9000</v>
      </c>
      <c r="J40" s="45">
        <v>15000</v>
      </c>
    </row>
    <row r="41" spans="1:10">
      <c r="B41" s="33"/>
      <c r="C41" s="33" t="s">
        <v>686</v>
      </c>
      <c r="D41" s="34"/>
      <c r="E41" s="34"/>
      <c r="F41" s="34"/>
      <c r="G41" s="34"/>
      <c r="H41" s="35"/>
      <c r="I41" s="36"/>
      <c r="J41" s="36">
        <f>J40</f>
        <v>15000</v>
      </c>
    </row>
    <row r="42" spans="1:10">
      <c r="B42" s="23"/>
      <c r="C42" s="23"/>
      <c r="D42" s="40"/>
      <c r="E42" s="40"/>
      <c r="F42" s="40"/>
      <c r="G42" s="40"/>
      <c r="H42" s="25"/>
      <c r="I42" s="26"/>
      <c r="J42" s="26"/>
    </row>
    <row r="43" spans="1:10">
      <c r="A43" t="s">
        <v>684</v>
      </c>
      <c r="B43" s="21"/>
      <c r="C43" s="21" t="s">
        <v>65</v>
      </c>
      <c r="D43" s="22"/>
      <c r="E43" s="22"/>
      <c r="F43" s="22"/>
      <c r="G43" s="22"/>
      <c r="H43" s="46"/>
      <c r="I43" s="47"/>
      <c r="J43" s="47"/>
    </row>
    <row r="44" spans="1:10">
      <c r="B44" s="39" t="s">
        <v>66</v>
      </c>
      <c r="C44" s="165" t="s">
        <v>65</v>
      </c>
      <c r="D44" s="23" t="s">
        <v>53</v>
      </c>
      <c r="E44" s="30">
        <v>23.3</v>
      </c>
      <c r="F44" s="23" t="s">
        <v>54</v>
      </c>
      <c r="G44" s="23">
        <v>19</v>
      </c>
      <c r="H44" s="25">
        <v>-6.5477786780325009E-2</v>
      </c>
      <c r="I44" s="26">
        <v>135000</v>
      </c>
      <c r="J44" s="26">
        <v>0</v>
      </c>
    </row>
    <row r="45" spans="1:10">
      <c r="B45" s="39" t="s">
        <v>66</v>
      </c>
      <c r="C45" s="165" t="s">
        <v>65</v>
      </c>
      <c r="D45" s="32"/>
      <c r="E45" s="31"/>
      <c r="F45" s="32"/>
      <c r="G45" s="27">
        <v>21</v>
      </c>
      <c r="H45" s="28">
        <v>0</v>
      </c>
      <c r="I45" s="29">
        <v>27000</v>
      </c>
      <c r="J45" s="29">
        <v>0</v>
      </c>
    </row>
    <row r="46" spans="1:10">
      <c r="B46" s="33"/>
      <c r="C46" s="33" t="s">
        <v>67</v>
      </c>
      <c r="D46" s="34"/>
      <c r="E46" s="34"/>
      <c r="F46" s="34"/>
      <c r="G46" s="34"/>
      <c r="H46" s="35">
        <v>-6.5477786780325009E-2</v>
      </c>
      <c r="I46" s="36">
        <v>162000</v>
      </c>
      <c r="J46" s="36">
        <v>0</v>
      </c>
    </row>
    <row r="47" spans="1:10">
      <c r="B47" s="39" t="s">
        <v>68</v>
      </c>
      <c r="C47" s="165" t="s">
        <v>65</v>
      </c>
      <c r="D47" s="27" t="s">
        <v>50</v>
      </c>
      <c r="E47" s="38">
        <v>6.35</v>
      </c>
      <c r="F47" s="27" t="s">
        <v>50</v>
      </c>
      <c r="G47" s="27">
        <v>0</v>
      </c>
      <c r="H47" s="28">
        <v>0</v>
      </c>
      <c r="I47" s="29">
        <v>0</v>
      </c>
      <c r="J47" s="29">
        <v>0</v>
      </c>
    </row>
    <row r="48" spans="1:10">
      <c r="B48" s="39" t="s">
        <v>68</v>
      </c>
      <c r="C48" s="165" t="s">
        <v>65</v>
      </c>
      <c r="D48" s="23" t="s">
        <v>53</v>
      </c>
      <c r="E48" s="24">
        <v>6.35</v>
      </c>
      <c r="F48" s="23" t="s">
        <v>54</v>
      </c>
      <c r="G48" s="23">
        <v>5</v>
      </c>
      <c r="H48" s="25">
        <v>-8.4991912136300085E-2</v>
      </c>
      <c r="I48" s="26">
        <v>34000</v>
      </c>
      <c r="J48" s="26">
        <v>0</v>
      </c>
    </row>
    <row r="49" spans="2:10">
      <c r="B49" s="41"/>
      <c r="C49" s="41" t="s">
        <v>69</v>
      </c>
      <c r="D49" s="42"/>
      <c r="E49" s="43"/>
      <c r="F49" s="42"/>
      <c r="G49" s="42"/>
      <c r="H49" s="44">
        <v>-8.4991912136300085E-2</v>
      </c>
      <c r="I49" s="45">
        <v>34000</v>
      </c>
      <c r="J49" s="45">
        <v>0</v>
      </c>
    </row>
    <row r="50" spans="2:10">
      <c r="B50" s="39" t="s">
        <v>60</v>
      </c>
      <c r="C50" s="165" t="s">
        <v>65</v>
      </c>
      <c r="D50" s="23" t="s">
        <v>53</v>
      </c>
      <c r="E50" s="24">
        <v>33</v>
      </c>
      <c r="F50" s="23" t="s">
        <v>54</v>
      </c>
      <c r="G50" s="23">
        <v>27</v>
      </c>
      <c r="H50" s="25">
        <v>0</v>
      </c>
      <c r="I50" s="26">
        <v>90000</v>
      </c>
      <c r="J50" s="26">
        <v>0</v>
      </c>
    </row>
    <row r="51" spans="2:10">
      <c r="B51" s="41"/>
      <c r="C51" s="41" t="s">
        <v>61</v>
      </c>
      <c r="D51" s="42"/>
      <c r="E51" s="43"/>
      <c r="F51" s="42"/>
      <c r="G51" s="42"/>
      <c r="H51" s="44">
        <v>0</v>
      </c>
      <c r="I51" s="45">
        <v>90000</v>
      </c>
      <c r="J51" s="45">
        <v>0</v>
      </c>
    </row>
    <row r="52" spans="2:10">
      <c r="B52" s="33"/>
      <c r="C52" s="33" t="s">
        <v>687</v>
      </c>
      <c r="D52" s="34"/>
      <c r="E52" s="34"/>
      <c r="F52" s="34"/>
      <c r="G52" s="34"/>
      <c r="H52" s="35"/>
      <c r="I52" s="36"/>
      <c r="J52" s="36">
        <f>J46+J49+J51</f>
        <v>0</v>
      </c>
    </row>
  </sheetData>
  <mergeCells count="5">
    <mergeCell ref="B2:J2"/>
    <mergeCell ref="B3:J3"/>
    <mergeCell ref="B1:J1"/>
    <mergeCell ref="C9:F9"/>
    <mergeCell ref="C15:G1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V46"/>
  <sheetViews>
    <sheetView workbookViewId="0">
      <selection activeCell="H10" sqref="H10"/>
    </sheetView>
  </sheetViews>
  <sheetFormatPr defaultRowHeight="14.4"/>
  <cols>
    <col min="1" max="1" width="13.21875" style="1" bestFit="1" customWidth="1"/>
    <col min="2" max="2" width="19.77734375" style="1" bestFit="1" customWidth="1"/>
    <col min="3" max="3" width="12.109375" style="1" bestFit="1" customWidth="1"/>
    <col min="4" max="4" width="11.5546875" style="1" bestFit="1" customWidth="1"/>
    <col min="5" max="5" width="12" style="1" bestFit="1" customWidth="1"/>
    <col min="6" max="6" width="12.5546875" style="1" bestFit="1" customWidth="1"/>
    <col min="7" max="7" width="8.88671875" style="1"/>
    <col min="8" max="8" width="9.6640625" style="1" bestFit="1" customWidth="1"/>
    <col min="9" max="9" width="10.44140625" style="1" bestFit="1" customWidth="1"/>
    <col min="10" max="16384" width="8.88671875" style="1"/>
  </cols>
  <sheetData>
    <row r="1" spans="1:20">
      <c r="C1" s="192" t="s">
        <v>119</v>
      </c>
      <c r="D1" s="192"/>
      <c r="E1" s="192"/>
      <c r="F1" s="192"/>
      <c r="G1" s="1" t="s">
        <v>75</v>
      </c>
      <c r="H1" s="1" t="s">
        <v>118</v>
      </c>
    </row>
    <row r="2" spans="1:20">
      <c r="A2" s="16" t="s">
        <v>39</v>
      </c>
      <c r="B2" s="16" t="s">
        <v>38</v>
      </c>
      <c r="C2" s="16" t="s">
        <v>37</v>
      </c>
      <c r="D2" s="16" t="s">
        <v>36</v>
      </c>
      <c r="E2" s="16" t="s">
        <v>35</v>
      </c>
      <c r="F2" s="16" t="s">
        <v>34</v>
      </c>
      <c r="G2" s="16" t="s">
        <v>33</v>
      </c>
      <c r="H2" s="16" t="s">
        <v>33</v>
      </c>
      <c r="I2" s="48" t="s">
        <v>76</v>
      </c>
      <c r="K2" s="193" t="s">
        <v>691</v>
      </c>
      <c r="L2" s="193"/>
      <c r="M2" s="193"/>
      <c r="N2" s="193"/>
      <c r="O2" s="193"/>
      <c r="P2" s="193"/>
      <c r="Q2" s="193"/>
      <c r="R2" s="193"/>
      <c r="S2" s="193"/>
    </row>
    <row r="3" spans="1:20" ht="14.4" customHeight="1">
      <c r="A3" s="15" t="s">
        <v>32</v>
      </c>
      <c r="B3" s="14"/>
      <c r="C3" s="14"/>
      <c r="D3" s="14"/>
      <c r="E3" s="14"/>
      <c r="F3" s="14"/>
      <c r="G3" s="14"/>
      <c r="H3" s="14"/>
      <c r="I3" s="13"/>
    </row>
    <row r="4" spans="1:20">
      <c r="A4" s="12" t="s">
        <v>31</v>
      </c>
      <c r="B4" s="12" t="s">
        <v>30</v>
      </c>
      <c r="C4" s="11">
        <v>398126</v>
      </c>
      <c r="D4" s="10">
        <v>-1885</v>
      </c>
      <c r="E4" s="11">
        <v>3150</v>
      </c>
      <c r="F4" s="11">
        <v>6534</v>
      </c>
      <c r="G4" s="10">
        <v>-47996</v>
      </c>
      <c r="H4" s="10">
        <v>-78000</v>
      </c>
      <c r="I4" s="62">
        <f>H4-G4</f>
        <v>-30004</v>
      </c>
    </row>
    <row r="5" spans="1:20">
      <c r="A5" s="12" t="s">
        <v>29</v>
      </c>
      <c r="B5" s="12" t="s">
        <v>28</v>
      </c>
      <c r="C5" s="11">
        <v>19086</v>
      </c>
      <c r="D5" s="10">
        <v>-7124</v>
      </c>
      <c r="E5" s="11">
        <v>5981</v>
      </c>
      <c r="F5" s="8">
        <v>-399</v>
      </c>
      <c r="G5" s="11">
        <v>66856</v>
      </c>
      <c r="H5" s="11">
        <v>45621</v>
      </c>
      <c r="I5" s="62">
        <f t="shared" ref="I5:I16" si="0">H5-G5</f>
        <v>-21235</v>
      </c>
    </row>
    <row r="6" spans="1:20">
      <c r="A6" s="12" t="s">
        <v>27</v>
      </c>
      <c r="B6" s="12" t="s">
        <v>26</v>
      </c>
      <c r="C6" s="11">
        <v>144215</v>
      </c>
      <c r="D6" s="8">
        <v>-750</v>
      </c>
      <c r="E6" s="9">
        <v>594</v>
      </c>
      <c r="F6" s="8">
        <v>-8</v>
      </c>
      <c r="G6" s="11">
        <v>11629</v>
      </c>
      <c r="H6" s="11">
        <v>6522</v>
      </c>
      <c r="I6" s="62">
        <f t="shared" si="0"/>
        <v>-5107</v>
      </c>
    </row>
    <row r="7" spans="1:20">
      <c r="A7" s="12" t="s">
        <v>15</v>
      </c>
      <c r="B7" s="12" t="s">
        <v>14</v>
      </c>
      <c r="C7" s="11">
        <v>21594</v>
      </c>
      <c r="D7" s="10">
        <v>-9661</v>
      </c>
      <c r="E7" s="11">
        <v>5850</v>
      </c>
      <c r="F7" s="8">
        <v>-196</v>
      </c>
      <c r="G7" s="11">
        <v>17675</v>
      </c>
      <c r="H7" s="11">
        <v>25632</v>
      </c>
      <c r="I7" s="62">
        <f t="shared" si="0"/>
        <v>7957</v>
      </c>
    </row>
    <row r="8" spans="1:20">
      <c r="A8" s="12" t="s">
        <v>13</v>
      </c>
      <c r="B8" s="12" t="s">
        <v>12</v>
      </c>
      <c r="C8" s="10">
        <v>-209333</v>
      </c>
      <c r="D8" s="10">
        <v>-25707</v>
      </c>
      <c r="E8" s="11">
        <v>8949</v>
      </c>
      <c r="F8" s="8">
        <v>-113</v>
      </c>
      <c r="G8" s="11">
        <v>81299</v>
      </c>
      <c r="H8" s="11">
        <v>100089</v>
      </c>
      <c r="I8" s="62">
        <f t="shared" si="0"/>
        <v>18790</v>
      </c>
    </row>
    <row r="9" spans="1:20" ht="15.6" customHeight="1">
      <c r="A9" s="12" t="s">
        <v>11</v>
      </c>
      <c r="B9" s="12" t="s">
        <v>10</v>
      </c>
      <c r="C9" s="11">
        <v>158371</v>
      </c>
      <c r="D9" s="10">
        <v>-1068</v>
      </c>
      <c r="E9" s="11">
        <v>2531</v>
      </c>
      <c r="F9" s="8">
        <v>-908</v>
      </c>
      <c r="G9" s="11">
        <v>37416</v>
      </c>
      <c r="H9" s="11">
        <v>20000</v>
      </c>
      <c r="I9" s="62">
        <f t="shared" si="0"/>
        <v>-17416</v>
      </c>
      <c r="K9" s="194" t="s">
        <v>696</v>
      </c>
      <c r="L9" s="194"/>
      <c r="M9" s="194"/>
      <c r="N9" s="194"/>
      <c r="O9" s="194"/>
      <c r="P9" s="194"/>
      <c r="Q9" s="194"/>
      <c r="R9" s="194"/>
      <c r="S9" s="194"/>
      <c r="T9" s="194"/>
    </row>
    <row r="10" spans="1:20">
      <c r="A10" s="12" t="s">
        <v>9</v>
      </c>
      <c r="B10" s="12" t="s">
        <v>8</v>
      </c>
      <c r="C10" s="11">
        <v>1498965</v>
      </c>
      <c r="D10" s="10">
        <v>-14537</v>
      </c>
      <c r="E10" s="11">
        <v>9309</v>
      </c>
      <c r="F10" s="8">
        <v>-820</v>
      </c>
      <c r="G10" s="11">
        <v>75662</v>
      </c>
      <c r="H10" s="11">
        <v>54031</v>
      </c>
      <c r="I10" s="62">
        <f t="shared" si="0"/>
        <v>-21631</v>
      </c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1" spans="1:20">
      <c r="A11" s="12" t="s">
        <v>7</v>
      </c>
      <c r="B11" s="12" t="s">
        <v>6</v>
      </c>
      <c r="C11" s="11">
        <v>32799</v>
      </c>
      <c r="D11" s="10">
        <v>-8678</v>
      </c>
      <c r="E11" s="11">
        <v>5519</v>
      </c>
      <c r="F11" s="8">
        <v>-187</v>
      </c>
      <c r="G11" s="11">
        <v>2061</v>
      </c>
      <c r="H11" s="11">
        <v>9700</v>
      </c>
      <c r="I11" s="62">
        <f t="shared" si="0"/>
        <v>7639</v>
      </c>
    </row>
    <row r="12" spans="1:20">
      <c r="A12" s="12" t="s">
        <v>5</v>
      </c>
      <c r="B12" s="12" t="s">
        <v>4</v>
      </c>
      <c r="C12" s="11">
        <v>2233705</v>
      </c>
      <c r="D12" s="11">
        <v>14218</v>
      </c>
      <c r="E12" s="10">
        <v>-6117</v>
      </c>
      <c r="F12" s="9">
        <v>127</v>
      </c>
      <c r="G12" s="10">
        <v>-12142</v>
      </c>
      <c r="H12" s="10">
        <v>-35000</v>
      </c>
      <c r="I12" s="62">
        <f t="shared" si="0"/>
        <v>-22858</v>
      </c>
    </row>
    <row r="13" spans="1:20">
      <c r="A13" s="12" t="s">
        <v>3</v>
      </c>
      <c r="B13" s="12" t="s">
        <v>2</v>
      </c>
      <c r="C13" s="10">
        <v>-827100</v>
      </c>
      <c r="D13" s="11">
        <v>25542</v>
      </c>
      <c r="E13" s="10">
        <v>-21768</v>
      </c>
      <c r="F13" s="8">
        <v>-415</v>
      </c>
      <c r="G13" s="10">
        <v>-84095</v>
      </c>
      <c r="H13" s="10">
        <v>-45000</v>
      </c>
      <c r="I13" s="62">
        <f t="shared" si="0"/>
        <v>39095</v>
      </c>
    </row>
    <row r="14" spans="1:20">
      <c r="A14" s="12" t="s">
        <v>1</v>
      </c>
      <c r="B14" s="12" t="s">
        <v>0</v>
      </c>
      <c r="C14" s="11">
        <v>502839</v>
      </c>
      <c r="D14" s="11">
        <v>33047</v>
      </c>
      <c r="E14" s="10">
        <v>-20814</v>
      </c>
      <c r="F14" s="11">
        <v>6881</v>
      </c>
      <c r="G14" s="10">
        <v>-150214</v>
      </c>
      <c r="H14" s="10">
        <v>-125000</v>
      </c>
      <c r="I14" s="62">
        <f t="shared" si="0"/>
        <v>25214</v>
      </c>
    </row>
    <row r="15" spans="1:20">
      <c r="A15" s="5"/>
      <c r="B15" s="5"/>
      <c r="C15" s="6">
        <v>7715462</v>
      </c>
      <c r="D15" s="7">
        <v>-38733</v>
      </c>
      <c r="E15" s="6">
        <v>15907</v>
      </c>
      <c r="F15" s="6">
        <v>26461</v>
      </c>
      <c r="G15" s="50">
        <f>SUM(G4:G14)</f>
        <v>-1849</v>
      </c>
      <c r="H15" s="50">
        <f>SUM(H4:H14)</f>
        <v>-21405</v>
      </c>
      <c r="I15" s="50">
        <f t="shared" si="0"/>
        <v>-19556</v>
      </c>
    </row>
    <row r="16" spans="1:20">
      <c r="A16" s="2"/>
      <c r="B16" s="2"/>
      <c r="C16" s="3">
        <v>7715462</v>
      </c>
      <c r="D16" s="4">
        <v>-38733</v>
      </c>
      <c r="E16" s="3">
        <v>15907</v>
      </c>
      <c r="F16" s="3">
        <v>26461</v>
      </c>
      <c r="G16" s="3">
        <v>31444</v>
      </c>
      <c r="H16" s="3">
        <v>54615</v>
      </c>
      <c r="I16" s="3">
        <f t="shared" si="0"/>
        <v>23171</v>
      </c>
    </row>
    <row r="17" spans="1:9">
      <c r="G17" s="49"/>
    </row>
    <row r="19" spans="1:9">
      <c r="C19" s="192" t="s">
        <v>119</v>
      </c>
      <c r="D19" s="192"/>
      <c r="E19" s="192"/>
      <c r="F19" s="192"/>
      <c r="G19" s="1" t="s">
        <v>75</v>
      </c>
      <c r="H19" s="1" t="s">
        <v>118</v>
      </c>
    </row>
    <row r="20" spans="1:9">
      <c r="A20" s="16" t="s">
        <v>77</v>
      </c>
      <c r="B20" s="16" t="s">
        <v>78</v>
      </c>
      <c r="C20" s="16" t="s">
        <v>37</v>
      </c>
      <c r="D20" s="16" t="s">
        <v>36</v>
      </c>
      <c r="E20" s="16" t="s">
        <v>35</v>
      </c>
      <c r="F20" s="16" t="s">
        <v>34</v>
      </c>
      <c r="G20" s="16" t="s">
        <v>33</v>
      </c>
      <c r="H20" s="16" t="s">
        <v>33</v>
      </c>
      <c r="I20" s="48" t="s">
        <v>76</v>
      </c>
    </row>
    <row r="21" spans="1:9" ht="14.4" customHeight="1">
      <c r="A21" s="15" t="s">
        <v>79</v>
      </c>
      <c r="B21" s="14"/>
      <c r="C21" s="14"/>
      <c r="D21" s="14"/>
      <c r="E21" s="14"/>
      <c r="F21" s="14"/>
      <c r="G21" s="14"/>
      <c r="H21" s="14"/>
      <c r="I21" s="59"/>
    </row>
    <row r="22" spans="1:9">
      <c r="A22" s="12" t="s">
        <v>80</v>
      </c>
      <c r="B22" s="12" t="s">
        <v>81</v>
      </c>
      <c r="C22" s="9">
        <v>0</v>
      </c>
      <c r="D22" s="9">
        <v>0</v>
      </c>
      <c r="E22" s="9">
        <v>0</v>
      </c>
      <c r="F22" s="9">
        <v>0</v>
      </c>
      <c r="G22" s="11">
        <v>15600</v>
      </c>
      <c r="H22" s="53">
        <v>15600</v>
      </c>
      <c r="I22" s="63">
        <f>H22-G22</f>
        <v>0</v>
      </c>
    </row>
    <row r="23" spans="1:9">
      <c r="A23" s="12" t="s">
        <v>80</v>
      </c>
      <c r="B23" s="12" t="s">
        <v>82</v>
      </c>
      <c r="C23" s="9">
        <v>0</v>
      </c>
      <c r="D23" s="9">
        <v>0</v>
      </c>
      <c r="E23" s="9">
        <v>0</v>
      </c>
      <c r="F23" s="9">
        <v>0</v>
      </c>
      <c r="G23" s="10">
        <v>-1500</v>
      </c>
      <c r="H23" s="54">
        <v>-1500</v>
      </c>
      <c r="I23" s="63">
        <f t="shared" ref="I23:I34" si="1">H23-G23</f>
        <v>0</v>
      </c>
    </row>
    <row r="24" spans="1:9">
      <c r="A24" s="12" t="s">
        <v>80</v>
      </c>
      <c r="B24" s="12" t="s">
        <v>83</v>
      </c>
      <c r="C24" s="10">
        <v>-201180</v>
      </c>
      <c r="D24" s="8">
        <v>-513</v>
      </c>
      <c r="E24" s="9">
        <v>253</v>
      </c>
      <c r="F24" s="8">
        <v>-28</v>
      </c>
      <c r="G24" s="8">
        <v>-900</v>
      </c>
      <c r="H24" s="55">
        <v>130</v>
      </c>
      <c r="I24" s="63">
        <f t="shared" si="1"/>
        <v>1030</v>
      </c>
    </row>
    <row r="25" spans="1:9">
      <c r="A25" s="12" t="s">
        <v>80</v>
      </c>
      <c r="B25" s="12" t="s">
        <v>84</v>
      </c>
      <c r="C25" s="9">
        <v>0</v>
      </c>
      <c r="D25" s="9">
        <v>0</v>
      </c>
      <c r="E25" s="9">
        <v>0</v>
      </c>
      <c r="F25" s="9">
        <v>0</v>
      </c>
      <c r="G25" s="11">
        <v>12900</v>
      </c>
      <c r="H25" s="53">
        <v>12900</v>
      </c>
      <c r="I25" s="63">
        <f t="shared" si="1"/>
        <v>0</v>
      </c>
    </row>
    <row r="26" spans="1:9">
      <c r="A26" s="12" t="s">
        <v>85</v>
      </c>
      <c r="B26" s="12" t="s">
        <v>86</v>
      </c>
      <c r="C26" s="11">
        <v>9398</v>
      </c>
      <c r="D26" s="10">
        <v>-1855</v>
      </c>
      <c r="E26" s="11">
        <v>2584</v>
      </c>
      <c r="F26" s="8">
        <v>-286</v>
      </c>
      <c r="G26" s="11">
        <v>12359</v>
      </c>
      <c r="H26" s="53">
        <v>-6521</v>
      </c>
      <c r="I26" s="63">
        <f t="shared" si="1"/>
        <v>-18880</v>
      </c>
    </row>
    <row r="27" spans="1:9">
      <c r="A27" s="12" t="s">
        <v>87</v>
      </c>
      <c r="B27" s="12" t="s">
        <v>49</v>
      </c>
      <c r="C27" s="9">
        <v>0</v>
      </c>
      <c r="D27" s="9">
        <v>0</v>
      </c>
      <c r="E27" s="9">
        <v>0</v>
      </c>
      <c r="F27" s="9">
        <v>0</v>
      </c>
      <c r="G27" s="11">
        <v>3250</v>
      </c>
      <c r="H27" s="53">
        <v>3250</v>
      </c>
      <c r="I27" s="63">
        <f t="shared" si="1"/>
        <v>0</v>
      </c>
    </row>
    <row r="28" spans="1:9">
      <c r="A28" s="12" t="s">
        <v>110</v>
      </c>
      <c r="B28" s="12" t="s">
        <v>111</v>
      </c>
      <c r="C28" s="9">
        <v>0</v>
      </c>
      <c r="D28" s="9">
        <v>0</v>
      </c>
      <c r="E28" s="9">
        <v>0</v>
      </c>
      <c r="F28" s="9">
        <v>0</v>
      </c>
      <c r="G28" s="9">
        <v>156</v>
      </c>
      <c r="H28" s="56">
        <v>156</v>
      </c>
      <c r="I28" s="63">
        <f t="shared" si="1"/>
        <v>0</v>
      </c>
    </row>
    <row r="29" spans="1:9">
      <c r="A29" s="12" t="s">
        <v>112</v>
      </c>
      <c r="B29" s="12" t="s">
        <v>113</v>
      </c>
      <c r="C29" s="9">
        <v>0</v>
      </c>
      <c r="D29" s="9">
        <v>0</v>
      </c>
      <c r="E29" s="9">
        <v>0</v>
      </c>
      <c r="F29" s="9">
        <v>0</v>
      </c>
      <c r="G29" s="11">
        <v>2999</v>
      </c>
      <c r="H29" s="53">
        <v>2999</v>
      </c>
      <c r="I29" s="63">
        <f t="shared" si="1"/>
        <v>0</v>
      </c>
    </row>
    <row r="30" spans="1:9">
      <c r="A30" s="12" t="s">
        <v>112</v>
      </c>
      <c r="B30" s="12" t="s">
        <v>114</v>
      </c>
      <c r="C30" s="9">
        <v>0</v>
      </c>
      <c r="D30" s="9">
        <v>0</v>
      </c>
      <c r="E30" s="9">
        <v>0</v>
      </c>
      <c r="F30" s="9">
        <v>0</v>
      </c>
      <c r="G30" s="11">
        <v>7800</v>
      </c>
      <c r="H30" s="53">
        <v>7800</v>
      </c>
      <c r="I30" s="63">
        <f t="shared" si="1"/>
        <v>0</v>
      </c>
    </row>
    <row r="31" spans="1:9">
      <c r="A31" s="12" t="s">
        <v>115</v>
      </c>
      <c r="B31" s="12" t="s">
        <v>116</v>
      </c>
      <c r="C31" s="11">
        <v>39952</v>
      </c>
      <c r="D31" s="8">
        <v>-440</v>
      </c>
      <c r="E31" s="9">
        <v>616</v>
      </c>
      <c r="F31" s="8">
        <v>-260</v>
      </c>
      <c r="G31" s="11">
        <v>6265</v>
      </c>
      <c r="H31" s="53">
        <v>6549</v>
      </c>
      <c r="I31" s="63">
        <f t="shared" si="1"/>
        <v>284</v>
      </c>
    </row>
    <row r="32" spans="1:9">
      <c r="A32" s="12" t="s">
        <v>115</v>
      </c>
      <c r="B32" s="12" t="s">
        <v>117</v>
      </c>
      <c r="C32" s="11">
        <v>73007</v>
      </c>
      <c r="D32" s="11">
        <v>4234</v>
      </c>
      <c r="E32" s="10">
        <v>-4782</v>
      </c>
      <c r="F32" s="9">
        <v>35</v>
      </c>
      <c r="G32" s="10">
        <v>-28840</v>
      </c>
      <c r="H32" s="54">
        <v>-32506</v>
      </c>
      <c r="I32" s="63">
        <f t="shared" si="1"/>
        <v>-3666</v>
      </c>
    </row>
    <row r="33" spans="1:22">
      <c r="A33" s="5"/>
      <c r="B33" s="5"/>
      <c r="C33" s="7">
        <v>-817877</v>
      </c>
      <c r="D33" s="6">
        <v>5443</v>
      </c>
      <c r="E33" s="6">
        <v>9008</v>
      </c>
      <c r="F33" s="7">
        <v>-618</v>
      </c>
      <c r="G33" s="52">
        <f>SUM(G22:G32)</f>
        <v>30089</v>
      </c>
      <c r="H33" s="57">
        <f>SUM(H22:H32)</f>
        <v>8857</v>
      </c>
      <c r="I33" s="60">
        <f t="shared" si="1"/>
        <v>-21232</v>
      </c>
    </row>
    <row r="34" spans="1:22">
      <c r="A34" s="2"/>
      <c r="B34" s="2"/>
      <c r="C34" s="4">
        <v>-817877</v>
      </c>
      <c r="D34" s="3">
        <v>5443</v>
      </c>
      <c r="E34" s="3">
        <v>9008</v>
      </c>
      <c r="F34" s="4">
        <v>-618</v>
      </c>
      <c r="G34" s="4">
        <v>-7782</v>
      </c>
      <c r="H34" s="58">
        <v>-41098</v>
      </c>
      <c r="I34" s="61">
        <f t="shared" si="1"/>
        <v>-33316</v>
      </c>
    </row>
    <row r="37" spans="1:22">
      <c r="A37" s="174"/>
      <c r="B37"/>
      <c r="C37"/>
      <c r="D37"/>
      <c r="E37"/>
      <c r="F37"/>
      <c r="G37"/>
      <c r="H37"/>
      <c r="I37" s="1" t="s">
        <v>75</v>
      </c>
      <c r="J37" s="1" t="s">
        <v>118</v>
      </c>
      <c r="K37"/>
      <c r="L37"/>
      <c r="M37"/>
      <c r="N37"/>
      <c r="O37"/>
      <c r="P37"/>
      <c r="Q37"/>
      <c r="R37"/>
      <c r="S37"/>
      <c r="T37"/>
      <c r="U37"/>
      <c r="V37"/>
    </row>
    <row r="38" spans="1:22">
      <c r="A38" s="16" t="s">
        <v>721</v>
      </c>
      <c r="B38" s="16" t="s">
        <v>722</v>
      </c>
      <c r="C38" s="16" t="s">
        <v>562</v>
      </c>
      <c r="D38" s="16" t="s">
        <v>563</v>
      </c>
      <c r="E38" s="16" t="s">
        <v>37</v>
      </c>
      <c r="F38" s="16" t="s">
        <v>36</v>
      </c>
      <c r="G38" s="16" t="s">
        <v>35</v>
      </c>
      <c r="H38" s="16" t="s">
        <v>34</v>
      </c>
      <c r="I38" s="16" t="s">
        <v>33</v>
      </c>
      <c r="J38" s="16" t="s">
        <v>33</v>
      </c>
      <c r="K38" s="48" t="s">
        <v>76</v>
      </c>
    </row>
    <row r="39" spans="1:22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</row>
    <row r="41" spans="1:22">
      <c r="A41" s="169"/>
    </row>
    <row r="42" spans="1:22" ht="14.4" customHeight="1">
      <c r="A42" s="175" t="s">
        <v>723</v>
      </c>
      <c r="B42" s="176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7"/>
    </row>
    <row r="43" spans="1:22" ht="14.4" customHeight="1">
      <c r="A43" s="178" t="s">
        <v>724</v>
      </c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80"/>
    </row>
    <row r="44" spans="1:22">
      <c r="A44" s="12" t="s">
        <v>725</v>
      </c>
      <c r="B44" s="12" t="s">
        <v>726</v>
      </c>
      <c r="C44" s="10">
        <v>-3200</v>
      </c>
      <c r="D44" s="10">
        <v>-1048</v>
      </c>
      <c r="E44" s="10">
        <v>-1381682</v>
      </c>
      <c r="F44" s="10">
        <v>-2809</v>
      </c>
      <c r="G44" s="11">
        <v>26278</v>
      </c>
      <c r="H44" s="8">
        <v>-81</v>
      </c>
      <c r="I44" s="11">
        <v>27976</v>
      </c>
      <c r="J44" s="11">
        <v>30593</v>
      </c>
      <c r="K44" s="49">
        <f>J44-I44</f>
        <v>2617</v>
      </c>
      <c r="M44" s="79"/>
    </row>
    <row r="45" spans="1:22">
      <c r="A45" s="181"/>
      <c r="B45" s="181"/>
      <c r="C45" s="182">
        <v>-3200</v>
      </c>
      <c r="D45" s="182">
        <v>-1048</v>
      </c>
      <c r="E45" s="182">
        <v>-1381682</v>
      </c>
      <c r="F45" s="182">
        <v>-2809</v>
      </c>
      <c r="G45" s="183">
        <v>26278</v>
      </c>
      <c r="H45" s="182">
        <v>-81</v>
      </c>
      <c r="I45" s="183">
        <v>27976</v>
      </c>
      <c r="J45" s="183">
        <v>30593</v>
      </c>
      <c r="K45" s="49">
        <f t="shared" ref="K45:K46" si="2">J45-I45</f>
        <v>2617</v>
      </c>
      <c r="M45" s="79"/>
    </row>
    <row r="46" spans="1:22">
      <c r="A46" s="5"/>
      <c r="B46" s="5"/>
      <c r="C46" s="7">
        <v>-3200</v>
      </c>
      <c r="D46" s="7">
        <v>-1048</v>
      </c>
      <c r="E46" s="7">
        <v>-1381682</v>
      </c>
      <c r="F46" s="7">
        <v>-2809</v>
      </c>
      <c r="G46" s="6">
        <v>26278</v>
      </c>
      <c r="H46" s="7">
        <v>-81</v>
      </c>
      <c r="I46" s="6">
        <v>27976</v>
      </c>
      <c r="J46" s="6">
        <v>30593</v>
      </c>
      <c r="K46" s="49">
        <f t="shared" si="2"/>
        <v>2617</v>
      </c>
      <c r="L46" s="80"/>
      <c r="M46" s="81"/>
    </row>
  </sheetData>
  <mergeCells count="4">
    <mergeCell ref="C1:F1"/>
    <mergeCell ref="C19:F19"/>
    <mergeCell ref="K2:S2"/>
    <mergeCell ref="K9:T10"/>
  </mergeCells>
  <pageMargins left="0.7" right="0.7" top="0.75" bottom="0.75" header="0.3" footer="0.3"/>
  <pageSetup orientation="portrait" horizontalDpi="0" verticalDpi="0" r:id="rId1"/>
  <legacyDrawing r:id="rId2"/>
  <controls>
    <control shapeId="1025" r:id="rId3" name="Control 1"/>
    <control shapeId="1026" r:id="rId4" name="Control 2"/>
    <control shapeId="1027" r:id="rId5" name="Control 3"/>
    <control shapeId="1028" r:id="rId6" name="Control 4"/>
    <control shapeId="1029" r:id="rId7" name="Control 5"/>
    <control shapeId="1030" r:id="rId8" name="Control 6"/>
    <control shapeId="1031" r:id="rId9" name="Control 7"/>
    <control shapeId="1032" r:id="rId10" name="Control 8"/>
    <control shapeId="1033" r:id="rId11" name="Control 9"/>
    <control shapeId="1034" r:id="rId12" name="Control 10"/>
    <control shapeId="1035" r:id="rId13" name="Control 11"/>
    <control shapeId="1037" r:id="rId14" name="Control 13"/>
    <control shapeId="1039" r:id="rId15" name="Control 15"/>
    <control shapeId="1040" r:id="rId16" name="Control 16"/>
    <control shapeId="1041" r:id="rId17" name="Control 17"/>
    <control shapeId="1042" r:id="rId18" name="Control 18"/>
    <control shapeId="1043" r:id="rId19" name="Control 19"/>
    <control shapeId="1044" r:id="rId20" name="Control 20"/>
    <control shapeId="1045" r:id="rId21" name="Control 21"/>
    <control shapeId="1046" r:id="rId22" name="Control 22"/>
    <control shapeId="1047" r:id="rId23" name="Control 23"/>
    <control shapeId="1048" r:id="rId24" name="Control 24"/>
    <control shapeId="1049" r:id="rId25" name="Control 25"/>
    <control shapeId="1051" r:id="rId26" name="Control 27"/>
  </control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2:Z65"/>
  <sheetViews>
    <sheetView workbookViewId="0">
      <selection activeCell="E33" sqref="E33"/>
    </sheetView>
  </sheetViews>
  <sheetFormatPr defaultRowHeight="14.4"/>
  <cols>
    <col min="1" max="1" width="6.21875" customWidth="1"/>
    <col min="2" max="2" width="19.77734375" bestFit="1" customWidth="1"/>
    <col min="3" max="3" width="9.21875" bestFit="1" customWidth="1"/>
    <col min="4" max="4" width="10" bestFit="1" customWidth="1"/>
    <col min="5" max="5" width="12.109375" bestFit="1" customWidth="1"/>
    <col min="6" max="6" width="11.5546875" bestFit="1" customWidth="1"/>
    <col min="7" max="7" width="12" bestFit="1" customWidth="1"/>
    <col min="8" max="8" width="12.5546875" bestFit="1" customWidth="1"/>
    <col min="10" max="11" width="11.109375" bestFit="1" customWidth="1"/>
    <col min="12" max="13" width="10" bestFit="1" customWidth="1"/>
    <col min="14" max="15" width="10.44140625" bestFit="1" customWidth="1"/>
    <col min="16" max="16" width="10.44140625" style="85" customWidth="1"/>
    <col min="17" max="17" width="10.44140625" bestFit="1" customWidth="1"/>
    <col min="18" max="18" width="10.33203125" bestFit="1" customWidth="1"/>
    <col min="19" max="19" width="9.44140625" bestFit="1" customWidth="1"/>
    <col min="20" max="20" width="5.88671875" bestFit="1" customWidth="1"/>
    <col min="21" max="21" width="14" bestFit="1" customWidth="1"/>
    <col min="22" max="22" width="14.44140625" bestFit="1" customWidth="1"/>
    <col min="23" max="23" width="11.77734375" bestFit="1" customWidth="1"/>
    <col min="24" max="24" width="14.44140625" bestFit="1" customWidth="1"/>
  </cols>
  <sheetData>
    <row r="2" spans="1:26" ht="15.6">
      <c r="A2" s="195" t="s">
        <v>692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</row>
    <row r="3" spans="1:26">
      <c r="P3" s="85" t="s">
        <v>586</v>
      </c>
    </row>
    <row r="4" spans="1:26">
      <c r="A4" s="5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86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6" t="s">
        <v>39</v>
      </c>
      <c r="B5" s="16" t="s">
        <v>38</v>
      </c>
      <c r="C5" s="16" t="s">
        <v>562</v>
      </c>
      <c r="D5" s="16" t="s">
        <v>563</v>
      </c>
      <c r="E5" s="16" t="s">
        <v>37</v>
      </c>
      <c r="F5" s="16" t="s">
        <v>36</v>
      </c>
      <c r="G5" s="16" t="s">
        <v>35</v>
      </c>
      <c r="H5" s="16" t="s">
        <v>34</v>
      </c>
      <c r="I5" s="16" t="s">
        <v>33</v>
      </c>
      <c r="J5" s="75" t="s">
        <v>564</v>
      </c>
      <c r="K5" s="75" t="s">
        <v>566</v>
      </c>
      <c r="L5" s="75" t="s">
        <v>568</v>
      </c>
      <c r="M5" s="75" t="s">
        <v>570</v>
      </c>
      <c r="N5" s="75" t="s">
        <v>572</v>
      </c>
      <c r="O5" s="75" t="s">
        <v>574</v>
      </c>
      <c r="P5" s="87" t="s">
        <v>584</v>
      </c>
      <c r="Q5" s="16" t="s">
        <v>575</v>
      </c>
      <c r="R5" s="16" t="s">
        <v>576</v>
      </c>
      <c r="S5" s="16" t="s">
        <v>577</v>
      </c>
      <c r="T5" s="16" t="s">
        <v>127</v>
      </c>
      <c r="U5" s="16" t="s">
        <v>578</v>
      </c>
      <c r="V5" s="16" t="s">
        <v>579</v>
      </c>
      <c r="W5" s="16" t="s">
        <v>580</v>
      </c>
      <c r="X5" s="16" t="s">
        <v>581</v>
      </c>
      <c r="Y5" s="1"/>
      <c r="Z5" s="1"/>
    </row>
    <row r="6" spans="1:26">
      <c r="A6" s="76"/>
      <c r="B6" s="76"/>
      <c r="C6" s="76"/>
      <c r="D6" s="76"/>
      <c r="E6" s="76"/>
      <c r="F6" s="76"/>
      <c r="G6" s="76"/>
      <c r="H6" s="76"/>
      <c r="I6" s="76"/>
      <c r="J6" s="77" t="s">
        <v>565</v>
      </c>
      <c r="K6" s="77" t="s">
        <v>567</v>
      </c>
      <c r="L6" s="77" t="s">
        <v>569</v>
      </c>
      <c r="M6" s="77" t="s">
        <v>571</v>
      </c>
      <c r="N6" s="77" t="s">
        <v>573</v>
      </c>
      <c r="O6" s="77" t="s">
        <v>573</v>
      </c>
      <c r="P6" s="88" t="s">
        <v>585</v>
      </c>
      <c r="Q6" s="76"/>
      <c r="R6" s="76"/>
      <c r="S6" s="76"/>
      <c r="T6" s="76"/>
      <c r="U6" s="76"/>
      <c r="V6" s="76"/>
      <c r="W6" s="76"/>
      <c r="X6" s="76"/>
      <c r="Y6" s="1"/>
      <c r="Z6" s="1"/>
    </row>
    <row r="7" spans="1:26" ht="14.4" customHeight="1">
      <c r="A7" s="15" t="s">
        <v>32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89"/>
      <c r="Q7" s="14"/>
      <c r="R7" s="14"/>
      <c r="S7" s="14"/>
      <c r="T7" s="14"/>
      <c r="U7" s="14"/>
      <c r="V7" s="14"/>
      <c r="W7" s="14"/>
      <c r="X7" s="14"/>
      <c r="Y7" s="14"/>
      <c r="Z7" s="13"/>
    </row>
    <row r="8" spans="1:26">
      <c r="A8" s="12" t="s">
        <v>31</v>
      </c>
      <c r="B8" s="12" t="s">
        <v>30</v>
      </c>
      <c r="C8" s="10">
        <v>-58439</v>
      </c>
      <c r="D8" s="10">
        <v>-3541</v>
      </c>
      <c r="E8" s="10">
        <v>-621407</v>
      </c>
      <c r="F8" s="10">
        <v>-11947</v>
      </c>
      <c r="G8" s="11">
        <v>11087</v>
      </c>
      <c r="H8" s="11">
        <v>4812</v>
      </c>
      <c r="I8" s="10">
        <v>-7917</v>
      </c>
      <c r="J8" s="8">
        <v>-11.97</v>
      </c>
      <c r="K8" s="8">
        <v>-5.65</v>
      </c>
      <c r="L8" s="8">
        <v>-2.6</v>
      </c>
      <c r="M8" s="8">
        <v>-1.87</v>
      </c>
      <c r="N8" s="8">
        <v>-6</v>
      </c>
      <c r="O8" s="8">
        <v>-15.83</v>
      </c>
      <c r="P8" s="83"/>
      <c r="Q8" s="9">
        <v>39.26</v>
      </c>
      <c r="R8" s="9">
        <v>49.61</v>
      </c>
      <c r="S8" s="9">
        <v>88.87</v>
      </c>
      <c r="T8" s="9">
        <v>75</v>
      </c>
      <c r="U8" s="8">
        <v>-13.88</v>
      </c>
      <c r="V8" s="78">
        <v>0.46458333333333335</v>
      </c>
      <c r="W8" s="78">
        <v>0.17083333333333331</v>
      </c>
      <c r="X8" s="78">
        <v>0.17083333333333331</v>
      </c>
      <c r="Y8" s="1"/>
      <c r="Z8" s="79"/>
    </row>
    <row r="9" spans="1:26">
      <c r="A9" s="12" t="s">
        <v>29</v>
      </c>
      <c r="B9" s="12" t="s">
        <v>28</v>
      </c>
      <c r="C9" s="10">
        <v>-22462</v>
      </c>
      <c r="D9" s="9">
        <v>37</v>
      </c>
      <c r="E9" s="10">
        <v>-257992</v>
      </c>
      <c r="F9" s="10">
        <v>-11001</v>
      </c>
      <c r="G9" s="11">
        <v>9666</v>
      </c>
      <c r="H9" s="8">
        <v>-323</v>
      </c>
      <c r="I9" s="11">
        <v>85387</v>
      </c>
      <c r="J9" s="8">
        <v>-10.98</v>
      </c>
      <c r="K9" s="8">
        <v>-5.44</v>
      </c>
      <c r="L9" s="8">
        <v>-2.48</v>
      </c>
      <c r="M9" s="8">
        <v>-1.87</v>
      </c>
      <c r="N9" s="8">
        <v>-5.37</v>
      </c>
      <c r="O9" s="8">
        <v>-11.85</v>
      </c>
      <c r="P9" s="83"/>
      <c r="Q9" s="9">
        <v>16.440000000000001</v>
      </c>
      <c r="R9" s="9">
        <v>21.97</v>
      </c>
      <c r="S9" s="9">
        <v>38.409999999999997</v>
      </c>
      <c r="T9" s="9">
        <v>75</v>
      </c>
      <c r="U9" s="9">
        <v>36.590000000000003</v>
      </c>
      <c r="V9" s="78">
        <v>0.20902777777777778</v>
      </c>
      <c r="W9" s="78">
        <v>0.12986111111111112</v>
      </c>
      <c r="X9" s="78">
        <v>4.7916666666666663E-2</v>
      </c>
      <c r="Y9" s="1"/>
      <c r="Z9" s="79"/>
    </row>
    <row r="10" spans="1:26">
      <c r="A10" s="12" t="s">
        <v>27</v>
      </c>
      <c r="B10" s="12" t="s">
        <v>26</v>
      </c>
      <c r="C10" s="9">
        <v>0</v>
      </c>
      <c r="D10" s="9">
        <v>19</v>
      </c>
      <c r="E10" s="10">
        <v>-27678</v>
      </c>
      <c r="F10" s="8">
        <v>-69</v>
      </c>
      <c r="G10" s="9">
        <v>258</v>
      </c>
      <c r="H10" s="8">
        <v>-32</v>
      </c>
      <c r="I10" s="11">
        <v>21281</v>
      </c>
      <c r="J10" s="9">
        <v>1.45</v>
      </c>
      <c r="K10" s="9">
        <v>0.69</v>
      </c>
      <c r="L10" s="9">
        <v>0.15</v>
      </c>
      <c r="M10" s="8">
        <v>-0.22</v>
      </c>
      <c r="N10" s="8">
        <v>-1.23</v>
      </c>
      <c r="O10" s="8">
        <v>-4.12</v>
      </c>
      <c r="P10" s="83"/>
      <c r="Q10" s="9">
        <v>8.4700000000000006</v>
      </c>
      <c r="R10" s="9">
        <v>12.8</v>
      </c>
      <c r="S10" s="9">
        <v>21.27</v>
      </c>
      <c r="T10" s="9">
        <v>100</v>
      </c>
      <c r="U10" s="9">
        <v>78.73</v>
      </c>
      <c r="V10" s="78">
        <v>4.3055555555555562E-2</v>
      </c>
      <c r="W10" s="78">
        <v>4.7916666666666663E-2</v>
      </c>
      <c r="X10" s="78">
        <v>8.8888888888888892E-2</v>
      </c>
      <c r="Y10" s="1"/>
      <c r="Z10" s="79"/>
    </row>
    <row r="11" spans="1:26">
      <c r="A11" s="12" t="s">
        <v>25</v>
      </c>
      <c r="B11" s="12" t="s">
        <v>24</v>
      </c>
      <c r="C11" s="11">
        <v>8525</v>
      </c>
      <c r="D11" s="9">
        <v>249</v>
      </c>
      <c r="E11" s="11">
        <v>1897971</v>
      </c>
      <c r="F11" s="11">
        <v>7095</v>
      </c>
      <c r="G11" s="10">
        <v>-6587</v>
      </c>
      <c r="H11" s="9">
        <v>904</v>
      </c>
      <c r="I11" s="10">
        <v>-38532</v>
      </c>
      <c r="J11" s="9">
        <v>12.17</v>
      </c>
      <c r="K11" s="9">
        <v>6.98</v>
      </c>
      <c r="L11" s="9">
        <v>3.73</v>
      </c>
      <c r="M11" s="9">
        <v>0.94</v>
      </c>
      <c r="N11" s="9">
        <v>2.7</v>
      </c>
      <c r="O11" s="9">
        <v>5.86</v>
      </c>
      <c r="P11" s="83"/>
      <c r="Q11" s="9">
        <v>2.4900000000000002</v>
      </c>
      <c r="R11" s="9">
        <v>4.74</v>
      </c>
      <c r="S11" s="9">
        <v>7.23</v>
      </c>
      <c r="T11" s="9">
        <v>75</v>
      </c>
      <c r="U11" s="9">
        <v>67.78</v>
      </c>
      <c r="V11" s="78">
        <v>8.9583333333333334E-2</v>
      </c>
      <c r="W11" s="78">
        <v>8.8888888888888892E-2</v>
      </c>
      <c r="X11" s="78">
        <v>0.17083333333333331</v>
      </c>
      <c r="Y11" s="1"/>
      <c r="Z11" s="79"/>
    </row>
    <row r="12" spans="1:26">
      <c r="A12" s="12" t="s">
        <v>23</v>
      </c>
      <c r="B12" s="12" t="s">
        <v>22</v>
      </c>
      <c r="C12" s="11">
        <v>70205</v>
      </c>
      <c r="D12" s="11">
        <v>2935</v>
      </c>
      <c r="E12" s="11">
        <v>1433888</v>
      </c>
      <c r="F12" s="11">
        <v>53275</v>
      </c>
      <c r="G12" s="10">
        <v>-50072</v>
      </c>
      <c r="H12" s="11">
        <v>1643</v>
      </c>
      <c r="I12" s="10">
        <v>-153628</v>
      </c>
      <c r="J12" s="9">
        <v>58.01</v>
      </c>
      <c r="K12" s="9">
        <v>28.87</v>
      </c>
      <c r="L12" s="9">
        <v>13.14</v>
      </c>
      <c r="M12" s="9">
        <v>6.66</v>
      </c>
      <c r="N12" s="9">
        <v>19.03</v>
      </c>
      <c r="O12" s="9">
        <v>41.15</v>
      </c>
      <c r="P12" s="83"/>
      <c r="Q12" s="9">
        <v>33.299999999999997</v>
      </c>
      <c r="R12" s="9">
        <v>93.42</v>
      </c>
      <c r="S12" s="9">
        <v>126.72</v>
      </c>
      <c r="T12" s="9">
        <v>100</v>
      </c>
      <c r="U12" s="8">
        <v>-26.72</v>
      </c>
      <c r="V12" s="78">
        <v>0.56041666666666667</v>
      </c>
      <c r="W12" s="78">
        <v>0.17083333333333331</v>
      </c>
      <c r="X12" s="78">
        <v>0.21180555555555555</v>
      </c>
      <c r="Y12" s="1"/>
      <c r="Z12" s="79"/>
    </row>
    <row r="13" spans="1:26">
      <c r="A13" s="12" t="s">
        <v>21</v>
      </c>
      <c r="B13" s="12" t="s">
        <v>20</v>
      </c>
      <c r="C13" s="10">
        <v>-4850</v>
      </c>
      <c r="D13" s="8">
        <v>-637</v>
      </c>
      <c r="E13" s="11">
        <v>65371</v>
      </c>
      <c r="F13" s="10">
        <v>-7697</v>
      </c>
      <c r="G13" s="11">
        <v>6075</v>
      </c>
      <c r="H13" s="8">
        <v>-226</v>
      </c>
      <c r="I13" s="11">
        <v>27457</v>
      </c>
      <c r="J13" s="8">
        <v>-1.4</v>
      </c>
      <c r="K13" s="8">
        <v>-1.29</v>
      </c>
      <c r="L13" s="8">
        <v>-0.86</v>
      </c>
      <c r="M13" s="8">
        <v>-1.87</v>
      </c>
      <c r="N13" s="8">
        <v>-5.76</v>
      </c>
      <c r="O13" s="8">
        <v>-13.4</v>
      </c>
      <c r="P13" s="83"/>
      <c r="Q13" s="9">
        <v>13.49</v>
      </c>
      <c r="R13" s="9">
        <v>15.02</v>
      </c>
      <c r="S13" s="9">
        <v>28.51</v>
      </c>
      <c r="T13" s="9">
        <v>125</v>
      </c>
      <c r="U13" s="9">
        <v>96.49</v>
      </c>
      <c r="V13" s="78">
        <v>0.2951388888888889</v>
      </c>
      <c r="W13" s="78">
        <v>0.17083333333333331</v>
      </c>
      <c r="X13" s="78">
        <v>0.17083333333333331</v>
      </c>
      <c r="Y13" s="1"/>
      <c r="Z13" s="79"/>
    </row>
    <row r="14" spans="1:26">
      <c r="A14" s="12" t="s">
        <v>19</v>
      </c>
      <c r="B14" s="12" t="s">
        <v>18</v>
      </c>
      <c r="C14" s="10">
        <v>-31565</v>
      </c>
      <c r="D14" s="11">
        <v>1520</v>
      </c>
      <c r="E14" s="11">
        <v>281728</v>
      </c>
      <c r="F14" s="10">
        <v>-8015</v>
      </c>
      <c r="G14" s="11">
        <v>7266</v>
      </c>
      <c r="H14" s="8">
        <v>-573</v>
      </c>
      <c r="I14" s="11">
        <v>27475</v>
      </c>
      <c r="J14" s="8">
        <v>-2.83</v>
      </c>
      <c r="K14" s="8">
        <v>-1.63</v>
      </c>
      <c r="L14" s="8">
        <v>-0.83</v>
      </c>
      <c r="M14" s="8">
        <v>-2.25</v>
      </c>
      <c r="N14" s="8">
        <v>-6.8</v>
      </c>
      <c r="O14" s="8">
        <v>-16.04</v>
      </c>
      <c r="P14" s="83"/>
      <c r="Q14" s="9">
        <v>26.27</v>
      </c>
      <c r="R14" s="9">
        <v>31.53</v>
      </c>
      <c r="S14" s="9">
        <v>57.8</v>
      </c>
      <c r="T14" s="9">
        <v>100</v>
      </c>
      <c r="U14" s="9">
        <v>42.19</v>
      </c>
      <c r="V14" s="78">
        <v>0.50624999999999998</v>
      </c>
      <c r="W14" s="78">
        <v>0.12986111111111112</v>
      </c>
      <c r="X14" s="78">
        <v>0.12986111111111112</v>
      </c>
      <c r="Y14" s="1"/>
      <c r="Z14" s="79"/>
    </row>
    <row r="15" spans="1:26">
      <c r="A15" s="12" t="s">
        <v>17</v>
      </c>
      <c r="B15" s="12" t="s">
        <v>16</v>
      </c>
      <c r="C15" s="9">
        <v>25</v>
      </c>
      <c r="D15" s="8">
        <v>-972</v>
      </c>
      <c r="E15" s="11">
        <v>259465</v>
      </c>
      <c r="F15" s="10">
        <v>-3718</v>
      </c>
      <c r="G15" s="11">
        <v>3000</v>
      </c>
      <c r="H15" s="9">
        <v>0</v>
      </c>
      <c r="I15" s="11">
        <v>48961</v>
      </c>
      <c r="J15" s="8">
        <v>-3.22</v>
      </c>
      <c r="K15" s="8">
        <v>-1.63</v>
      </c>
      <c r="L15" s="8">
        <v>-0.69</v>
      </c>
      <c r="M15" s="8">
        <v>-2.36</v>
      </c>
      <c r="N15" s="8">
        <v>-4.8099999999999996</v>
      </c>
      <c r="O15" s="8">
        <v>-8.67</v>
      </c>
      <c r="P15" s="83"/>
      <c r="Q15" s="9">
        <v>10.74</v>
      </c>
      <c r="R15" s="9">
        <v>10.17</v>
      </c>
      <c r="S15" s="9">
        <v>20.91</v>
      </c>
      <c r="T15" s="9">
        <v>75</v>
      </c>
      <c r="U15" s="9">
        <v>54.08</v>
      </c>
      <c r="V15" s="78">
        <v>0.29236111111111113</v>
      </c>
      <c r="W15" s="78">
        <v>8.8888888888888892E-2</v>
      </c>
      <c r="X15" s="78">
        <v>4.7916666666666663E-2</v>
      </c>
      <c r="Y15" s="1"/>
      <c r="Z15" s="79"/>
    </row>
    <row r="16" spans="1:26">
      <c r="A16" s="12" t="s">
        <v>15</v>
      </c>
      <c r="B16" s="12" t="s">
        <v>14</v>
      </c>
      <c r="C16" s="10">
        <v>-13995</v>
      </c>
      <c r="D16" s="8">
        <v>-55</v>
      </c>
      <c r="E16" s="11">
        <v>387799</v>
      </c>
      <c r="F16" s="10">
        <v>-21798</v>
      </c>
      <c r="G16" s="11">
        <v>10923</v>
      </c>
      <c r="H16" s="8">
        <v>-108</v>
      </c>
      <c r="I16" s="11">
        <v>26664</v>
      </c>
      <c r="J16" s="8">
        <v>-33.299999999999997</v>
      </c>
      <c r="K16" s="8">
        <v>-17.43</v>
      </c>
      <c r="L16" s="8">
        <v>-7.72</v>
      </c>
      <c r="M16" s="8">
        <v>-4.17</v>
      </c>
      <c r="N16" s="8">
        <v>-8.58</v>
      </c>
      <c r="O16" s="8">
        <v>-15.84</v>
      </c>
      <c r="P16" s="83"/>
      <c r="Q16" s="9">
        <v>22.23</v>
      </c>
      <c r="R16" s="9">
        <v>20.100000000000001</v>
      </c>
      <c r="S16" s="9">
        <v>42.33</v>
      </c>
      <c r="T16" s="9">
        <v>75</v>
      </c>
      <c r="U16" s="9">
        <v>32.67</v>
      </c>
      <c r="V16" s="78">
        <v>0.33402777777777781</v>
      </c>
      <c r="W16" s="78">
        <v>0.12986111111111112</v>
      </c>
      <c r="X16" s="78">
        <v>4.7916666666666663E-2</v>
      </c>
      <c r="Y16" s="1"/>
      <c r="Z16" s="79"/>
    </row>
    <row r="17" spans="1:26">
      <c r="A17" s="12" t="s">
        <v>13</v>
      </c>
      <c r="B17" s="12" t="s">
        <v>12</v>
      </c>
      <c r="C17" s="11">
        <v>6158</v>
      </c>
      <c r="D17" s="8">
        <v>-711</v>
      </c>
      <c r="E17" s="10">
        <v>-27132</v>
      </c>
      <c r="F17" s="10">
        <v>-19794</v>
      </c>
      <c r="G17" s="11">
        <v>10339</v>
      </c>
      <c r="H17" s="9">
        <v>408</v>
      </c>
      <c r="I17" s="11">
        <v>106061</v>
      </c>
      <c r="J17" s="8">
        <v>-49.41</v>
      </c>
      <c r="K17" s="8">
        <v>-25.59</v>
      </c>
      <c r="L17" s="8">
        <v>-10.93</v>
      </c>
      <c r="M17" s="8">
        <v>-3.15</v>
      </c>
      <c r="N17" s="8">
        <v>-6.16</v>
      </c>
      <c r="O17" s="8">
        <v>-10.86</v>
      </c>
      <c r="P17" s="83"/>
      <c r="Q17" s="9">
        <v>54.91</v>
      </c>
      <c r="R17" s="9">
        <v>52.78</v>
      </c>
      <c r="S17" s="9">
        <v>107.69</v>
      </c>
      <c r="T17" s="9">
        <v>150</v>
      </c>
      <c r="U17" s="9">
        <v>42.31</v>
      </c>
      <c r="V17" s="78">
        <v>0.33888888888888885</v>
      </c>
      <c r="W17" s="78">
        <v>0.17083333333333331</v>
      </c>
      <c r="X17" s="78">
        <v>8.8888888888888892E-2</v>
      </c>
      <c r="Y17" s="1"/>
      <c r="Z17" s="79"/>
    </row>
    <row r="18" spans="1:26">
      <c r="A18" s="12" t="s">
        <v>11</v>
      </c>
      <c r="B18" s="12" t="s">
        <v>10</v>
      </c>
      <c r="C18" s="10">
        <v>-49968</v>
      </c>
      <c r="D18" s="11">
        <v>3212</v>
      </c>
      <c r="E18" s="11">
        <v>265674</v>
      </c>
      <c r="F18" s="11">
        <v>1593</v>
      </c>
      <c r="G18" s="9">
        <v>29</v>
      </c>
      <c r="H18" s="11">
        <v>2732</v>
      </c>
      <c r="I18" s="11">
        <v>15417</v>
      </c>
      <c r="J18" s="8">
        <v>-20.93</v>
      </c>
      <c r="K18" s="8">
        <v>-7.38</v>
      </c>
      <c r="L18" s="8">
        <v>-2.02</v>
      </c>
      <c r="M18" s="9">
        <v>0.23</v>
      </c>
      <c r="N18" s="9">
        <v>2</v>
      </c>
      <c r="O18" s="9">
        <v>4.6100000000000003</v>
      </c>
      <c r="P18" s="83"/>
      <c r="Q18" s="9">
        <v>41.8</v>
      </c>
      <c r="R18" s="9">
        <v>54.44</v>
      </c>
      <c r="S18" s="9">
        <v>96.24</v>
      </c>
      <c r="T18" s="9">
        <v>100</v>
      </c>
      <c r="U18" s="9">
        <v>3.76</v>
      </c>
      <c r="V18" s="78">
        <v>0.58958333333333335</v>
      </c>
      <c r="W18" s="78">
        <v>0.21180555555555555</v>
      </c>
      <c r="X18" s="78">
        <v>0.17083333333333331</v>
      </c>
      <c r="Y18" s="1"/>
      <c r="Z18" s="79"/>
    </row>
    <row r="19" spans="1:26">
      <c r="A19" s="12" t="s">
        <v>9</v>
      </c>
      <c r="B19" s="12" t="s">
        <v>8</v>
      </c>
      <c r="C19" s="10">
        <v>-14950</v>
      </c>
      <c r="D19" s="11">
        <v>1144</v>
      </c>
      <c r="E19" s="11">
        <v>864256</v>
      </c>
      <c r="F19" s="10">
        <v>-9216</v>
      </c>
      <c r="G19" s="11">
        <v>6022</v>
      </c>
      <c r="H19" s="8">
        <v>-94</v>
      </c>
      <c r="I19" s="11">
        <v>111609</v>
      </c>
      <c r="J19" s="9">
        <v>0.59</v>
      </c>
      <c r="K19" s="8">
        <v>-0.14000000000000001</v>
      </c>
      <c r="L19" s="8">
        <v>-0.2</v>
      </c>
      <c r="M19" s="8">
        <v>-3.96</v>
      </c>
      <c r="N19" s="8">
        <v>-11.6</v>
      </c>
      <c r="O19" s="8">
        <v>-26.64</v>
      </c>
      <c r="P19" s="83"/>
      <c r="Q19" s="9">
        <v>21.18</v>
      </c>
      <c r="R19" s="9">
        <v>24.23</v>
      </c>
      <c r="S19" s="9">
        <v>45.41</v>
      </c>
      <c r="T19" s="9">
        <v>125</v>
      </c>
      <c r="U19" s="9">
        <v>79.59</v>
      </c>
      <c r="V19" s="78">
        <v>8.4027777777777771E-2</v>
      </c>
      <c r="W19" s="78">
        <v>4.7916666666666663E-2</v>
      </c>
      <c r="X19" s="78">
        <v>4.7916666666666663E-2</v>
      </c>
      <c r="Y19" s="1"/>
      <c r="Z19" s="79"/>
    </row>
    <row r="20" spans="1:26">
      <c r="A20" s="12" t="s">
        <v>7</v>
      </c>
      <c r="B20" s="12" t="s">
        <v>6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11">
        <v>16414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83"/>
      <c r="Q20" s="9">
        <v>0</v>
      </c>
      <c r="R20" s="9">
        <v>0</v>
      </c>
      <c r="S20" s="9">
        <v>0</v>
      </c>
      <c r="T20" s="9">
        <v>100</v>
      </c>
      <c r="U20" s="9">
        <v>100</v>
      </c>
      <c r="V20" s="78">
        <v>0</v>
      </c>
      <c r="W20" s="78">
        <v>6.9444444444444441E-3</v>
      </c>
      <c r="X20" s="78">
        <v>6.9444444444444441E-3</v>
      </c>
      <c r="Y20" s="1"/>
      <c r="Z20" s="79"/>
    </row>
    <row r="21" spans="1:26">
      <c r="A21" s="12" t="s">
        <v>5</v>
      </c>
      <c r="B21" s="12" t="s">
        <v>4</v>
      </c>
      <c r="C21" s="11">
        <v>51644</v>
      </c>
      <c r="D21" s="10">
        <v>-3835</v>
      </c>
      <c r="E21" s="10">
        <v>-1195695</v>
      </c>
      <c r="F21" s="11">
        <v>13550</v>
      </c>
      <c r="G21" s="10">
        <v>-1946</v>
      </c>
      <c r="H21" s="11">
        <v>2980</v>
      </c>
      <c r="I21" s="10">
        <v>-10570</v>
      </c>
      <c r="J21" s="8">
        <v>-30.92</v>
      </c>
      <c r="K21" s="8">
        <v>-18.5</v>
      </c>
      <c r="L21" s="8">
        <v>-9.2899999999999991</v>
      </c>
      <c r="M21" s="9">
        <v>2.0099999999999998</v>
      </c>
      <c r="N21" s="9">
        <v>6.16</v>
      </c>
      <c r="O21" s="9">
        <v>14.01</v>
      </c>
      <c r="P21" s="83"/>
      <c r="Q21" s="9">
        <v>22.15</v>
      </c>
      <c r="R21" s="9">
        <v>32.89</v>
      </c>
      <c r="S21" s="9">
        <v>55.04</v>
      </c>
      <c r="T21" s="9">
        <v>125</v>
      </c>
      <c r="U21" s="9">
        <v>69.959999999999994</v>
      </c>
      <c r="V21" s="78">
        <v>0.42986111111111108</v>
      </c>
      <c r="W21" s="78">
        <v>8.8888888888888892E-2</v>
      </c>
      <c r="X21" s="78">
        <v>0.25277777777777777</v>
      </c>
      <c r="Y21" s="1"/>
      <c r="Z21" s="79"/>
    </row>
    <row r="22" spans="1:26">
      <c r="A22" s="12" t="s">
        <v>3</v>
      </c>
      <c r="B22" s="12" t="s">
        <v>2</v>
      </c>
      <c r="C22" s="11">
        <v>53300</v>
      </c>
      <c r="D22" s="10">
        <v>-2724</v>
      </c>
      <c r="E22" s="10">
        <v>-1862512</v>
      </c>
      <c r="F22" s="11">
        <v>21903</v>
      </c>
      <c r="G22" s="10">
        <v>-20959</v>
      </c>
      <c r="H22" s="8">
        <v>-919</v>
      </c>
      <c r="I22" s="10">
        <v>-56738</v>
      </c>
      <c r="J22" s="9">
        <v>22.37</v>
      </c>
      <c r="K22" s="9">
        <v>9.84</v>
      </c>
      <c r="L22" s="9">
        <v>3.96</v>
      </c>
      <c r="M22" s="9">
        <v>5.14</v>
      </c>
      <c r="N22" s="9">
        <v>11.81</v>
      </c>
      <c r="O22" s="9">
        <v>23.42</v>
      </c>
      <c r="P22" s="83"/>
      <c r="Q22" s="9">
        <v>31.82</v>
      </c>
      <c r="R22" s="9">
        <v>49.75</v>
      </c>
      <c r="S22" s="9">
        <v>81.569999999999993</v>
      </c>
      <c r="T22" s="9">
        <v>125</v>
      </c>
      <c r="U22" s="9">
        <v>43.43</v>
      </c>
      <c r="V22" s="78">
        <v>0.21458333333333335</v>
      </c>
      <c r="W22" s="78">
        <v>0.12986111111111112</v>
      </c>
      <c r="X22" s="78">
        <v>0.21180555555555555</v>
      </c>
      <c r="Y22" s="1"/>
      <c r="Z22" s="79"/>
    </row>
    <row r="23" spans="1:26">
      <c r="A23" s="12" t="s">
        <v>1</v>
      </c>
      <c r="B23" s="12" t="s">
        <v>0</v>
      </c>
      <c r="C23" s="11">
        <v>119149</v>
      </c>
      <c r="D23" s="9">
        <v>943</v>
      </c>
      <c r="E23" s="11">
        <v>728841</v>
      </c>
      <c r="F23" s="11">
        <v>26601</v>
      </c>
      <c r="G23" s="10">
        <v>-21424</v>
      </c>
      <c r="H23" s="11">
        <v>8107</v>
      </c>
      <c r="I23" s="10">
        <v>-148312</v>
      </c>
      <c r="J23" s="9">
        <v>15.9</v>
      </c>
      <c r="K23" s="9">
        <v>7.48</v>
      </c>
      <c r="L23" s="9">
        <v>3.67</v>
      </c>
      <c r="M23" s="9">
        <v>7.09</v>
      </c>
      <c r="N23" s="9">
        <v>16.850000000000001</v>
      </c>
      <c r="O23" s="9">
        <v>32.1</v>
      </c>
      <c r="P23" s="83"/>
      <c r="Q23" s="9">
        <v>41.98</v>
      </c>
      <c r="R23" s="9">
        <v>56.99</v>
      </c>
      <c r="S23" s="9">
        <v>98.97</v>
      </c>
      <c r="T23" s="9">
        <v>100</v>
      </c>
      <c r="U23" s="9">
        <v>1.03</v>
      </c>
      <c r="V23" s="78">
        <v>0.51597222222222217</v>
      </c>
      <c r="W23" s="78">
        <v>0.21180555555555555</v>
      </c>
      <c r="X23" s="78">
        <v>0.29375000000000001</v>
      </c>
      <c r="Y23" s="1"/>
      <c r="Z23" s="79"/>
    </row>
    <row r="24" spans="1:26">
      <c r="A24" s="12" t="s">
        <v>320</v>
      </c>
      <c r="B24" s="12" t="s">
        <v>582</v>
      </c>
      <c r="C24" s="10">
        <v>-59894</v>
      </c>
      <c r="D24" s="8">
        <v>-339</v>
      </c>
      <c r="E24" s="11">
        <v>456238</v>
      </c>
      <c r="F24" s="10">
        <v>-15199</v>
      </c>
      <c r="G24" s="11">
        <v>14093</v>
      </c>
      <c r="H24" s="8">
        <v>-201</v>
      </c>
      <c r="I24" s="10">
        <v>-5720</v>
      </c>
      <c r="J24" s="8">
        <v>-10.58</v>
      </c>
      <c r="K24" s="8">
        <v>-4.97</v>
      </c>
      <c r="L24" s="8">
        <v>-2.1800000000000002</v>
      </c>
      <c r="M24" s="8">
        <v>-3.37</v>
      </c>
      <c r="N24" s="8">
        <v>-9.48</v>
      </c>
      <c r="O24" s="8">
        <v>-22.71</v>
      </c>
      <c r="P24" s="83"/>
      <c r="Q24" s="9">
        <v>41.22</v>
      </c>
      <c r="R24" s="9">
        <v>48.67</v>
      </c>
      <c r="S24" s="9">
        <v>89.89</v>
      </c>
      <c r="T24" s="9">
        <v>75</v>
      </c>
      <c r="U24" s="8">
        <v>-14.89</v>
      </c>
      <c r="V24" s="78">
        <v>0.54652777777777783</v>
      </c>
      <c r="W24" s="78">
        <v>0.25277777777777777</v>
      </c>
      <c r="X24" s="78">
        <v>0.12986111111111112</v>
      </c>
      <c r="Y24" s="1"/>
      <c r="Z24" s="79"/>
    </row>
    <row r="25" spans="1:26">
      <c r="A25" s="12" t="s">
        <v>538</v>
      </c>
      <c r="B25" s="12" t="s">
        <v>539</v>
      </c>
      <c r="C25" s="10">
        <v>-30550</v>
      </c>
      <c r="D25" s="8">
        <v>-568</v>
      </c>
      <c r="E25" s="10">
        <v>-120457</v>
      </c>
      <c r="F25" s="10">
        <v>-6991</v>
      </c>
      <c r="G25" s="11">
        <v>6117</v>
      </c>
      <c r="H25" s="8">
        <v>-539</v>
      </c>
      <c r="I25" s="11">
        <v>29437</v>
      </c>
      <c r="J25" s="8">
        <v>-2.9</v>
      </c>
      <c r="K25" s="8">
        <v>-1.76</v>
      </c>
      <c r="L25" s="8">
        <v>-1</v>
      </c>
      <c r="M25" s="8">
        <v>-1.49</v>
      </c>
      <c r="N25" s="8">
        <v>-5.1100000000000003</v>
      </c>
      <c r="O25" s="8">
        <v>-13.16</v>
      </c>
      <c r="P25" s="83"/>
      <c r="Q25" s="9">
        <v>12.77</v>
      </c>
      <c r="R25" s="9">
        <v>14.11</v>
      </c>
      <c r="S25" s="9">
        <v>26.88</v>
      </c>
      <c r="T25" s="9">
        <v>50</v>
      </c>
      <c r="U25" s="9">
        <v>23.12</v>
      </c>
      <c r="V25" s="78">
        <v>0.21041666666666667</v>
      </c>
      <c r="W25" s="78">
        <v>0.17083333333333331</v>
      </c>
      <c r="X25" s="78">
        <v>4.7916666666666663E-2</v>
      </c>
      <c r="Y25" s="1"/>
      <c r="Z25" s="79"/>
    </row>
    <row r="26" spans="1:26">
      <c r="A26" s="12" t="s">
        <v>554</v>
      </c>
      <c r="B26" s="12" t="s">
        <v>583</v>
      </c>
      <c r="C26" s="11">
        <v>58777</v>
      </c>
      <c r="D26" s="10">
        <v>-1281</v>
      </c>
      <c r="E26" s="10">
        <v>-247376</v>
      </c>
      <c r="F26" s="11">
        <v>21409</v>
      </c>
      <c r="G26" s="10">
        <v>-20603</v>
      </c>
      <c r="H26" s="11">
        <v>1529</v>
      </c>
      <c r="I26" s="10">
        <v>-10186</v>
      </c>
      <c r="J26" s="9">
        <v>24.09</v>
      </c>
      <c r="K26" s="9">
        <v>11.34</v>
      </c>
      <c r="L26" s="9">
        <v>4.6900000000000004</v>
      </c>
      <c r="M26" s="9">
        <v>2.0499999999999998</v>
      </c>
      <c r="N26" s="9">
        <v>6.13</v>
      </c>
      <c r="O26" s="9">
        <v>11.27</v>
      </c>
      <c r="P26" s="83"/>
      <c r="Q26" s="9">
        <v>18.13</v>
      </c>
      <c r="R26" s="9">
        <v>31.26</v>
      </c>
      <c r="S26" s="9">
        <v>49.39</v>
      </c>
      <c r="T26" s="9">
        <v>50</v>
      </c>
      <c r="U26" s="9">
        <v>0.61</v>
      </c>
      <c r="V26" s="78">
        <v>0.38541666666666669</v>
      </c>
      <c r="W26" s="78">
        <v>0.17083333333333331</v>
      </c>
      <c r="X26" s="78">
        <v>0.21180555555555555</v>
      </c>
      <c r="Y26" s="1"/>
      <c r="Z26" s="79"/>
    </row>
    <row r="27" spans="1:26">
      <c r="A27" s="5"/>
      <c r="B27" s="5"/>
      <c r="C27" s="7">
        <v>-68480</v>
      </c>
      <c r="D27" s="7">
        <v>-644</v>
      </c>
      <c r="E27" s="6">
        <v>3316542</v>
      </c>
      <c r="F27" s="7">
        <v>-57977</v>
      </c>
      <c r="G27" s="6">
        <v>29444</v>
      </c>
      <c r="H27" s="6">
        <v>25622</v>
      </c>
      <c r="I27" s="6">
        <v>781373</v>
      </c>
      <c r="J27" s="7">
        <v>-202.86</v>
      </c>
      <c r="K27" s="7">
        <v>-116.83</v>
      </c>
      <c r="L27" s="7">
        <v>-54.07</v>
      </c>
      <c r="M27" s="7">
        <v>-18.940000000000001</v>
      </c>
      <c r="N27" s="7">
        <v>-45.67</v>
      </c>
      <c r="O27" s="7">
        <v>-109.08</v>
      </c>
      <c r="P27" s="83"/>
      <c r="Q27" s="6">
        <v>744.76</v>
      </c>
      <c r="R27" s="6">
        <v>977.45</v>
      </c>
      <c r="S27" s="6">
        <v>1722.21</v>
      </c>
      <c r="T27" s="6">
        <v>3225</v>
      </c>
      <c r="U27" s="6">
        <v>1502.76</v>
      </c>
      <c r="V27" s="5"/>
      <c r="W27" s="5"/>
      <c r="X27" s="5"/>
      <c r="Y27" s="80"/>
      <c r="Z27" s="81"/>
    </row>
    <row r="28" spans="1:26">
      <c r="A28" s="2"/>
      <c r="B28" s="2"/>
      <c r="C28" s="4">
        <v>-68480</v>
      </c>
      <c r="D28" s="4">
        <v>-644</v>
      </c>
      <c r="E28" s="3">
        <v>3316542</v>
      </c>
      <c r="F28" s="4">
        <v>-57977</v>
      </c>
      <c r="G28" s="3">
        <v>29444</v>
      </c>
      <c r="H28" s="3">
        <v>25622</v>
      </c>
      <c r="I28" s="3">
        <v>781373</v>
      </c>
      <c r="J28" s="4">
        <v>-202.86</v>
      </c>
      <c r="K28" s="4">
        <v>-116.83</v>
      </c>
      <c r="L28" s="4">
        <v>-54.07</v>
      </c>
      <c r="M28" s="4">
        <v>-18.940000000000001</v>
      </c>
      <c r="N28" s="4">
        <v>-45.67</v>
      </c>
      <c r="O28" s="4">
        <v>-109.08</v>
      </c>
      <c r="P28" s="84"/>
      <c r="Q28" s="3">
        <v>744.76</v>
      </c>
      <c r="R28" s="3">
        <v>977.45</v>
      </c>
      <c r="S28" s="3">
        <v>1722.21</v>
      </c>
      <c r="T28" s="3">
        <v>3225</v>
      </c>
      <c r="U28" s="3">
        <v>1502.76</v>
      </c>
      <c r="V28" s="2"/>
      <c r="W28" s="2"/>
      <c r="X28" s="2"/>
      <c r="Y28" s="1"/>
      <c r="Z28" s="1"/>
    </row>
    <row r="32" spans="1:26">
      <c r="A32" s="5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2" ht="27.6" customHeight="1">
      <c r="A33" s="16" t="s">
        <v>77</v>
      </c>
      <c r="B33" s="16" t="s">
        <v>697</v>
      </c>
      <c r="C33" s="16" t="s">
        <v>698</v>
      </c>
      <c r="D33" s="16" t="s">
        <v>562</v>
      </c>
      <c r="E33" s="16" t="s">
        <v>699</v>
      </c>
      <c r="F33" s="16" t="s">
        <v>700</v>
      </c>
      <c r="G33" s="16" t="s">
        <v>701</v>
      </c>
      <c r="H33" s="16" t="s">
        <v>702</v>
      </c>
      <c r="I33" s="16" t="s">
        <v>703</v>
      </c>
      <c r="J33" s="16" t="s">
        <v>33</v>
      </c>
      <c r="K33" s="75" t="s">
        <v>564</v>
      </c>
      <c r="L33" s="75" t="s">
        <v>566</v>
      </c>
      <c r="M33" s="75" t="s">
        <v>568</v>
      </c>
      <c r="N33" s="75" t="s">
        <v>570</v>
      </c>
      <c r="O33" s="75" t="s">
        <v>572</v>
      </c>
      <c r="P33" s="75" t="s">
        <v>574</v>
      </c>
      <c r="Q33" s="87" t="s">
        <v>584</v>
      </c>
      <c r="R33" s="16" t="s">
        <v>704</v>
      </c>
      <c r="S33" s="16" t="s">
        <v>705</v>
      </c>
      <c r="T33" s="16" t="s">
        <v>706</v>
      </c>
      <c r="U33" s="16" t="s">
        <v>127</v>
      </c>
      <c r="V33" s="16" t="s">
        <v>578</v>
      </c>
    </row>
    <row r="34" spans="1:22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7" t="s">
        <v>565</v>
      </c>
      <c r="L34" s="77" t="s">
        <v>567</v>
      </c>
      <c r="M34" s="77" t="s">
        <v>569</v>
      </c>
      <c r="N34" s="77" t="s">
        <v>571</v>
      </c>
      <c r="O34" s="77" t="s">
        <v>573</v>
      </c>
      <c r="P34" s="77" t="s">
        <v>573</v>
      </c>
      <c r="Q34" s="88" t="s">
        <v>585</v>
      </c>
      <c r="R34" s="76"/>
      <c r="S34" s="76"/>
      <c r="T34" s="76"/>
      <c r="U34" s="76"/>
      <c r="V34" s="76"/>
    </row>
    <row r="35" spans="1:2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82"/>
      <c r="R35" s="1"/>
      <c r="S35" s="1"/>
      <c r="T35" s="1"/>
      <c r="U35" s="1"/>
      <c r="V35" s="1"/>
    </row>
    <row r="36" spans="1:22">
      <c r="A36" s="169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82"/>
      <c r="R36" s="1"/>
      <c r="S36" s="1"/>
      <c r="T36" s="1"/>
      <c r="U36" s="1"/>
      <c r="V36" s="1"/>
    </row>
    <row r="37" spans="1:22">
      <c r="A37" s="12" t="s">
        <v>97</v>
      </c>
      <c r="B37" s="12" t="s">
        <v>98</v>
      </c>
      <c r="C37" s="170">
        <v>29485.95</v>
      </c>
      <c r="D37" s="10">
        <v>-106300</v>
      </c>
      <c r="E37" s="11">
        <v>2596</v>
      </c>
      <c r="F37" s="11">
        <v>76024838</v>
      </c>
      <c r="G37" s="10">
        <v>-2535177</v>
      </c>
      <c r="H37" s="11">
        <v>1545706</v>
      </c>
      <c r="I37" s="8">
        <v>-26</v>
      </c>
      <c r="J37" s="10">
        <v>-1502869</v>
      </c>
      <c r="K37" s="171">
        <v>-1129.75</v>
      </c>
      <c r="L37" s="8">
        <v>-661.75</v>
      </c>
      <c r="M37" s="8">
        <v>-338.24</v>
      </c>
      <c r="N37" s="171">
        <v>-1303.74</v>
      </c>
      <c r="O37" s="171">
        <v>-2844.64</v>
      </c>
      <c r="P37" s="171">
        <v>-5223.84</v>
      </c>
      <c r="Q37" s="172"/>
      <c r="R37" s="9">
        <v>595.65</v>
      </c>
      <c r="S37" s="9">
        <v>549.39</v>
      </c>
      <c r="T37" s="170">
        <v>1145.04</v>
      </c>
      <c r="U37" s="11">
        <v>1100</v>
      </c>
      <c r="V37" s="8">
        <v>-45.03</v>
      </c>
    </row>
    <row r="38" spans="1:22">
      <c r="A38" s="12" t="s">
        <v>96</v>
      </c>
      <c r="B38" s="12" t="s">
        <v>707</v>
      </c>
      <c r="C38" s="170">
        <v>1961.05</v>
      </c>
      <c r="D38" s="10">
        <v>-19383</v>
      </c>
      <c r="E38" s="10">
        <v>-53306</v>
      </c>
      <c r="F38" s="10">
        <v>-104042804</v>
      </c>
      <c r="G38" s="10">
        <v>-1159</v>
      </c>
      <c r="H38" s="11">
        <v>116314</v>
      </c>
      <c r="I38" s="8">
        <v>-221</v>
      </c>
      <c r="J38" s="11">
        <v>4262976</v>
      </c>
      <c r="K38" s="8">
        <v>-214.31</v>
      </c>
      <c r="L38" s="8">
        <v>-135.72999999999999</v>
      </c>
      <c r="M38" s="8">
        <v>-82.29</v>
      </c>
      <c r="N38" s="9">
        <v>34.15</v>
      </c>
      <c r="O38" s="9">
        <v>11.85</v>
      </c>
      <c r="P38" s="8">
        <v>-33.03</v>
      </c>
      <c r="Q38" s="83"/>
      <c r="R38" s="9">
        <v>395.11</v>
      </c>
      <c r="S38" s="9">
        <v>547.07000000000005</v>
      </c>
      <c r="T38" s="9">
        <v>942.18</v>
      </c>
      <c r="U38" s="9">
        <v>900</v>
      </c>
      <c r="V38" s="8">
        <v>-42.18</v>
      </c>
    </row>
    <row r="39" spans="1:22">
      <c r="A39" s="12" t="s">
        <v>104</v>
      </c>
      <c r="B39" s="12" t="s">
        <v>107</v>
      </c>
      <c r="C39" s="170">
        <v>1342</v>
      </c>
      <c r="D39" s="10">
        <v>-590065</v>
      </c>
      <c r="E39" s="11">
        <v>14056</v>
      </c>
      <c r="F39" s="11">
        <v>18732348</v>
      </c>
      <c r="G39" s="10">
        <v>-355792</v>
      </c>
      <c r="H39" s="11">
        <v>686545</v>
      </c>
      <c r="I39" s="10">
        <v>-2847</v>
      </c>
      <c r="J39" s="11">
        <v>4583392</v>
      </c>
      <c r="K39" s="8">
        <v>-310.39</v>
      </c>
      <c r="L39" s="8">
        <v>-167.29</v>
      </c>
      <c r="M39" s="8">
        <v>-82.17</v>
      </c>
      <c r="N39" s="8">
        <v>-185.75</v>
      </c>
      <c r="O39" s="8">
        <v>-472.51</v>
      </c>
      <c r="P39" s="8">
        <v>-966.68</v>
      </c>
      <c r="Q39" s="83"/>
      <c r="R39" s="9">
        <v>595.65</v>
      </c>
      <c r="S39" s="9">
        <v>549.39</v>
      </c>
      <c r="T39" s="170">
        <v>1145.04</v>
      </c>
      <c r="U39" s="11">
        <v>1100</v>
      </c>
      <c r="V39" s="8">
        <v>-45.03</v>
      </c>
    </row>
    <row r="40" spans="1:22">
      <c r="A40" s="12" t="s">
        <v>97</v>
      </c>
      <c r="B40" s="12" t="s">
        <v>99</v>
      </c>
      <c r="C40" s="170">
        <v>11543.57</v>
      </c>
      <c r="D40" s="10">
        <v>-2325</v>
      </c>
      <c r="E40" s="11">
        <v>1438</v>
      </c>
      <c r="F40" s="11">
        <v>14292308</v>
      </c>
      <c r="G40" s="10">
        <v>-503177</v>
      </c>
      <c r="H40" s="11">
        <v>275673</v>
      </c>
      <c r="I40" s="8">
        <v>-147</v>
      </c>
      <c r="J40" s="11">
        <v>11687672</v>
      </c>
      <c r="K40" s="9">
        <v>294.58</v>
      </c>
      <c r="L40" s="8">
        <v>-10.59</v>
      </c>
      <c r="M40" s="8">
        <v>-39.54</v>
      </c>
      <c r="N40" s="8">
        <v>-320.57</v>
      </c>
      <c r="O40" s="8">
        <v>-717.2</v>
      </c>
      <c r="P40" s="171">
        <v>-1209.69</v>
      </c>
      <c r="Q40" s="172"/>
      <c r="R40" s="9">
        <v>595.65</v>
      </c>
      <c r="S40" s="9">
        <v>549.39</v>
      </c>
      <c r="T40" s="170">
        <v>1145.04</v>
      </c>
      <c r="U40" s="11">
        <v>1100</v>
      </c>
      <c r="V40" s="8">
        <v>-45.03</v>
      </c>
    </row>
    <row r="41" spans="1:22">
      <c r="A41" s="12" t="s">
        <v>80</v>
      </c>
      <c r="B41" s="12" t="s">
        <v>651</v>
      </c>
      <c r="C41" s="170">
        <v>21210</v>
      </c>
      <c r="D41" s="10">
        <v>-14884</v>
      </c>
      <c r="E41" s="8">
        <v>-55</v>
      </c>
      <c r="F41" s="10">
        <v>-1166228</v>
      </c>
      <c r="G41" s="10">
        <v>-39232</v>
      </c>
      <c r="H41" s="11">
        <v>240937</v>
      </c>
      <c r="I41" s="9">
        <v>0</v>
      </c>
      <c r="J41" s="11">
        <v>1084791</v>
      </c>
      <c r="K41" s="8">
        <v>-160.77000000000001</v>
      </c>
      <c r="L41" s="8">
        <v>-75.12</v>
      </c>
      <c r="M41" s="8">
        <v>-29.58</v>
      </c>
      <c r="N41" s="8">
        <v>-2.62</v>
      </c>
      <c r="O41" s="8">
        <v>-25.57</v>
      </c>
      <c r="P41" s="8">
        <v>-121.38</v>
      </c>
      <c r="Q41" s="83"/>
      <c r="R41" s="9">
        <v>462.89</v>
      </c>
      <c r="S41" s="9">
        <v>547.07000000000005</v>
      </c>
      <c r="T41" s="170">
        <v>1009.96</v>
      </c>
      <c r="U41" s="11">
        <v>1100</v>
      </c>
      <c r="V41" s="9">
        <v>90.04</v>
      </c>
    </row>
    <row r="42" spans="1:22">
      <c r="A42" s="12" t="s">
        <v>90</v>
      </c>
      <c r="B42" s="12" t="s">
        <v>708</v>
      </c>
      <c r="C42" s="170">
        <v>1697</v>
      </c>
      <c r="D42" s="10">
        <v>-54064</v>
      </c>
      <c r="E42" s="9">
        <v>939</v>
      </c>
      <c r="F42" s="11">
        <v>1578365</v>
      </c>
      <c r="G42" s="10">
        <v>-5667</v>
      </c>
      <c r="H42" s="11">
        <v>62854</v>
      </c>
      <c r="I42" s="8">
        <v>-119</v>
      </c>
      <c r="J42" s="10">
        <v>-637864</v>
      </c>
      <c r="K42" s="8">
        <v>-138.44</v>
      </c>
      <c r="L42" s="8">
        <v>-69.66</v>
      </c>
      <c r="M42" s="8">
        <v>-25.53</v>
      </c>
      <c r="N42" s="8">
        <v>-9.64</v>
      </c>
      <c r="O42" s="8">
        <v>-27.03</v>
      </c>
      <c r="P42" s="8">
        <v>-58.08</v>
      </c>
      <c r="Q42" s="83"/>
      <c r="R42" s="9">
        <v>595.65</v>
      </c>
      <c r="S42" s="9">
        <v>549.39</v>
      </c>
      <c r="T42" s="170">
        <v>1145.04</v>
      </c>
      <c r="U42" s="11">
        <v>1100</v>
      </c>
      <c r="V42" s="8">
        <v>-45.03</v>
      </c>
    </row>
    <row r="43" spans="1:22">
      <c r="A43" s="12" t="s">
        <v>80</v>
      </c>
      <c r="B43" s="12" t="s">
        <v>655</v>
      </c>
      <c r="C43" s="170">
        <v>6569</v>
      </c>
      <c r="D43" s="10">
        <v>-135117</v>
      </c>
      <c r="E43" s="11">
        <v>3571</v>
      </c>
      <c r="F43" s="11">
        <v>23357089</v>
      </c>
      <c r="G43" s="10">
        <v>-250956</v>
      </c>
      <c r="H43" s="11">
        <v>638110</v>
      </c>
      <c r="I43" s="8">
        <v>-36</v>
      </c>
      <c r="J43" s="11">
        <v>664243</v>
      </c>
      <c r="K43" s="8">
        <v>-76.02</v>
      </c>
      <c r="L43" s="8">
        <v>-44.9</v>
      </c>
      <c r="M43" s="8">
        <v>-24.27</v>
      </c>
      <c r="N43" s="8">
        <v>-97.67</v>
      </c>
      <c r="O43" s="8">
        <v>-316.16000000000003</v>
      </c>
      <c r="P43" s="8">
        <v>-892.58</v>
      </c>
      <c r="Q43" s="83"/>
      <c r="R43" s="9">
        <v>595.65</v>
      </c>
      <c r="S43" s="9">
        <v>549.39</v>
      </c>
      <c r="T43" s="170">
        <v>1145.04</v>
      </c>
      <c r="U43" s="11">
        <v>1100</v>
      </c>
      <c r="V43" s="8">
        <v>-45.03</v>
      </c>
    </row>
    <row r="44" spans="1:22">
      <c r="A44" s="12" t="s">
        <v>90</v>
      </c>
      <c r="B44" s="12" t="s">
        <v>709</v>
      </c>
      <c r="C44" s="9">
        <v>754.55</v>
      </c>
      <c r="D44" s="10">
        <v>-61673</v>
      </c>
      <c r="E44" s="10">
        <v>-4042</v>
      </c>
      <c r="F44" s="10">
        <v>-3002674</v>
      </c>
      <c r="G44" s="11">
        <v>27486</v>
      </c>
      <c r="H44" s="11">
        <v>78392</v>
      </c>
      <c r="I44" s="10">
        <v>-1088</v>
      </c>
      <c r="J44" s="11">
        <v>556247</v>
      </c>
      <c r="K44" s="8">
        <v>-67.16</v>
      </c>
      <c r="L44" s="8">
        <v>-39.549999999999997</v>
      </c>
      <c r="M44" s="8">
        <v>-19.28</v>
      </c>
      <c r="N44" s="8">
        <v>-8.24</v>
      </c>
      <c r="O44" s="8">
        <v>-8.56</v>
      </c>
      <c r="P44" s="8">
        <v>-1.43</v>
      </c>
      <c r="Q44" s="83"/>
      <c r="R44" s="9">
        <v>595.65</v>
      </c>
      <c r="S44" s="9">
        <v>549.39</v>
      </c>
      <c r="T44" s="170">
        <v>1145.04</v>
      </c>
      <c r="U44" s="11">
        <v>1100</v>
      </c>
      <c r="V44" s="8">
        <v>-45.03</v>
      </c>
    </row>
    <row r="45" spans="1:22">
      <c r="A45" s="12" t="s">
        <v>87</v>
      </c>
      <c r="B45" s="12" t="s">
        <v>664</v>
      </c>
      <c r="C45" s="9">
        <v>91.25</v>
      </c>
      <c r="D45" s="10">
        <v>-346581</v>
      </c>
      <c r="E45" s="10">
        <v>-4282</v>
      </c>
      <c r="F45" s="10">
        <v>-381617</v>
      </c>
      <c r="G45" s="10">
        <v>-51837</v>
      </c>
      <c r="H45" s="11">
        <v>66740</v>
      </c>
      <c r="I45" s="10">
        <v>-4597</v>
      </c>
      <c r="J45" s="11">
        <v>1135850</v>
      </c>
      <c r="K45" s="8">
        <v>-6.64</v>
      </c>
      <c r="L45" s="8">
        <v>-8.66</v>
      </c>
      <c r="M45" s="8">
        <v>-9.66</v>
      </c>
      <c r="N45" s="8">
        <v>-5.1100000000000003</v>
      </c>
      <c r="O45" s="8">
        <v>-11.23</v>
      </c>
      <c r="P45" s="8">
        <v>-32.28</v>
      </c>
      <c r="Q45" s="83"/>
      <c r="R45" s="9">
        <v>595.65</v>
      </c>
      <c r="S45" s="9">
        <v>549.39</v>
      </c>
      <c r="T45" s="170">
        <v>1145.04</v>
      </c>
      <c r="U45" s="11">
        <v>1100</v>
      </c>
      <c r="V45" s="8">
        <v>-45.03</v>
      </c>
    </row>
    <row r="46" spans="1:22">
      <c r="A46" s="12" t="s">
        <v>109</v>
      </c>
      <c r="B46" s="12" t="s">
        <v>710</v>
      </c>
      <c r="C46" s="9">
        <v>133.94999999999999</v>
      </c>
      <c r="D46" s="11">
        <v>194371</v>
      </c>
      <c r="E46" s="10">
        <v>-99295</v>
      </c>
      <c r="F46" s="10">
        <v>-13135527</v>
      </c>
      <c r="G46" s="9">
        <v>965</v>
      </c>
      <c r="H46" s="10">
        <v>-7529</v>
      </c>
      <c r="I46" s="9">
        <v>661</v>
      </c>
      <c r="J46" s="10">
        <v>-323538</v>
      </c>
      <c r="K46" s="8">
        <v>-25.4</v>
      </c>
      <c r="L46" s="8">
        <v>-15.89</v>
      </c>
      <c r="M46" s="8">
        <v>-9.5500000000000007</v>
      </c>
      <c r="N46" s="9">
        <v>11.21</v>
      </c>
      <c r="O46" s="9">
        <v>19.809999999999999</v>
      </c>
      <c r="P46" s="9">
        <v>33.61</v>
      </c>
      <c r="Q46" s="173"/>
      <c r="R46" s="9">
        <v>595.65</v>
      </c>
      <c r="S46" s="9">
        <v>549.39</v>
      </c>
      <c r="T46" s="170">
        <v>1145.04</v>
      </c>
      <c r="U46" s="11">
        <v>1100</v>
      </c>
      <c r="V46" s="8">
        <v>-45.03</v>
      </c>
    </row>
    <row r="47" spans="1:22">
      <c r="A47" s="12" t="s">
        <v>87</v>
      </c>
      <c r="B47" s="12" t="s">
        <v>56</v>
      </c>
      <c r="C47" s="9">
        <v>99.2</v>
      </c>
      <c r="D47" s="11">
        <v>357917</v>
      </c>
      <c r="E47" s="10">
        <v>-41227</v>
      </c>
      <c r="F47" s="10">
        <v>-4073039</v>
      </c>
      <c r="G47" s="11">
        <v>4064</v>
      </c>
      <c r="H47" s="11">
        <v>83045</v>
      </c>
      <c r="I47" s="10">
        <v>-8769</v>
      </c>
      <c r="J47" s="11">
        <v>521087</v>
      </c>
      <c r="K47" s="8">
        <v>-41.94</v>
      </c>
      <c r="L47" s="8">
        <v>-21.33</v>
      </c>
      <c r="M47" s="8">
        <v>-9.14</v>
      </c>
      <c r="N47" s="9">
        <v>2.2999999999999998</v>
      </c>
      <c r="O47" s="9">
        <v>5.66</v>
      </c>
      <c r="P47" s="9">
        <v>13.41</v>
      </c>
      <c r="Q47" s="173"/>
      <c r="R47" s="9">
        <v>595.65</v>
      </c>
      <c r="S47" s="9">
        <v>549.39</v>
      </c>
      <c r="T47" s="170">
        <v>1145.04</v>
      </c>
      <c r="U47" s="11">
        <v>1100</v>
      </c>
      <c r="V47" s="8">
        <v>-45.03</v>
      </c>
    </row>
    <row r="48" spans="1:22">
      <c r="A48" s="12" t="s">
        <v>93</v>
      </c>
      <c r="B48" s="12" t="s">
        <v>711</v>
      </c>
      <c r="C48" s="170">
        <v>3901.85</v>
      </c>
      <c r="D48" s="10">
        <v>-4289</v>
      </c>
      <c r="E48" s="8">
        <v>-425</v>
      </c>
      <c r="F48" s="10">
        <v>-1649425</v>
      </c>
      <c r="G48" s="10">
        <v>-8369</v>
      </c>
      <c r="H48" s="11">
        <v>66773</v>
      </c>
      <c r="I48" s="8">
        <v>-35</v>
      </c>
      <c r="J48" s="11">
        <v>499647</v>
      </c>
      <c r="K48" s="8">
        <v>-15.5</v>
      </c>
      <c r="L48" s="8">
        <v>-12.7</v>
      </c>
      <c r="M48" s="8">
        <v>-8.2799999999999994</v>
      </c>
      <c r="N48" s="8">
        <v>-9.51</v>
      </c>
      <c r="O48" s="8">
        <v>-20.75</v>
      </c>
      <c r="P48" s="8">
        <v>-38.94</v>
      </c>
      <c r="Q48" s="83"/>
      <c r="R48" s="9">
        <v>255.88</v>
      </c>
      <c r="S48" s="9">
        <v>284.88</v>
      </c>
      <c r="T48" s="9">
        <v>540.76</v>
      </c>
      <c r="U48" s="9">
        <v>600</v>
      </c>
      <c r="V48" s="9">
        <v>59.24</v>
      </c>
    </row>
    <row r="49" spans="1:22">
      <c r="A49" s="12" t="s">
        <v>712</v>
      </c>
      <c r="B49" s="12" t="s">
        <v>713</v>
      </c>
      <c r="C49" s="9">
        <v>823.15</v>
      </c>
      <c r="D49" s="10">
        <v>-3213</v>
      </c>
      <c r="E49" s="9">
        <v>783</v>
      </c>
      <c r="F49" s="11">
        <v>649366</v>
      </c>
      <c r="G49" s="11">
        <v>14587</v>
      </c>
      <c r="H49" s="11">
        <v>48599</v>
      </c>
      <c r="I49" s="8">
        <v>-470</v>
      </c>
      <c r="J49" s="11">
        <v>123777</v>
      </c>
      <c r="K49" s="8">
        <v>-0.32</v>
      </c>
      <c r="L49" s="8">
        <v>-5.89</v>
      </c>
      <c r="M49" s="8">
        <v>-6.26</v>
      </c>
      <c r="N49" s="8">
        <v>-8.9499999999999993</v>
      </c>
      <c r="O49" s="8">
        <v>-18.399999999999999</v>
      </c>
      <c r="P49" s="8">
        <v>-29.64</v>
      </c>
      <c r="Q49" s="83"/>
      <c r="R49" s="9">
        <v>462.89</v>
      </c>
      <c r="S49" s="9">
        <v>524.35</v>
      </c>
      <c r="T49" s="9">
        <v>987.24</v>
      </c>
      <c r="U49" s="11">
        <v>1100</v>
      </c>
      <c r="V49" s="9">
        <v>112.75</v>
      </c>
    </row>
    <row r="50" spans="1:22">
      <c r="A50" s="12" t="s">
        <v>94</v>
      </c>
      <c r="B50" s="12" t="s">
        <v>95</v>
      </c>
      <c r="C50" s="9">
        <v>922</v>
      </c>
      <c r="D50" s="11">
        <v>34115</v>
      </c>
      <c r="E50" s="10">
        <v>-1247</v>
      </c>
      <c r="F50" s="10">
        <v>-1158638</v>
      </c>
      <c r="G50" s="11">
        <v>24835</v>
      </c>
      <c r="H50" s="11">
        <v>3360</v>
      </c>
      <c r="I50" s="9">
        <v>140</v>
      </c>
      <c r="J50" s="10">
        <v>-1913081</v>
      </c>
      <c r="K50" s="8">
        <v>-17.87</v>
      </c>
      <c r="L50" s="8">
        <v>-12.64</v>
      </c>
      <c r="M50" s="8">
        <v>-5.89</v>
      </c>
      <c r="N50" s="9">
        <v>9.9</v>
      </c>
      <c r="O50" s="9">
        <v>27.09</v>
      </c>
      <c r="P50" s="9">
        <v>59.48</v>
      </c>
      <c r="Q50" s="173"/>
      <c r="R50" s="9">
        <v>462.89</v>
      </c>
      <c r="S50" s="9">
        <v>524.35</v>
      </c>
      <c r="T50" s="9">
        <v>987.24</v>
      </c>
      <c r="U50" s="11">
        <v>1100</v>
      </c>
      <c r="V50" s="9">
        <v>112.75</v>
      </c>
    </row>
    <row r="51" spans="1:22">
      <c r="A51" s="12" t="s">
        <v>112</v>
      </c>
      <c r="B51" s="12" t="s">
        <v>113</v>
      </c>
      <c r="C51" s="9">
        <v>329.65</v>
      </c>
      <c r="D51" s="10">
        <v>-109645</v>
      </c>
      <c r="E51" s="11">
        <v>3697</v>
      </c>
      <c r="F51" s="11">
        <v>1210720</v>
      </c>
      <c r="G51" s="10">
        <v>-7746</v>
      </c>
      <c r="H51" s="11">
        <v>64418</v>
      </c>
      <c r="I51" s="10">
        <v>-1835</v>
      </c>
      <c r="J51" s="11">
        <v>1181994</v>
      </c>
      <c r="K51" s="8">
        <v>-24.2</v>
      </c>
      <c r="L51" s="8">
        <v>-12.41</v>
      </c>
      <c r="M51" s="8">
        <v>-5.25</v>
      </c>
      <c r="N51" s="8">
        <v>-5.69</v>
      </c>
      <c r="O51" s="8">
        <v>-14.1</v>
      </c>
      <c r="P51" s="8">
        <v>-29.53</v>
      </c>
      <c r="Q51" s="83"/>
      <c r="R51" s="9">
        <v>462.89</v>
      </c>
      <c r="S51" s="9">
        <v>547.07000000000005</v>
      </c>
      <c r="T51" s="170">
        <v>1009.96</v>
      </c>
      <c r="U51" s="11">
        <v>1100</v>
      </c>
      <c r="V51" s="9">
        <v>90.04</v>
      </c>
    </row>
    <row r="52" spans="1:22">
      <c r="A52" s="12" t="s">
        <v>104</v>
      </c>
      <c r="B52" s="12" t="s">
        <v>106</v>
      </c>
      <c r="C52" s="9">
        <v>277</v>
      </c>
      <c r="D52" s="10">
        <v>-20028</v>
      </c>
      <c r="E52" s="10">
        <v>-3947</v>
      </c>
      <c r="F52" s="10">
        <v>-1095241</v>
      </c>
      <c r="G52" s="11">
        <v>6054</v>
      </c>
      <c r="H52" s="11">
        <v>48308</v>
      </c>
      <c r="I52" s="10">
        <v>-1944</v>
      </c>
      <c r="J52" s="11">
        <v>306904</v>
      </c>
      <c r="K52" s="8">
        <v>-26.62</v>
      </c>
      <c r="L52" s="8">
        <v>-12.74</v>
      </c>
      <c r="M52" s="8">
        <v>-5.15</v>
      </c>
      <c r="N52" s="8">
        <v>-2.79</v>
      </c>
      <c r="O52" s="8">
        <v>-6.22</v>
      </c>
      <c r="P52" s="8">
        <v>-10.57</v>
      </c>
      <c r="Q52" s="83"/>
      <c r="R52" s="9">
        <v>462.89</v>
      </c>
      <c r="S52" s="9">
        <v>524.35</v>
      </c>
      <c r="T52" s="9">
        <v>987.24</v>
      </c>
      <c r="U52" s="11">
        <v>1100</v>
      </c>
      <c r="V52" s="9">
        <v>112.75</v>
      </c>
    </row>
    <row r="53" spans="1:22">
      <c r="A53" s="12" t="s">
        <v>96</v>
      </c>
      <c r="B53" s="12" t="s">
        <v>714</v>
      </c>
      <c r="C53" s="170">
        <v>1340.5</v>
      </c>
      <c r="D53" s="11">
        <v>11871</v>
      </c>
      <c r="E53" s="9">
        <v>94</v>
      </c>
      <c r="F53" s="11">
        <v>123380</v>
      </c>
      <c r="G53" s="10">
        <v>-1823</v>
      </c>
      <c r="H53" s="11">
        <v>9166</v>
      </c>
      <c r="I53" s="8">
        <v>-44</v>
      </c>
      <c r="J53" s="11">
        <v>572232</v>
      </c>
      <c r="K53" s="9">
        <v>0.85</v>
      </c>
      <c r="L53" s="8">
        <v>-5.5</v>
      </c>
      <c r="M53" s="8">
        <v>-5.05</v>
      </c>
      <c r="N53" s="8">
        <v>-6.45</v>
      </c>
      <c r="O53" s="8">
        <v>-8.99</v>
      </c>
      <c r="P53" s="8">
        <v>-12.72</v>
      </c>
      <c r="Q53" s="83"/>
      <c r="R53" s="9">
        <v>189.16</v>
      </c>
      <c r="S53" s="9">
        <v>379.71</v>
      </c>
      <c r="T53" s="9">
        <v>568.87</v>
      </c>
      <c r="U53" s="9">
        <v>750</v>
      </c>
      <c r="V53" s="9">
        <v>181.13</v>
      </c>
    </row>
    <row r="54" spans="1:22">
      <c r="A54" s="12" t="s">
        <v>87</v>
      </c>
      <c r="B54" s="12" t="s">
        <v>89</v>
      </c>
      <c r="C54" s="9">
        <v>296.95</v>
      </c>
      <c r="D54" s="10">
        <v>-548844</v>
      </c>
      <c r="E54" s="10">
        <v>-25250</v>
      </c>
      <c r="F54" s="10">
        <v>-7441571</v>
      </c>
      <c r="G54" s="11">
        <v>13932</v>
      </c>
      <c r="H54" s="11">
        <v>143082</v>
      </c>
      <c r="I54" s="10">
        <v>-9675</v>
      </c>
      <c r="J54" s="11">
        <v>2533000</v>
      </c>
      <c r="K54" s="8">
        <v>-6.62</v>
      </c>
      <c r="L54" s="8">
        <v>-5.05</v>
      </c>
      <c r="M54" s="8">
        <v>-4.96</v>
      </c>
      <c r="N54" s="8">
        <v>-23.95</v>
      </c>
      <c r="O54" s="8">
        <v>-63.03</v>
      </c>
      <c r="P54" s="8">
        <v>-126.38</v>
      </c>
      <c r="Q54" s="83"/>
      <c r="R54" s="9">
        <v>595.65</v>
      </c>
      <c r="S54" s="9">
        <v>549.39</v>
      </c>
      <c r="T54" s="170">
        <v>1145.04</v>
      </c>
      <c r="U54" s="11">
        <v>1100</v>
      </c>
      <c r="V54" s="8">
        <v>-45.03</v>
      </c>
    </row>
    <row r="55" spans="1:22">
      <c r="A55" s="12" t="s">
        <v>96</v>
      </c>
      <c r="B55" s="12" t="s">
        <v>715</v>
      </c>
      <c r="C55" s="9">
        <v>13.25</v>
      </c>
      <c r="D55" s="11">
        <v>105000</v>
      </c>
      <c r="E55" s="10">
        <v>-6496</v>
      </c>
      <c r="F55" s="10">
        <v>-86072</v>
      </c>
      <c r="G55" s="9">
        <v>140</v>
      </c>
      <c r="H55" s="10">
        <v>-2324</v>
      </c>
      <c r="I55" s="11">
        <v>9709</v>
      </c>
      <c r="J55" s="10">
        <v>-39200</v>
      </c>
      <c r="K55" s="8">
        <v>-0.03</v>
      </c>
      <c r="L55" s="8">
        <v>-0.03</v>
      </c>
      <c r="M55" s="8">
        <v>-0.03</v>
      </c>
      <c r="N55" s="9">
        <v>0.1</v>
      </c>
      <c r="O55" s="9">
        <v>0.26</v>
      </c>
      <c r="P55" s="9">
        <v>0.85</v>
      </c>
      <c r="Q55" s="173"/>
      <c r="R55" s="9">
        <v>462.89</v>
      </c>
      <c r="S55" s="9">
        <v>524.35</v>
      </c>
      <c r="T55" s="9">
        <v>987.24</v>
      </c>
      <c r="U55" s="11">
        <v>1100</v>
      </c>
      <c r="V55" s="9">
        <v>112.75</v>
      </c>
    </row>
    <row r="56" spans="1:22">
      <c r="A56" s="12" t="s">
        <v>112</v>
      </c>
      <c r="B56" s="12" t="s">
        <v>114</v>
      </c>
      <c r="C56" s="9">
        <v>30.1</v>
      </c>
      <c r="D56" s="11">
        <v>1128597</v>
      </c>
      <c r="E56" s="11">
        <v>126718</v>
      </c>
      <c r="F56" s="11">
        <v>3754601</v>
      </c>
      <c r="G56" s="11">
        <v>31571</v>
      </c>
      <c r="H56" s="10">
        <v>-20572</v>
      </c>
      <c r="I56" s="11">
        <v>49602</v>
      </c>
      <c r="J56" s="11">
        <v>1648142</v>
      </c>
      <c r="K56" s="9">
        <v>31.22</v>
      </c>
      <c r="L56" s="9">
        <v>23.53</v>
      </c>
      <c r="M56" s="9">
        <v>18.73</v>
      </c>
      <c r="N56" s="9">
        <v>6.33</v>
      </c>
      <c r="O56" s="9">
        <v>4.72</v>
      </c>
      <c r="P56" s="9">
        <v>4.34</v>
      </c>
      <c r="Q56" s="173"/>
      <c r="R56" s="9">
        <v>595.65</v>
      </c>
      <c r="S56" s="9">
        <v>549.39</v>
      </c>
      <c r="T56" s="170">
        <v>1145.04</v>
      </c>
      <c r="U56" s="11">
        <v>1100</v>
      </c>
      <c r="V56" s="8">
        <v>-45.03</v>
      </c>
    </row>
    <row r="57" spans="1:22">
      <c r="A57" s="12" t="s">
        <v>100</v>
      </c>
      <c r="B57" s="12" t="s">
        <v>101</v>
      </c>
      <c r="C57" s="170">
        <v>1996</v>
      </c>
      <c r="D57" s="10">
        <v>-259259</v>
      </c>
      <c r="E57" s="11">
        <v>14487</v>
      </c>
      <c r="F57" s="11">
        <v>28750745</v>
      </c>
      <c r="G57" s="10">
        <v>-102670</v>
      </c>
      <c r="H57" s="11">
        <v>448571</v>
      </c>
      <c r="I57" s="8">
        <v>-338</v>
      </c>
      <c r="J57" s="11">
        <v>1459617</v>
      </c>
      <c r="K57" s="9">
        <v>94.86</v>
      </c>
      <c r="L57" s="9">
        <v>50.27</v>
      </c>
      <c r="M57" s="9">
        <v>22.01</v>
      </c>
      <c r="N57" s="8">
        <v>-108.13</v>
      </c>
      <c r="O57" s="8">
        <v>-337.92</v>
      </c>
      <c r="P57" s="8">
        <v>-798.17</v>
      </c>
      <c r="Q57" s="83"/>
      <c r="R57" s="9">
        <v>595.65</v>
      </c>
      <c r="S57" s="9">
        <v>549.39</v>
      </c>
      <c r="T57" s="170">
        <v>1145.04</v>
      </c>
      <c r="U57" s="11">
        <v>1100</v>
      </c>
      <c r="V57" s="8">
        <v>-45.03</v>
      </c>
    </row>
    <row r="58" spans="1:22">
      <c r="A58" s="12" t="s">
        <v>109</v>
      </c>
      <c r="B58" s="12" t="s">
        <v>716</v>
      </c>
      <c r="C58" s="9">
        <v>707.95</v>
      </c>
      <c r="D58" s="10">
        <v>-9503</v>
      </c>
      <c r="E58" s="10">
        <v>-1900</v>
      </c>
      <c r="F58" s="10">
        <v>-1338417</v>
      </c>
      <c r="G58" s="11">
        <v>22134</v>
      </c>
      <c r="H58" s="10">
        <v>-71574</v>
      </c>
      <c r="I58" s="11">
        <v>2570</v>
      </c>
      <c r="J58" s="10">
        <v>-109595</v>
      </c>
      <c r="K58" s="9">
        <v>78.14</v>
      </c>
      <c r="L58" s="9">
        <v>45.59</v>
      </c>
      <c r="M58" s="9">
        <v>23.95</v>
      </c>
      <c r="N58" s="9">
        <v>10.43</v>
      </c>
      <c r="O58" s="9">
        <v>5.46</v>
      </c>
      <c r="P58" s="8">
        <v>-12.39</v>
      </c>
      <c r="Q58" s="83"/>
      <c r="R58" s="9">
        <v>255.88</v>
      </c>
      <c r="S58" s="9">
        <v>470.99</v>
      </c>
      <c r="T58" s="9">
        <v>726.87</v>
      </c>
      <c r="U58" s="9">
        <v>800</v>
      </c>
      <c r="V58" s="9">
        <v>73.14</v>
      </c>
    </row>
    <row r="59" spans="1:22">
      <c r="A59" s="12" t="s">
        <v>90</v>
      </c>
      <c r="B59" s="12" t="s">
        <v>717</v>
      </c>
      <c r="C59" s="170">
        <v>1319.35</v>
      </c>
      <c r="D59" s="10">
        <v>-32070</v>
      </c>
      <c r="E59" s="10">
        <v>-1206</v>
      </c>
      <c r="F59" s="10">
        <v>-1592033</v>
      </c>
      <c r="G59" s="10">
        <v>-1513</v>
      </c>
      <c r="H59" s="11">
        <v>41114</v>
      </c>
      <c r="I59" s="9">
        <v>75</v>
      </c>
      <c r="J59" s="10">
        <v>-1069473</v>
      </c>
      <c r="K59" s="9">
        <v>147.82</v>
      </c>
      <c r="L59" s="9">
        <v>76.2</v>
      </c>
      <c r="M59" s="9">
        <v>31.26</v>
      </c>
      <c r="N59" s="8">
        <v>-23.33</v>
      </c>
      <c r="O59" s="8">
        <v>-70.91</v>
      </c>
      <c r="P59" s="8">
        <v>-151.16</v>
      </c>
      <c r="Q59" s="83"/>
      <c r="R59" s="9">
        <v>595.65</v>
      </c>
      <c r="S59" s="9">
        <v>549.39</v>
      </c>
      <c r="T59" s="170">
        <v>1145.04</v>
      </c>
      <c r="U59" s="11">
        <v>1100</v>
      </c>
      <c r="V59" s="8">
        <v>-45.03</v>
      </c>
    </row>
    <row r="60" spans="1:22">
      <c r="A60" s="12" t="s">
        <v>80</v>
      </c>
      <c r="B60" s="12" t="s">
        <v>718</v>
      </c>
      <c r="C60" s="170">
        <v>2955</v>
      </c>
      <c r="D60" s="10">
        <v>-1090</v>
      </c>
      <c r="E60" s="11">
        <v>13314</v>
      </c>
      <c r="F60" s="11">
        <v>39224276</v>
      </c>
      <c r="G60" s="11">
        <v>82739</v>
      </c>
      <c r="H60" s="11">
        <v>77080</v>
      </c>
      <c r="I60" s="8">
        <v>-43</v>
      </c>
      <c r="J60" s="11">
        <v>554182</v>
      </c>
      <c r="K60" s="9">
        <v>126.17</v>
      </c>
      <c r="L60" s="9">
        <v>67.56</v>
      </c>
      <c r="M60" s="9">
        <v>35.74</v>
      </c>
      <c r="N60" s="8">
        <v>-46.64</v>
      </c>
      <c r="O60" s="8">
        <v>-87.93</v>
      </c>
      <c r="P60" s="8">
        <v>-143.63999999999999</v>
      </c>
      <c r="Q60" s="83"/>
      <c r="R60" s="9">
        <v>595.65</v>
      </c>
      <c r="S60" s="9">
        <v>549.39</v>
      </c>
      <c r="T60" s="170">
        <v>1145.04</v>
      </c>
      <c r="U60" s="11">
        <v>1100</v>
      </c>
      <c r="V60" s="8">
        <v>-45.03</v>
      </c>
    </row>
    <row r="61" spans="1:22">
      <c r="A61" s="12" t="s">
        <v>100</v>
      </c>
      <c r="B61" s="12" t="s">
        <v>719</v>
      </c>
      <c r="C61" s="9">
        <v>949.15</v>
      </c>
      <c r="D61" s="11">
        <v>370910</v>
      </c>
      <c r="E61" s="11">
        <v>2432</v>
      </c>
      <c r="F61" s="11">
        <v>2278896</v>
      </c>
      <c r="G61" s="11">
        <v>143481</v>
      </c>
      <c r="H61" s="10">
        <v>-66702</v>
      </c>
      <c r="I61" s="11">
        <v>1237</v>
      </c>
      <c r="J61" s="10">
        <v>-1332740</v>
      </c>
      <c r="K61" s="9">
        <v>401.84</v>
      </c>
      <c r="L61" s="9">
        <v>178.81</v>
      </c>
      <c r="M61" s="9">
        <v>65.2</v>
      </c>
      <c r="N61" s="9">
        <v>9.99</v>
      </c>
      <c r="O61" s="9">
        <v>15.19</v>
      </c>
      <c r="P61" s="9">
        <v>18.38</v>
      </c>
      <c r="Q61" s="173"/>
      <c r="R61" s="9">
        <v>462.89</v>
      </c>
      <c r="S61" s="9">
        <v>547.07000000000005</v>
      </c>
      <c r="T61" s="170">
        <v>1009.96</v>
      </c>
      <c r="U61" s="11">
        <v>1100</v>
      </c>
      <c r="V61" s="9">
        <v>90.04</v>
      </c>
    </row>
    <row r="62" spans="1:22">
      <c r="A62" s="12" t="s">
        <v>90</v>
      </c>
      <c r="B62" s="12" t="s">
        <v>720</v>
      </c>
      <c r="C62" s="170">
        <v>2287</v>
      </c>
      <c r="D62" s="10">
        <v>-106191</v>
      </c>
      <c r="E62" s="11">
        <v>55057</v>
      </c>
      <c r="F62" s="11">
        <v>125449597</v>
      </c>
      <c r="G62" s="10">
        <v>-13641</v>
      </c>
      <c r="H62" s="11">
        <v>62796</v>
      </c>
      <c r="I62" s="8">
        <v>-86</v>
      </c>
      <c r="J62" s="10">
        <v>-5929459</v>
      </c>
      <c r="K62" s="9">
        <v>240.1</v>
      </c>
      <c r="L62" s="9">
        <v>150.19999999999999</v>
      </c>
      <c r="M62" s="9">
        <v>87.95</v>
      </c>
      <c r="N62" s="8">
        <v>-100.15</v>
      </c>
      <c r="O62" s="8">
        <v>-171.7</v>
      </c>
      <c r="P62" s="8">
        <v>-278.17</v>
      </c>
      <c r="Q62" s="83"/>
      <c r="R62" s="9">
        <v>595.65</v>
      </c>
      <c r="S62" s="9">
        <v>549.39</v>
      </c>
      <c r="T62" s="170">
        <v>1145.04</v>
      </c>
      <c r="U62" s="11">
        <v>1100</v>
      </c>
      <c r="V62" s="8">
        <v>-45.03</v>
      </c>
    </row>
    <row r="63" spans="1:22">
      <c r="A63" s="2"/>
      <c r="B63" s="2"/>
      <c r="C63" s="3">
        <v>314739.92</v>
      </c>
      <c r="D63" s="3">
        <v>3681193</v>
      </c>
      <c r="E63" s="3">
        <v>448746</v>
      </c>
      <c r="F63" s="3">
        <v>379012581</v>
      </c>
      <c r="G63" s="4">
        <v>-2722931</v>
      </c>
      <c r="H63" s="3">
        <v>6161293</v>
      </c>
      <c r="I63" s="3">
        <v>917494</v>
      </c>
      <c r="J63" s="3">
        <v>37372725</v>
      </c>
      <c r="K63" s="3">
        <v>705.37</v>
      </c>
      <c r="L63" s="3">
        <v>24.06</v>
      </c>
      <c r="M63" s="4">
        <v>-100.38</v>
      </c>
      <c r="N63" s="4">
        <v>-2613.4299999999998</v>
      </c>
      <c r="O63" s="4">
        <v>-6255.84</v>
      </c>
      <c r="P63" s="4">
        <v>-12489.73</v>
      </c>
      <c r="Q63" s="84"/>
      <c r="R63" s="3">
        <v>89707.839999999997</v>
      </c>
      <c r="S63" s="3">
        <v>96782.06</v>
      </c>
      <c r="T63" s="3">
        <v>186489.9</v>
      </c>
      <c r="U63" s="3">
        <v>194550</v>
      </c>
      <c r="V63" s="3">
        <v>8060.52</v>
      </c>
    </row>
    <row r="64" spans="1:22">
      <c r="Q64" s="85"/>
    </row>
    <row r="65" spans="17:17">
      <c r="Q65" s="85"/>
    </row>
  </sheetData>
  <mergeCells count="1">
    <mergeCell ref="A2:L2"/>
  </mergeCells>
  <pageMargins left="0.7" right="0.7" top="0.75" bottom="0.75" header="0.3" footer="0.3"/>
  <pageSetup orientation="portrait" horizontalDpi="0" verticalDpi="0" r:id="rId1"/>
  <legacyDrawing r:id="rId2"/>
  <controls>
    <control shapeId="2075" r:id="rId3" name="Control 27"/>
    <control shapeId="2073" r:id="rId4" name="Control 25"/>
    <control shapeId="2072" r:id="rId5" name="Control 24"/>
    <control shapeId="2071" r:id="rId6" name="Control 23"/>
    <control shapeId="2070" r:id="rId7" name="Control 22"/>
    <control shapeId="2069" r:id="rId8" name="Control 21"/>
    <control shapeId="2068" r:id="rId9" name="Control 20"/>
    <control shapeId="2067" r:id="rId10" name="Control 19"/>
    <control shapeId="2066" r:id="rId11" name="Control 18"/>
    <control shapeId="2065" r:id="rId12" name="Control 17"/>
    <control shapeId="2064" r:id="rId13" name="Control 16"/>
    <control shapeId="2063" r:id="rId14" name="Control 15"/>
    <control shapeId="2062" r:id="rId15" name="Control 14"/>
    <control shapeId="2060" r:id="rId16" name="Control 12"/>
    <control shapeId="2058" r:id="rId17" name="Control 10"/>
    <control shapeId="2057" r:id="rId18" name="Control 9"/>
    <control shapeId="2056" r:id="rId19" name="Control 8"/>
    <control shapeId="2055" r:id="rId20" name="Control 7"/>
    <control shapeId="2054" r:id="rId21" name="Control 6"/>
    <control shapeId="2053" r:id="rId22" name="Control 5"/>
    <control shapeId="2052" r:id="rId23" name="Control 4"/>
    <control shapeId="2051" r:id="rId24" name="Control 3"/>
    <control shapeId="2050" r:id="rId25" name="Control 2"/>
    <control shapeId="2049" r:id="rId26" name="Control 1"/>
  </controls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4.4"/>
  <sheetData>
    <row r="1" spans="1:5">
      <c r="A1" t="s">
        <v>589</v>
      </c>
    </row>
    <row r="3" spans="1:5" ht="15.6">
      <c r="B3" s="195" t="s">
        <v>591</v>
      </c>
      <c r="C3" s="195"/>
      <c r="D3" s="195"/>
      <c r="E3" s="195"/>
    </row>
  </sheetData>
  <mergeCells count="1">
    <mergeCell ref="B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A2" sqref="A2"/>
    </sheetView>
  </sheetViews>
  <sheetFormatPr defaultRowHeight="14.4"/>
  <sheetData>
    <row r="2" spans="1:1">
      <c r="A2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Z231"/>
  <sheetViews>
    <sheetView topLeftCell="H1" workbookViewId="0">
      <selection activeCell="W26" sqref="W26"/>
    </sheetView>
  </sheetViews>
  <sheetFormatPr defaultRowHeight="14.4"/>
  <cols>
    <col min="1" max="1" width="8.21875" style="1" customWidth="1"/>
    <col min="2" max="2" width="4.109375" style="1" bestFit="1" customWidth="1"/>
    <col min="3" max="3" width="18.109375" style="1" bestFit="1" customWidth="1"/>
    <col min="4" max="4" width="6.77734375" style="1" bestFit="1" customWidth="1"/>
    <col min="5" max="5" width="7" style="86" customWidth="1"/>
    <col min="6" max="6" width="6.77734375" style="1" bestFit="1" customWidth="1"/>
    <col min="7" max="7" width="5.88671875" style="1" bestFit="1" customWidth="1"/>
    <col min="8" max="8" width="5.44140625" style="1" bestFit="1" customWidth="1"/>
    <col min="9" max="10" width="8.88671875" style="1"/>
    <col min="11" max="11" width="1.5546875" style="82" customWidth="1"/>
    <col min="12" max="13" width="8.88671875" style="1"/>
    <col min="14" max="14" width="19.77734375" style="1" bestFit="1" customWidth="1"/>
    <col min="15" max="15" width="12.109375" style="1" bestFit="1" customWidth="1"/>
    <col min="16" max="16" width="8.88671875" style="1"/>
    <col min="17" max="17" width="12.109375" style="1" bestFit="1" customWidth="1"/>
    <col min="18" max="18" width="8.88671875" style="1"/>
    <col min="19" max="19" width="12" style="1" bestFit="1" customWidth="1"/>
    <col min="20" max="20" width="14.5546875" style="1" bestFit="1" customWidth="1"/>
    <col min="21" max="21" width="20" style="1" bestFit="1" customWidth="1"/>
    <col min="22" max="22" width="20" style="1" customWidth="1"/>
    <col min="23" max="23" width="8.88671875" style="1"/>
    <col min="24" max="24" width="5.6640625" style="1" customWidth="1"/>
    <col min="25" max="16384" width="8.88671875" style="1"/>
  </cols>
  <sheetData>
    <row r="2" spans="1:26">
      <c r="C2" s="163" t="s">
        <v>681</v>
      </c>
      <c r="M2" s="191" t="s">
        <v>587</v>
      </c>
      <c r="N2" s="191"/>
      <c r="O2" s="191"/>
      <c r="P2" s="191"/>
      <c r="Q2" s="191"/>
      <c r="R2" s="191"/>
      <c r="S2" s="191"/>
      <c r="T2" s="191"/>
      <c r="U2" s="187" t="s">
        <v>732</v>
      </c>
    </row>
    <row r="3" spans="1:26">
      <c r="S3" s="185"/>
      <c r="T3" s="186"/>
      <c r="U3" s="186"/>
      <c r="V3" s="186"/>
      <c r="W3" s="186"/>
      <c r="X3" s="186"/>
      <c r="Y3" s="186"/>
      <c r="Z3" s="186"/>
    </row>
    <row r="4" spans="1:26" ht="14.4" customHeight="1">
      <c r="A4" s="64" t="s">
        <v>120</v>
      </c>
      <c r="B4" s="65"/>
      <c r="C4" s="65"/>
      <c r="D4" s="65"/>
      <c r="E4" s="91"/>
      <c r="F4" s="65"/>
      <c r="G4" s="66"/>
      <c r="H4" s="67"/>
      <c r="I4" s="68"/>
      <c r="M4" s="16" t="s">
        <v>39</v>
      </c>
      <c r="N4" s="16" t="s">
        <v>38</v>
      </c>
      <c r="O4" s="16" t="s">
        <v>37</v>
      </c>
      <c r="P4" s="16" t="s">
        <v>36</v>
      </c>
      <c r="Q4" s="16" t="s">
        <v>35</v>
      </c>
      <c r="R4" s="16" t="s">
        <v>34</v>
      </c>
      <c r="S4" s="16" t="s">
        <v>729</v>
      </c>
      <c r="T4" s="16" t="s">
        <v>730</v>
      </c>
      <c r="U4" s="16" t="s">
        <v>731</v>
      </c>
      <c r="V4" s="48" t="s">
        <v>733</v>
      </c>
      <c r="W4" s="48" t="s">
        <v>734</v>
      </c>
    </row>
    <row r="5" spans="1:26">
      <c r="A5" s="69" t="s">
        <v>121</v>
      </c>
      <c r="B5" s="70" t="s">
        <v>122</v>
      </c>
      <c r="C5" s="70" t="s">
        <v>38</v>
      </c>
      <c r="D5" s="71" t="s">
        <v>123</v>
      </c>
      <c r="E5" s="92" t="s">
        <v>124</v>
      </c>
      <c r="F5" s="71" t="s">
        <v>125</v>
      </c>
      <c r="G5" s="71" t="s">
        <v>126</v>
      </c>
      <c r="H5" s="71" t="s">
        <v>127</v>
      </c>
      <c r="I5" s="69"/>
      <c r="M5" s="15" t="s">
        <v>32</v>
      </c>
      <c r="N5" s="14"/>
      <c r="O5" s="14"/>
      <c r="P5" s="14"/>
      <c r="Q5" s="14"/>
      <c r="R5" s="14"/>
      <c r="S5" s="93"/>
      <c r="T5" s="93"/>
      <c r="U5" s="93"/>
      <c r="V5" s="188"/>
      <c r="Y5" s="196" t="s">
        <v>735</v>
      </c>
      <c r="Z5" s="196"/>
    </row>
    <row r="6" spans="1:26">
      <c r="A6" s="72" t="s">
        <v>128</v>
      </c>
      <c r="B6" s="73" t="s">
        <v>129</v>
      </c>
      <c r="C6" s="73" t="s">
        <v>130</v>
      </c>
      <c r="D6" s="74">
        <v>-7440122</v>
      </c>
      <c r="E6" s="92">
        <v>-39847</v>
      </c>
      <c r="F6" s="74">
        <v>-7479969</v>
      </c>
      <c r="G6" s="74">
        <v>-45558</v>
      </c>
      <c r="H6" s="74">
        <v>0</v>
      </c>
      <c r="I6" s="72"/>
      <c r="M6" s="12" t="s">
        <v>31</v>
      </c>
      <c r="N6" s="12" t="s">
        <v>30</v>
      </c>
      <c r="O6" s="11">
        <v>398126</v>
      </c>
      <c r="P6" s="10">
        <v>-1885</v>
      </c>
      <c r="Q6" s="11">
        <v>3150</v>
      </c>
      <c r="R6" s="11">
        <v>6534</v>
      </c>
      <c r="S6" s="94">
        <v>-39847</v>
      </c>
      <c r="T6" s="94">
        <v>-117847</v>
      </c>
      <c r="U6" s="94">
        <f>(T6)-ABS(S6)</f>
        <v>-157694</v>
      </c>
      <c r="V6" s="9">
        <v>75</v>
      </c>
      <c r="W6" s="189">
        <f>U6/(V6*100000)</f>
        <v>-2.1025866666666667E-2</v>
      </c>
      <c r="Y6" s="196"/>
      <c r="Z6" s="196"/>
    </row>
    <row r="7" spans="1:26">
      <c r="A7" s="72" t="s">
        <v>128</v>
      </c>
      <c r="B7" s="73" t="s">
        <v>131</v>
      </c>
      <c r="C7" s="73" t="s">
        <v>132</v>
      </c>
      <c r="D7" s="74">
        <v>-2411339</v>
      </c>
      <c r="E7" s="92">
        <v>-29364</v>
      </c>
      <c r="F7" s="74">
        <v>-2440703</v>
      </c>
      <c r="G7" s="74">
        <v>165597</v>
      </c>
      <c r="H7" s="74">
        <v>0</v>
      </c>
      <c r="I7" s="72"/>
      <c r="M7" s="12" t="s">
        <v>29</v>
      </c>
      <c r="N7" s="12" t="s">
        <v>28</v>
      </c>
      <c r="O7" s="11">
        <v>19086</v>
      </c>
      <c r="P7" s="10">
        <v>-7124</v>
      </c>
      <c r="Q7" s="11">
        <v>5981</v>
      </c>
      <c r="R7" s="8">
        <v>-399</v>
      </c>
      <c r="S7" s="95">
        <v>-29364</v>
      </c>
      <c r="T7" s="95">
        <v>16257</v>
      </c>
      <c r="U7" s="94">
        <f t="shared" ref="U7:U21" si="0">(T7)-ABS(S7)</f>
        <v>-13107</v>
      </c>
      <c r="V7" s="9">
        <v>75</v>
      </c>
      <c r="W7" s="189">
        <f t="shared" ref="W7:W21" si="1">U7/(V7*100000)</f>
        <v>-1.7476E-3</v>
      </c>
      <c r="Y7" s="196"/>
      <c r="Z7" s="196"/>
    </row>
    <row r="8" spans="1:26">
      <c r="A8" s="72" t="s">
        <v>128</v>
      </c>
      <c r="B8" s="73" t="s">
        <v>133</v>
      </c>
      <c r="C8" s="73" t="s">
        <v>134</v>
      </c>
      <c r="D8" s="74">
        <v>-1866304</v>
      </c>
      <c r="E8" s="92">
        <v>-27191</v>
      </c>
      <c r="F8" s="74">
        <v>-1893495</v>
      </c>
      <c r="G8" s="74">
        <v>179899</v>
      </c>
      <c r="H8" s="74">
        <v>0</v>
      </c>
      <c r="I8" s="72"/>
      <c r="M8" s="12" t="s">
        <v>27</v>
      </c>
      <c r="N8" s="12" t="s">
        <v>26</v>
      </c>
      <c r="O8" s="11">
        <v>144215</v>
      </c>
      <c r="P8" s="8">
        <v>-750</v>
      </c>
      <c r="Q8" s="9">
        <v>594</v>
      </c>
      <c r="R8" s="8">
        <v>-8</v>
      </c>
      <c r="S8" s="95">
        <v>-27191</v>
      </c>
      <c r="T8" s="95">
        <v>-20669</v>
      </c>
      <c r="U8" s="94">
        <f t="shared" si="0"/>
        <v>-47860</v>
      </c>
      <c r="V8" s="9">
        <v>100</v>
      </c>
      <c r="W8" s="189">
        <f t="shared" si="1"/>
        <v>-4.7860000000000003E-3</v>
      </c>
    </row>
    <row r="9" spans="1:26">
      <c r="A9" s="72" t="s">
        <v>128</v>
      </c>
      <c r="B9" s="73" t="s">
        <v>135</v>
      </c>
      <c r="C9" s="73" t="s">
        <v>136</v>
      </c>
      <c r="D9" s="74">
        <v>-8897057</v>
      </c>
      <c r="E9" s="92">
        <v>-6165</v>
      </c>
      <c r="F9" s="74">
        <v>-8903222</v>
      </c>
      <c r="G9" s="74">
        <v>68054</v>
      </c>
      <c r="H9" s="74">
        <v>0</v>
      </c>
      <c r="I9" s="72"/>
      <c r="M9" s="12" t="s">
        <v>25</v>
      </c>
      <c r="N9" s="12" t="s">
        <v>24</v>
      </c>
      <c r="O9" s="11">
        <v>55770</v>
      </c>
      <c r="P9" s="11">
        <v>1100</v>
      </c>
      <c r="Q9" s="8">
        <v>-767</v>
      </c>
      <c r="R9" s="9">
        <v>0</v>
      </c>
      <c r="S9" s="94">
        <v>-6165</v>
      </c>
      <c r="T9" s="94">
        <v>-71578</v>
      </c>
      <c r="U9" s="94">
        <f t="shared" si="0"/>
        <v>-77743</v>
      </c>
      <c r="V9" s="9">
        <v>75</v>
      </c>
      <c r="W9" s="189">
        <f t="shared" si="1"/>
        <v>-1.0365733333333333E-2</v>
      </c>
    </row>
    <row r="10" spans="1:26">
      <c r="A10" s="72" t="s">
        <v>128</v>
      </c>
      <c r="B10" s="73" t="s">
        <v>137</v>
      </c>
      <c r="C10" s="73" t="s">
        <v>138</v>
      </c>
      <c r="D10" s="74">
        <v>1832131</v>
      </c>
      <c r="E10" s="92">
        <v>-1059</v>
      </c>
      <c r="F10" s="74">
        <v>1831072</v>
      </c>
      <c r="G10" s="74">
        <v>21205</v>
      </c>
      <c r="H10" s="74">
        <v>0</v>
      </c>
      <c r="I10" s="72"/>
      <c r="M10" s="12" t="s">
        <v>23</v>
      </c>
      <c r="N10" s="12" t="s">
        <v>22</v>
      </c>
      <c r="O10" s="10">
        <v>-80872</v>
      </c>
      <c r="P10" s="11">
        <v>60917</v>
      </c>
      <c r="Q10" s="10">
        <v>-48852</v>
      </c>
      <c r="R10" s="11">
        <v>1411</v>
      </c>
      <c r="S10" s="94">
        <v>-1059</v>
      </c>
      <c r="T10" s="94">
        <v>8941</v>
      </c>
      <c r="U10" s="94">
        <f t="shared" si="0"/>
        <v>7882</v>
      </c>
      <c r="V10" s="9">
        <v>100</v>
      </c>
      <c r="W10" s="189">
        <f t="shared" si="1"/>
        <v>7.8819999999999997E-4</v>
      </c>
    </row>
    <row r="11" spans="1:26">
      <c r="A11" s="72" t="s">
        <v>128</v>
      </c>
      <c r="B11" s="73" t="s">
        <v>31</v>
      </c>
      <c r="C11" s="73" t="s">
        <v>139</v>
      </c>
      <c r="D11" s="74">
        <v>5603772</v>
      </c>
      <c r="E11" s="92">
        <v>-15943</v>
      </c>
      <c r="F11" s="74">
        <v>5587829</v>
      </c>
      <c r="G11" s="74">
        <v>-64867</v>
      </c>
      <c r="H11" s="74">
        <v>0</v>
      </c>
      <c r="I11" s="72"/>
      <c r="M11" s="12" t="s">
        <v>21</v>
      </c>
      <c r="N11" s="12" t="s">
        <v>20</v>
      </c>
      <c r="O11" s="10">
        <v>-17237</v>
      </c>
      <c r="P11" s="10">
        <v>-4189</v>
      </c>
      <c r="Q11" s="11">
        <v>2773</v>
      </c>
      <c r="R11" s="8">
        <v>-112</v>
      </c>
      <c r="S11" s="95">
        <v>-15943</v>
      </c>
      <c r="T11" s="95">
        <v>-4943</v>
      </c>
      <c r="U11" s="94">
        <f t="shared" si="0"/>
        <v>-20886</v>
      </c>
      <c r="V11" s="9">
        <v>125</v>
      </c>
      <c r="W11" s="189">
        <f t="shared" si="1"/>
        <v>-1.67088E-3</v>
      </c>
    </row>
    <row r="12" spans="1:26">
      <c r="A12" s="72" t="s">
        <v>128</v>
      </c>
      <c r="B12" s="73" t="s">
        <v>140</v>
      </c>
      <c r="C12" s="73" t="s">
        <v>141</v>
      </c>
      <c r="D12" s="74">
        <v>10088128</v>
      </c>
      <c r="E12" s="92">
        <v>-116078</v>
      </c>
      <c r="F12" s="74">
        <v>9972050</v>
      </c>
      <c r="G12" s="74">
        <v>-203161</v>
      </c>
      <c r="H12" s="74">
        <v>0</v>
      </c>
      <c r="I12" s="72"/>
      <c r="M12" s="12" t="s">
        <v>19</v>
      </c>
      <c r="N12" s="12" t="s">
        <v>18</v>
      </c>
      <c r="O12" s="11">
        <v>575052</v>
      </c>
      <c r="P12" s="10">
        <v>-8882</v>
      </c>
      <c r="Q12" s="11">
        <v>7592</v>
      </c>
      <c r="R12" s="10">
        <v>-2253</v>
      </c>
      <c r="S12" s="95">
        <v>-116078</v>
      </c>
      <c r="T12" s="95">
        <v>-50645</v>
      </c>
      <c r="U12" s="94">
        <f t="shared" si="0"/>
        <v>-166723</v>
      </c>
      <c r="V12" s="9">
        <v>100</v>
      </c>
      <c r="W12" s="189">
        <f t="shared" si="1"/>
        <v>-1.6672300000000001E-2</v>
      </c>
    </row>
    <row r="13" spans="1:26">
      <c r="A13" s="72" t="s">
        <v>128</v>
      </c>
      <c r="B13" s="73" t="s">
        <v>142</v>
      </c>
      <c r="C13" s="73" t="s">
        <v>143</v>
      </c>
      <c r="D13" s="74">
        <v>-4741651</v>
      </c>
      <c r="E13" s="92">
        <v>-36376</v>
      </c>
      <c r="F13" s="74">
        <v>-4778027</v>
      </c>
      <c r="G13" s="74">
        <v>9666</v>
      </c>
      <c r="H13" s="74">
        <v>0</v>
      </c>
      <c r="I13" s="72"/>
      <c r="M13" s="12" t="s">
        <v>17</v>
      </c>
      <c r="N13" s="12" t="s">
        <v>16</v>
      </c>
      <c r="O13" s="10">
        <v>-176138</v>
      </c>
      <c r="P13" s="10">
        <v>-4860</v>
      </c>
      <c r="Q13" s="11">
        <v>3160</v>
      </c>
      <c r="R13" s="9">
        <v>0</v>
      </c>
      <c r="S13" s="95">
        <v>-36376</v>
      </c>
      <c r="T13" s="95">
        <v>18624</v>
      </c>
      <c r="U13" s="94">
        <f t="shared" si="0"/>
        <v>-17752</v>
      </c>
      <c r="V13" s="9">
        <v>75</v>
      </c>
      <c r="W13" s="189">
        <f t="shared" si="1"/>
        <v>-2.3669333333333335E-3</v>
      </c>
    </row>
    <row r="14" spans="1:26">
      <c r="A14" s="72" t="s">
        <v>128</v>
      </c>
      <c r="B14" s="73" t="s">
        <v>144</v>
      </c>
      <c r="C14" s="73" t="s">
        <v>145</v>
      </c>
      <c r="D14" s="74">
        <v>5121263</v>
      </c>
      <c r="E14" s="92">
        <v>-56902</v>
      </c>
      <c r="F14" s="74">
        <v>5064361</v>
      </c>
      <c r="G14" s="74">
        <v>-366282</v>
      </c>
      <c r="H14" s="74">
        <v>0</v>
      </c>
      <c r="I14" s="72"/>
      <c r="M14" s="12" t="s">
        <v>15</v>
      </c>
      <c r="N14" s="12" t="s">
        <v>14</v>
      </c>
      <c r="O14" s="11">
        <v>21594</v>
      </c>
      <c r="P14" s="10">
        <v>-9661</v>
      </c>
      <c r="Q14" s="11">
        <v>5850</v>
      </c>
      <c r="R14" s="8">
        <v>-196</v>
      </c>
      <c r="S14" s="95">
        <v>-56902</v>
      </c>
      <c r="T14" s="95">
        <v>-31270</v>
      </c>
      <c r="U14" s="94">
        <f t="shared" si="0"/>
        <v>-88172</v>
      </c>
      <c r="V14" s="9">
        <v>75</v>
      </c>
      <c r="W14" s="189">
        <f t="shared" si="1"/>
        <v>-1.1756266666666666E-2</v>
      </c>
    </row>
    <row r="15" spans="1:26">
      <c r="A15" s="72" t="s">
        <v>128</v>
      </c>
      <c r="B15" s="73" t="s">
        <v>146</v>
      </c>
      <c r="C15" s="73" t="s">
        <v>147</v>
      </c>
      <c r="D15" s="74">
        <v>22271083</v>
      </c>
      <c r="E15" s="92">
        <v>-106125</v>
      </c>
      <c r="F15" s="74">
        <v>22164958</v>
      </c>
      <c r="G15" s="74">
        <v>-1513744</v>
      </c>
      <c r="H15" s="74">
        <v>0</v>
      </c>
      <c r="I15" s="72"/>
      <c r="M15" s="12" t="s">
        <v>13</v>
      </c>
      <c r="N15" s="12" t="s">
        <v>12</v>
      </c>
      <c r="O15" s="10">
        <v>-209333</v>
      </c>
      <c r="P15" s="10">
        <v>-25707</v>
      </c>
      <c r="Q15" s="11">
        <v>8949</v>
      </c>
      <c r="R15" s="8">
        <v>-113</v>
      </c>
      <c r="S15" s="95">
        <v>-106125</v>
      </c>
      <c r="T15" s="95">
        <v>-6036</v>
      </c>
      <c r="U15" s="94">
        <f t="shared" si="0"/>
        <v>-112161</v>
      </c>
      <c r="V15" s="9">
        <v>150</v>
      </c>
      <c r="W15" s="189">
        <f t="shared" si="1"/>
        <v>-7.4774000000000004E-3</v>
      </c>
    </row>
    <row r="16" spans="1:26">
      <c r="A16" s="72" t="s">
        <v>128</v>
      </c>
      <c r="B16" s="73" t="s">
        <v>148</v>
      </c>
      <c r="C16" s="73" t="s">
        <v>149</v>
      </c>
      <c r="D16" s="74">
        <v>-1377906</v>
      </c>
      <c r="E16" s="92">
        <v>-43439</v>
      </c>
      <c r="F16" s="74">
        <v>-1421345</v>
      </c>
      <c r="G16" s="74">
        <v>-47691</v>
      </c>
      <c r="H16" s="74">
        <v>0</v>
      </c>
      <c r="I16" s="72"/>
      <c r="M16" s="12" t="s">
        <v>11</v>
      </c>
      <c r="N16" s="12" t="s">
        <v>10</v>
      </c>
      <c r="O16" s="11">
        <v>158371</v>
      </c>
      <c r="P16" s="10">
        <v>-1068</v>
      </c>
      <c r="Q16" s="11">
        <v>2531</v>
      </c>
      <c r="R16" s="8">
        <v>-908</v>
      </c>
      <c r="S16" s="95">
        <v>-43439</v>
      </c>
      <c r="T16" s="95">
        <v>-23439</v>
      </c>
      <c r="U16" s="94">
        <f t="shared" si="0"/>
        <v>-66878</v>
      </c>
      <c r="V16" s="9">
        <v>100</v>
      </c>
      <c r="W16" s="189">
        <f t="shared" si="1"/>
        <v>-6.6877999999999998E-3</v>
      </c>
    </row>
    <row r="17" spans="1:23">
      <c r="A17" s="72" t="s">
        <v>128</v>
      </c>
      <c r="B17" s="73" t="s">
        <v>150</v>
      </c>
      <c r="C17" s="73" t="s">
        <v>151</v>
      </c>
      <c r="D17" s="74">
        <v>-32921</v>
      </c>
      <c r="E17" s="92">
        <v>-24878</v>
      </c>
      <c r="F17" s="74">
        <v>-57799</v>
      </c>
      <c r="G17" s="74">
        <v>-74630</v>
      </c>
      <c r="H17" s="74">
        <v>0</v>
      </c>
      <c r="I17" s="72"/>
      <c r="M17" s="12" t="s">
        <v>9</v>
      </c>
      <c r="N17" s="12" t="s">
        <v>8</v>
      </c>
      <c r="O17" s="11">
        <v>1498965</v>
      </c>
      <c r="P17" s="10">
        <v>-14537</v>
      </c>
      <c r="Q17" s="11">
        <v>9309</v>
      </c>
      <c r="R17" s="8">
        <v>-820</v>
      </c>
      <c r="S17" s="95">
        <v>-24878</v>
      </c>
      <c r="T17" s="95">
        <v>29153</v>
      </c>
      <c r="U17" s="94">
        <f t="shared" si="0"/>
        <v>4275</v>
      </c>
      <c r="V17" s="9">
        <v>125</v>
      </c>
      <c r="W17" s="189">
        <f t="shared" si="1"/>
        <v>3.4200000000000002E-4</v>
      </c>
    </row>
    <row r="18" spans="1:23">
      <c r="A18" s="72" t="s">
        <v>128</v>
      </c>
      <c r="B18" s="73" t="s">
        <v>152</v>
      </c>
      <c r="C18" s="73" t="s">
        <v>153</v>
      </c>
      <c r="D18" s="74">
        <v>-4663513</v>
      </c>
      <c r="E18" s="92">
        <v>-17881</v>
      </c>
      <c r="F18" s="74">
        <v>-4681394</v>
      </c>
      <c r="G18" s="74">
        <v>106692</v>
      </c>
      <c r="H18" s="74">
        <v>0</v>
      </c>
      <c r="I18" s="72"/>
      <c r="M18" s="12" t="s">
        <v>7</v>
      </c>
      <c r="N18" s="12" t="s">
        <v>6</v>
      </c>
      <c r="O18" s="11">
        <v>32799</v>
      </c>
      <c r="P18" s="10">
        <v>-8678</v>
      </c>
      <c r="Q18" s="11">
        <v>5519</v>
      </c>
      <c r="R18" s="8">
        <v>-187</v>
      </c>
      <c r="S18" s="95">
        <v>-17881</v>
      </c>
      <c r="T18" s="95">
        <v>-8181</v>
      </c>
      <c r="U18" s="94">
        <f t="shared" si="0"/>
        <v>-26062</v>
      </c>
      <c r="V18" s="9">
        <v>100</v>
      </c>
      <c r="W18" s="189">
        <f t="shared" si="1"/>
        <v>-2.6061999999999999E-3</v>
      </c>
    </row>
    <row r="19" spans="1:23">
      <c r="A19" s="72" t="s">
        <v>128</v>
      </c>
      <c r="B19" s="73" t="s">
        <v>154</v>
      </c>
      <c r="C19" s="73" t="s">
        <v>155</v>
      </c>
      <c r="D19" s="74">
        <v>-21081842</v>
      </c>
      <c r="E19" s="92">
        <v>-37591</v>
      </c>
      <c r="F19" s="74">
        <v>-21119433</v>
      </c>
      <c r="G19" s="74">
        <v>-143816</v>
      </c>
      <c r="H19" s="74">
        <v>0</v>
      </c>
      <c r="I19" s="72"/>
      <c r="M19" s="12" t="s">
        <v>5</v>
      </c>
      <c r="N19" s="12" t="s">
        <v>4</v>
      </c>
      <c r="O19" s="11">
        <v>2233705</v>
      </c>
      <c r="P19" s="11">
        <v>14218</v>
      </c>
      <c r="Q19" s="10">
        <v>-6117</v>
      </c>
      <c r="R19" s="9">
        <v>127</v>
      </c>
      <c r="S19" s="94">
        <v>-37591</v>
      </c>
      <c r="T19" s="94">
        <v>-72591</v>
      </c>
      <c r="U19" s="94">
        <f t="shared" si="0"/>
        <v>-110182</v>
      </c>
      <c r="V19" s="9">
        <v>125</v>
      </c>
      <c r="W19" s="189">
        <f t="shared" si="1"/>
        <v>-8.8145600000000008E-3</v>
      </c>
    </row>
    <row r="20" spans="1:23">
      <c r="A20" s="72" t="s">
        <v>128</v>
      </c>
      <c r="B20" s="73" t="s">
        <v>156</v>
      </c>
      <c r="C20" s="73" t="s">
        <v>157</v>
      </c>
      <c r="D20" s="74">
        <v>9491053</v>
      </c>
      <c r="F20" s="74">
        <v>9478122</v>
      </c>
      <c r="G20" s="74">
        <v>573314</v>
      </c>
      <c r="H20" s="74">
        <v>0</v>
      </c>
      <c r="I20" s="72"/>
      <c r="M20" s="12" t="s">
        <v>3</v>
      </c>
      <c r="N20" s="12" t="s">
        <v>2</v>
      </c>
      <c r="O20" s="10">
        <v>-827100</v>
      </c>
      <c r="P20" s="11">
        <v>25542</v>
      </c>
      <c r="Q20" s="10">
        <v>-21768</v>
      </c>
      <c r="R20" s="8">
        <v>-415</v>
      </c>
      <c r="S20" s="94">
        <v>-12931</v>
      </c>
      <c r="T20" s="94">
        <v>-57931</v>
      </c>
      <c r="U20" s="94">
        <f t="shared" si="0"/>
        <v>-70862</v>
      </c>
      <c r="V20" s="9">
        <v>125</v>
      </c>
      <c r="W20" s="189">
        <f t="shared" si="1"/>
        <v>-5.6689599999999998E-3</v>
      </c>
    </row>
    <row r="21" spans="1:23">
      <c r="A21" s="72" t="s">
        <v>128</v>
      </c>
      <c r="B21" s="73" t="s">
        <v>158</v>
      </c>
      <c r="C21" s="73" t="s">
        <v>159</v>
      </c>
      <c r="D21" s="74">
        <v>-99133</v>
      </c>
      <c r="F21" s="74">
        <v>-101925</v>
      </c>
      <c r="G21" s="74">
        <v>-101925</v>
      </c>
      <c r="H21" s="74">
        <v>0</v>
      </c>
      <c r="I21" s="72"/>
      <c r="M21" s="12" t="s">
        <v>1</v>
      </c>
      <c r="N21" s="12" t="s">
        <v>0</v>
      </c>
      <c r="O21" s="11">
        <v>502839</v>
      </c>
      <c r="P21" s="11">
        <v>33047</v>
      </c>
      <c r="Q21" s="10">
        <v>-20814</v>
      </c>
      <c r="R21" s="11">
        <v>6881</v>
      </c>
      <c r="S21" s="94">
        <v>-2792</v>
      </c>
      <c r="T21" s="94">
        <v>-127792</v>
      </c>
      <c r="U21" s="94">
        <f t="shared" si="0"/>
        <v>-130584</v>
      </c>
      <c r="V21" s="9">
        <v>100</v>
      </c>
      <c r="W21" s="189">
        <f t="shared" si="1"/>
        <v>-1.30584E-2</v>
      </c>
    </row>
    <row r="22" spans="1:23">
      <c r="A22" s="72" t="s">
        <v>128</v>
      </c>
      <c r="B22" s="73" t="s">
        <v>160</v>
      </c>
      <c r="C22" s="73" t="s">
        <v>161</v>
      </c>
      <c r="D22" s="74">
        <v>-16729956</v>
      </c>
      <c r="E22" s="92">
        <v>-80926</v>
      </c>
      <c r="F22" s="74">
        <v>-16810882</v>
      </c>
      <c r="G22" s="74">
        <v>237418</v>
      </c>
      <c r="H22" s="74">
        <v>0</v>
      </c>
      <c r="I22" s="72"/>
      <c r="M22" s="5"/>
      <c r="N22" s="5"/>
      <c r="O22" s="6">
        <v>7715462</v>
      </c>
      <c r="P22" s="7">
        <v>-38733</v>
      </c>
      <c r="Q22" s="6">
        <v>15907</v>
      </c>
      <c r="R22" s="6">
        <v>26461</v>
      </c>
      <c r="S22" s="50">
        <f>SUM(S6:S21)</f>
        <v>-574562</v>
      </c>
      <c r="T22" s="50">
        <f>SUM(T6:T21)</f>
        <v>-519947</v>
      </c>
      <c r="U22" s="6">
        <f>SUM(U6:U21)</f>
        <v>-1094509</v>
      </c>
      <c r="V22" s="6">
        <f>SUM(V6:V21)</f>
        <v>1625</v>
      </c>
    </row>
    <row r="23" spans="1:23">
      <c r="A23" s="72" t="s">
        <v>128</v>
      </c>
      <c r="B23" s="73" t="s">
        <v>162</v>
      </c>
      <c r="C23" s="73" t="s">
        <v>163</v>
      </c>
      <c r="D23" s="74">
        <v>-6310160</v>
      </c>
      <c r="E23" s="92">
        <v>-5562</v>
      </c>
      <c r="F23" s="74">
        <v>-6315722</v>
      </c>
      <c r="G23" s="74">
        <v>6395</v>
      </c>
      <c r="H23" s="74">
        <v>0</v>
      </c>
      <c r="I23" s="72"/>
      <c r="V23" s="9"/>
    </row>
    <row r="24" spans="1:23">
      <c r="A24" s="72" t="s">
        <v>128</v>
      </c>
      <c r="B24" s="73" t="s">
        <v>164</v>
      </c>
      <c r="C24" s="73" t="s">
        <v>165</v>
      </c>
      <c r="D24" s="74">
        <v>-12827607</v>
      </c>
      <c r="E24" s="92">
        <v>-34965</v>
      </c>
      <c r="F24" s="74">
        <v>-12862572</v>
      </c>
      <c r="G24" s="74">
        <v>52827</v>
      </c>
      <c r="H24" s="74">
        <v>0</v>
      </c>
      <c r="I24" s="72"/>
      <c r="V24" s="9"/>
    </row>
    <row r="25" spans="1:23">
      <c r="A25" s="72" t="s">
        <v>128</v>
      </c>
      <c r="B25" s="73" t="s">
        <v>29</v>
      </c>
      <c r="C25" s="73" t="s">
        <v>166</v>
      </c>
      <c r="D25" s="74">
        <v>-761108</v>
      </c>
      <c r="E25" s="92">
        <v>-12781</v>
      </c>
      <c r="F25" s="74">
        <v>-773889</v>
      </c>
      <c r="G25" s="74">
        <v>71448</v>
      </c>
      <c r="H25" s="74">
        <v>0</v>
      </c>
      <c r="I25" s="72"/>
    </row>
    <row r="26" spans="1:23">
      <c r="A26" s="72" t="s">
        <v>128</v>
      </c>
      <c r="B26" s="73" t="s">
        <v>167</v>
      </c>
      <c r="C26" s="73" t="s">
        <v>168</v>
      </c>
      <c r="D26" s="74">
        <v>-5578611</v>
      </c>
      <c r="E26" s="92">
        <v>-67286</v>
      </c>
      <c r="F26" s="74">
        <v>-5645897</v>
      </c>
      <c r="G26" s="74">
        <v>-126002</v>
      </c>
      <c r="H26" s="74">
        <v>0</v>
      </c>
      <c r="I26" s="72"/>
    </row>
    <row r="27" spans="1:23">
      <c r="A27" s="72" t="s">
        <v>128</v>
      </c>
      <c r="B27" s="73" t="s">
        <v>169</v>
      </c>
      <c r="C27" s="73" t="s">
        <v>170</v>
      </c>
      <c r="D27" s="74">
        <v>530960</v>
      </c>
      <c r="E27" s="92">
        <v>-6505</v>
      </c>
      <c r="F27" s="74">
        <v>524455</v>
      </c>
      <c r="G27" s="74">
        <v>-18565</v>
      </c>
      <c r="H27" s="74">
        <v>0</v>
      </c>
      <c r="I27" s="72"/>
    </row>
    <row r="28" spans="1:23">
      <c r="A28" s="72" t="s">
        <v>128</v>
      </c>
      <c r="B28" s="73" t="s">
        <v>171</v>
      </c>
      <c r="C28" s="73" t="s">
        <v>172</v>
      </c>
      <c r="D28" s="74">
        <v>-645576</v>
      </c>
      <c r="E28" s="92">
        <v>-26400</v>
      </c>
      <c r="F28" s="74">
        <v>-671976</v>
      </c>
      <c r="G28" s="74">
        <v>82301</v>
      </c>
      <c r="H28" s="74">
        <v>0</v>
      </c>
      <c r="I28" s="72"/>
    </row>
    <row r="29" spans="1:23">
      <c r="A29" s="72" t="s">
        <v>128</v>
      </c>
      <c r="B29" s="73" t="s">
        <v>27</v>
      </c>
      <c r="C29" s="73" t="s">
        <v>173</v>
      </c>
      <c r="D29" s="74">
        <v>-4367004</v>
      </c>
      <c r="E29" s="92">
        <v>-7109</v>
      </c>
      <c r="F29" s="74">
        <v>-4374113</v>
      </c>
      <c r="G29" s="74">
        <v>6856</v>
      </c>
      <c r="H29" s="74">
        <v>0</v>
      </c>
      <c r="I29" s="72"/>
    </row>
    <row r="30" spans="1:23">
      <c r="A30" s="72" t="s">
        <v>128</v>
      </c>
      <c r="B30" s="73" t="s">
        <v>25</v>
      </c>
      <c r="C30" s="73" t="s">
        <v>24</v>
      </c>
      <c r="D30" s="74">
        <v>1634255</v>
      </c>
      <c r="E30" s="92">
        <v>-2676</v>
      </c>
      <c r="F30" s="74">
        <v>1631579</v>
      </c>
      <c r="G30" s="74">
        <v>-14103</v>
      </c>
      <c r="H30" s="74">
        <v>0</v>
      </c>
      <c r="I30" s="72"/>
    </row>
    <row r="31" spans="1:23">
      <c r="A31" s="72" t="s">
        <v>128</v>
      </c>
      <c r="B31" s="73" t="s">
        <v>174</v>
      </c>
      <c r="C31" s="73" t="s">
        <v>175</v>
      </c>
      <c r="D31" s="74">
        <v>77820998</v>
      </c>
      <c r="E31" s="92">
        <v>-115391</v>
      </c>
      <c r="F31" s="74">
        <v>77705607</v>
      </c>
      <c r="G31" s="74">
        <v>119055</v>
      </c>
      <c r="H31" s="74">
        <v>0</v>
      </c>
      <c r="I31" s="72"/>
    </row>
    <row r="32" spans="1:23">
      <c r="A32" s="72" t="s">
        <v>128</v>
      </c>
      <c r="B32" s="73" t="s">
        <v>176</v>
      </c>
      <c r="C32" s="73" t="s">
        <v>177</v>
      </c>
      <c r="D32" s="74">
        <v>-13518642</v>
      </c>
      <c r="E32" s="92">
        <v>-92895</v>
      </c>
      <c r="F32" s="74">
        <v>-13611537</v>
      </c>
      <c r="G32" s="74">
        <v>64241</v>
      </c>
      <c r="H32" s="74">
        <v>0</v>
      </c>
      <c r="I32" s="72"/>
    </row>
    <row r="33" spans="1:9">
      <c r="A33" s="72" t="s">
        <v>128</v>
      </c>
      <c r="B33" s="73" t="s">
        <v>178</v>
      </c>
      <c r="C33" s="73" t="s">
        <v>179</v>
      </c>
      <c r="D33" s="74">
        <v>21302846</v>
      </c>
      <c r="E33" s="92">
        <v>-53879</v>
      </c>
      <c r="F33" s="74">
        <v>21248967</v>
      </c>
      <c r="G33" s="74">
        <v>-412908</v>
      </c>
      <c r="H33" s="74">
        <v>0</v>
      </c>
      <c r="I33" s="72"/>
    </row>
    <row r="34" spans="1:9">
      <c r="A34" s="72" t="s">
        <v>128</v>
      </c>
      <c r="B34" s="73" t="s">
        <v>180</v>
      </c>
      <c r="C34" s="73" t="s">
        <v>181</v>
      </c>
      <c r="D34" s="74">
        <v>-14438333</v>
      </c>
      <c r="E34" s="92">
        <v>-66375</v>
      </c>
      <c r="F34" s="74">
        <v>-14504708</v>
      </c>
      <c r="G34" s="74">
        <v>64111</v>
      </c>
      <c r="H34" s="74">
        <v>0</v>
      </c>
      <c r="I34" s="72"/>
    </row>
    <row r="35" spans="1:9">
      <c r="A35" s="72" t="s">
        <v>128</v>
      </c>
      <c r="B35" s="73" t="s">
        <v>182</v>
      </c>
      <c r="C35" s="73" t="s">
        <v>183</v>
      </c>
      <c r="D35" s="74">
        <v>8445973</v>
      </c>
      <c r="E35" s="92">
        <v>-8439</v>
      </c>
      <c r="F35" s="74">
        <v>8437534</v>
      </c>
      <c r="G35" s="74">
        <v>568</v>
      </c>
      <c r="H35" s="74">
        <v>0</v>
      </c>
      <c r="I35" s="72"/>
    </row>
    <row r="36" spans="1:9">
      <c r="A36" s="72" t="s">
        <v>128</v>
      </c>
      <c r="B36" s="73" t="s">
        <v>23</v>
      </c>
      <c r="C36" s="73" t="s">
        <v>184</v>
      </c>
      <c r="D36" s="74">
        <v>13804215</v>
      </c>
      <c r="E36" s="92">
        <v>-34667</v>
      </c>
      <c r="F36" s="74">
        <v>13769548</v>
      </c>
      <c r="G36" s="74">
        <v>-80423</v>
      </c>
      <c r="H36" s="74">
        <v>0</v>
      </c>
      <c r="I36" s="72"/>
    </row>
    <row r="37" spans="1:9">
      <c r="A37" s="72" t="s">
        <v>128</v>
      </c>
      <c r="B37" s="73" t="s">
        <v>185</v>
      </c>
      <c r="C37" s="73" t="s">
        <v>186</v>
      </c>
      <c r="D37" s="74">
        <v>6735850</v>
      </c>
      <c r="E37" s="92">
        <v>-17239</v>
      </c>
      <c r="F37" s="74">
        <v>6718611</v>
      </c>
      <c r="G37" s="74">
        <v>134275</v>
      </c>
      <c r="H37" s="74">
        <v>0</v>
      </c>
      <c r="I37" s="72"/>
    </row>
    <row r="38" spans="1:9">
      <c r="A38" s="72" t="s">
        <v>128</v>
      </c>
      <c r="B38" s="73" t="s">
        <v>21</v>
      </c>
      <c r="C38" s="73" t="s">
        <v>20</v>
      </c>
      <c r="D38" s="74">
        <v>-4250507</v>
      </c>
      <c r="E38" s="92">
        <v>-4755</v>
      </c>
      <c r="F38" s="74">
        <v>-4255262</v>
      </c>
      <c r="G38" s="74">
        <v>16798</v>
      </c>
      <c r="H38" s="74">
        <v>0</v>
      </c>
      <c r="I38" s="72"/>
    </row>
    <row r="39" spans="1:9">
      <c r="A39" s="72" t="s">
        <v>128</v>
      </c>
      <c r="B39" s="73" t="s">
        <v>187</v>
      </c>
      <c r="C39" s="73" t="s">
        <v>188</v>
      </c>
      <c r="D39" s="74">
        <v>71064793</v>
      </c>
      <c r="E39" s="92">
        <v>-94824</v>
      </c>
      <c r="F39" s="74">
        <v>70969969</v>
      </c>
      <c r="G39" s="74">
        <v>171183</v>
      </c>
      <c r="H39" s="74">
        <v>0</v>
      </c>
      <c r="I39" s="72"/>
    </row>
    <row r="40" spans="1:9">
      <c r="A40" s="72" t="s">
        <v>128</v>
      </c>
      <c r="B40" s="73" t="s">
        <v>189</v>
      </c>
      <c r="C40" s="73" t="s">
        <v>190</v>
      </c>
      <c r="D40" s="74">
        <v>46677950</v>
      </c>
      <c r="E40" s="92">
        <v>-45760</v>
      </c>
      <c r="F40" s="74">
        <v>46632190</v>
      </c>
      <c r="G40" s="74">
        <v>256552</v>
      </c>
      <c r="H40" s="74">
        <v>0</v>
      </c>
      <c r="I40" s="72"/>
    </row>
    <row r="41" spans="1:9">
      <c r="A41" s="72" t="s">
        <v>128</v>
      </c>
      <c r="B41" s="73" t="s">
        <v>19</v>
      </c>
      <c r="C41" s="73" t="s">
        <v>191</v>
      </c>
      <c r="D41" s="74">
        <v>-2234746</v>
      </c>
      <c r="E41" s="92">
        <v>-22884</v>
      </c>
      <c r="F41" s="74">
        <v>-2257630</v>
      </c>
      <c r="G41" s="74">
        <v>2652</v>
      </c>
      <c r="H41" s="74">
        <v>0</v>
      </c>
      <c r="I41" s="72"/>
    </row>
    <row r="42" spans="1:9">
      <c r="A42" s="72" t="s">
        <v>128</v>
      </c>
      <c r="B42" s="73" t="s">
        <v>192</v>
      </c>
      <c r="C42" s="73" t="s">
        <v>193</v>
      </c>
      <c r="D42" s="74">
        <v>20715501</v>
      </c>
      <c r="E42" s="92">
        <v>-74613</v>
      </c>
      <c r="F42" s="74">
        <v>20640888</v>
      </c>
      <c r="G42" s="74">
        <v>59841</v>
      </c>
      <c r="H42" s="74">
        <v>0</v>
      </c>
      <c r="I42" s="72"/>
    </row>
    <row r="43" spans="1:9">
      <c r="A43" s="72" t="s">
        <v>128</v>
      </c>
      <c r="B43" s="73" t="s">
        <v>194</v>
      </c>
      <c r="C43" s="73" t="s">
        <v>195</v>
      </c>
      <c r="D43" s="74">
        <v>-9954168</v>
      </c>
      <c r="E43" s="92">
        <v>-23392</v>
      </c>
      <c r="F43" s="74">
        <v>-9977560</v>
      </c>
      <c r="G43" s="74">
        <v>63238</v>
      </c>
      <c r="H43" s="74">
        <v>0</v>
      </c>
      <c r="I43" s="72"/>
    </row>
    <row r="44" spans="1:9">
      <c r="A44" s="72" t="s">
        <v>128</v>
      </c>
      <c r="B44" s="73" t="s">
        <v>196</v>
      </c>
      <c r="C44" s="73" t="s">
        <v>197</v>
      </c>
      <c r="D44" s="74">
        <v>-2767617</v>
      </c>
      <c r="E44" s="92">
        <v>-10663</v>
      </c>
      <c r="F44" s="74">
        <v>-2778280</v>
      </c>
      <c r="G44" s="74">
        <v>-19432</v>
      </c>
      <c r="H44" s="74">
        <v>0</v>
      </c>
      <c r="I44" s="72"/>
    </row>
    <row r="45" spans="1:9">
      <c r="A45" s="72" t="s">
        <v>128</v>
      </c>
      <c r="B45" s="73" t="s">
        <v>198</v>
      </c>
      <c r="C45" s="73" t="s">
        <v>199</v>
      </c>
      <c r="D45" s="74">
        <v>-11020474</v>
      </c>
      <c r="E45" s="92">
        <v>-21684</v>
      </c>
      <c r="F45" s="74">
        <v>-11042158</v>
      </c>
      <c r="G45" s="74">
        <v>5983</v>
      </c>
      <c r="H45" s="74">
        <v>0</v>
      </c>
      <c r="I45" s="72"/>
    </row>
    <row r="46" spans="1:9">
      <c r="A46" s="72" t="s">
        <v>128</v>
      </c>
      <c r="B46" s="73" t="s">
        <v>200</v>
      </c>
      <c r="C46" s="73" t="s">
        <v>201</v>
      </c>
      <c r="D46" s="74">
        <v>21843360</v>
      </c>
      <c r="E46" s="92">
        <v>-22675</v>
      </c>
      <c r="F46" s="74">
        <v>21820685</v>
      </c>
      <c r="G46" s="74">
        <v>21764</v>
      </c>
      <c r="H46" s="74">
        <v>0</v>
      </c>
      <c r="I46" s="72"/>
    </row>
    <row r="47" spans="1:9">
      <c r="A47" s="72" t="s">
        <v>128</v>
      </c>
      <c r="B47" s="73" t="s">
        <v>202</v>
      </c>
      <c r="C47" s="73" t="s">
        <v>203</v>
      </c>
      <c r="D47" s="74">
        <v>-14028972</v>
      </c>
      <c r="E47" s="92">
        <v>-6986</v>
      </c>
      <c r="F47" s="74">
        <v>-14035958</v>
      </c>
      <c r="G47" s="74">
        <v>41293</v>
      </c>
      <c r="H47" s="74">
        <v>0</v>
      </c>
      <c r="I47" s="72"/>
    </row>
    <row r="48" spans="1:9">
      <c r="A48" s="72" t="s">
        <v>128</v>
      </c>
      <c r="B48" s="73" t="s">
        <v>204</v>
      </c>
      <c r="C48" s="73" t="s">
        <v>205</v>
      </c>
      <c r="D48" s="74">
        <v>953057</v>
      </c>
      <c r="E48" s="92">
        <v>-17174</v>
      </c>
      <c r="F48" s="74">
        <v>935883</v>
      </c>
      <c r="G48" s="74">
        <v>-55064</v>
      </c>
      <c r="H48" s="74">
        <v>0</v>
      </c>
      <c r="I48" s="72"/>
    </row>
    <row r="49" spans="1:9">
      <c r="A49" s="72" t="s">
        <v>128</v>
      </c>
      <c r="B49" s="73" t="s">
        <v>206</v>
      </c>
      <c r="C49" s="73" t="s">
        <v>207</v>
      </c>
      <c r="D49" s="74">
        <v>21181731</v>
      </c>
      <c r="E49" s="92">
        <v>-37356</v>
      </c>
      <c r="F49" s="74">
        <v>21144375</v>
      </c>
      <c r="G49" s="74">
        <v>17201</v>
      </c>
      <c r="H49" s="74">
        <v>0</v>
      </c>
      <c r="I49" s="72"/>
    </row>
    <row r="50" spans="1:9">
      <c r="A50" s="72" t="s">
        <v>128</v>
      </c>
      <c r="B50" s="73" t="s">
        <v>208</v>
      </c>
      <c r="C50" s="73" t="s">
        <v>209</v>
      </c>
      <c r="D50" s="74">
        <v>-7511924</v>
      </c>
      <c r="E50" s="92">
        <v>-11812</v>
      </c>
      <c r="F50" s="74">
        <v>-7523736</v>
      </c>
      <c r="G50" s="74">
        <v>88077</v>
      </c>
      <c r="H50" s="74">
        <v>0</v>
      </c>
      <c r="I50" s="72"/>
    </row>
    <row r="51" spans="1:9">
      <c r="A51" s="72" t="s">
        <v>128</v>
      </c>
      <c r="B51" s="73" t="s">
        <v>210</v>
      </c>
      <c r="C51" s="73" t="s">
        <v>211</v>
      </c>
      <c r="D51" s="74">
        <v>-7176244</v>
      </c>
      <c r="E51" s="92">
        <v>-8217</v>
      </c>
      <c r="F51" s="74">
        <v>-7184461</v>
      </c>
      <c r="G51" s="74">
        <v>14751</v>
      </c>
      <c r="H51" s="74">
        <v>0</v>
      </c>
      <c r="I51" s="72"/>
    </row>
    <row r="52" spans="1:9">
      <c r="A52" s="72" t="s">
        <v>128</v>
      </c>
      <c r="B52" s="73" t="s">
        <v>212</v>
      </c>
      <c r="C52" s="73" t="s">
        <v>213</v>
      </c>
      <c r="D52" s="74">
        <v>-9386866</v>
      </c>
      <c r="E52" s="92">
        <v>-10935</v>
      </c>
      <c r="F52" s="74">
        <v>-9397801</v>
      </c>
      <c r="G52" s="74">
        <v>3900</v>
      </c>
      <c r="H52" s="74">
        <v>0</v>
      </c>
      <c r="I52" s="72"/>
    </row>
    <row r="53" spans="1:9">
      <c r="A53" s="72" t="s">
        <v>128</v>
      </c>
      <c r="B53" s="73" t="s">
        <v>214</v>
      </c>
      <c r="C53" s="73" t="s">
        <v>215</v>
      </c>
      <c r="D53" s="74">
        <v>2161114</v>
      </c>
      <c r="E53" s="92">
        <v>-13266</v>
      </c>
      <c r="F53" s="74">
        <v>2147848</v>
      </c>
      <c r="G53" s="74">
        <v>161951</v>
      </c>
      <c r="H53" s="74">
        <v>0</v>
      </c>
      <c r="I53" s="72"/>
    </row>
    <row r="54" spans="1:9">
      <c r="A54" s="72" t="s">
        <v>128</v>
      </c>
      <c r="B54" s="73" t="s">
        <v>216</v>
      </c>
      <c r="C54" s="73" t="s">
        <v>217</v>
      </c>
      <c r="D54" s="74">
        <v>1888792</v>
      </c>
      <c r="E54" s="92">
        <v>-20865</v>
      </c>
      <c r="F54" s="74">
        <v>1867927</v>
      </c>
      <c r="G54" s="74">
        <v>144151</v>
      </c>
      <c r="H54" s="74">
        <v>0</v>
      </c>
      <c r="I54" s="72"/>
    </row>
    <row r="55" spans="1:9">
      <c r="A55" s="72" t="s">
        <v>128</v>
      </c>
      <c r="B55" s="73" t="s">
        <v>17</v>
      </c>
      <c r="C55" s="73" t="s">
        <v>16</v>
      </c>
      <c r="D55" s="74">
        <v>-2646358</v>
      </c>
      <c r="E55" s="92">
        <v>-1487</v>
      </c>
      <c r="F55" s="74">
        <v>-2647845</v>
      </c>
      <c r="G55" s="74">
        <v>38559</v>
      </c>
      <c r="H55" s="74">
        <v>0</v>
      </c>
      <c r="I55" s="72"/>
    </row>
    <row r="56" spans="1:9">
      <c r="A56" s="72" t="s">
        <v>128</v>
      </c>
      <c r="B56" s="73" t="s">
        <v>15</v>
      </c>
      <c r="C56" s="73" t="s">
        <v>14</v>
      </c>
      <c r="D56" s="74">
        <v>1791733</v>
      </c>
      <c r="E56" s="92">
        <v>-1083</v>
      </c>
      <c r="F56" s="74">
        <v>1790650</v>
      </c>
      <c r="G56" s="74">
        <v>11683</v>
      </c>
      <c r="H56" s="74">
        <v>0</v>
      </c>
      <c r="I56" s="72"/>
    </row>
    <row r="57" spans="1:9">
      <c r="A57" s="72" t="s">
        <v>128</v>
      </c>
      <c r="B57" s="73" t="s">
        <v>218</v>
      </c>
      <c r="C57" s="73" t="s">
        <v>219</v>
      </c>
      <c r="D57" s="74">
        <v>4007616</v>
      </c>
      <c r="E57" s="92">
        <v>-17107</v>
      </c>
      <c r="F57" s="74">
        <v>3990509</v>
      </c>
      <c r="G57" s="74">
        <v>113395</v>
      </c>
      <c r="H57" s="74">
        <v>0</v>
      </c>
      <c r="I57" s="72"/>
    </row>
    <row r="58" spans="1:9">
      <c r="A58" s="72" t="s">
        <v>128</v>
      </c>
      <c r="B58" s="73" t="s">
        <v>220</v>
      </c>
      <c r="C58" s="73" t="s">
        <v>221</v>
      </c>
      <c r="D58" s="74">
        <v>1870908</v>
      </c>
      <c r="E58" s="92">
        <v>-11848</v>
      </c>
      <c r="F58" s="74">
        <v>1859060</v>
      </c>
      <c r="G58" s="74">
        <v>197007</v>
      </c>
      <c r="H58" s="74">
        <v>0</v>
      </c>
      <c r="I58" s="72"/>
    </row>
    <row r="59" spans="1:9">
      <c r="A59" s="72" t="s">
        <v>128</v>
      </c>
      <c r="B59" s="73" t="s">
        <v>222</v>
      </c>
      <c r="C59" s="73" t="s">
        <v>223</v>
      </c>
      <c r="D59" s="74">
        <v>-4406164</v>
      </c>
      <c r="E59" s="92">
        <v>-32193</v>
      </c>
      <c r="F59" s="74">
        <v>-4438357</v>
      </c>
      <c r="G59" s="74">
        <v>144802</v>
      </c>
      <c r="H59" s="74">
        <v>0</v>
      </c>
      <c r="I59" s="72"/>
    </row>
    <row r="60" spans="1:9">
      <c r="A60" s="72" t="s">
        <v>128</v>
      </c>
      <c r="B60" s="73" t="s">
        <v>224</v>
      </c>
      <c r="C60" s="73" t="s">
        <v>225</v>
      </c>
      <c r="D60" s="74">
        <v>18634518</v>
      </c>
      <c r="E60" s="92">
        <v>-35142</v>
      </c>
      <c r="F60" s="74">
        <v>18599376</v>
      </c>
      <c r="G60" s="74">
        <v>-4560</v>
      </c>
      <c r="H60" s="74">
        <v>0</v>
      </c>
      <c r="I60" s="72"/>
    </row>
    <row r="61" spans="1:9">
      <c r="A61" s="72" t="s">
        <v>128</v>
      </c>
      <c r="B61" s="73" t="s">
        <v>226</v>
      </c>
      <c r="C61" s="73" t="s">
        <v>227</v>
      </c>
      <c r="D61" s="74">
        <v>692173</v>
      </c>
      <c r="E61" s="92">
        <v>-21020</v>
      </c>
      <c r="F61" s="74">
        <v>671153</v>
      </c>
      <c r="G61" s="74">
        <v>82285</v>
      </c>
      <c r="H61" s="74">
        <v>0</v>
      </c>
      <c r="I61" s="72"/>
    </row>
    <row r="62" spans="1:9">
      <c r="A62" s="72" t="s">
        <v>128</v>
      </c>
      <c r="B62" s="73" t="s">
        <v>228</v>
      </c>
      <c r="C62" s="73" t="s">
        <v>229</v>
      </c>
      <c r="D62" s="74">
        <v>-8976210</v>
      </c>
      <c r="E62" s="92">
        <v>-9374</v>
      </c>
      <c r="F62" s="74">
        <v>-8985584</v>
      </c>
      <c r="G62" s="74">
        <v>-402392</v>
      </c>
      <c r="H62" s="74">
        <v>0</v>
      </c>
      <c r="I62" s="72"/>
    </row>
    <row r="63" spans="1:9">
      <c r="A63" s="72" t="s">
        <v>128</v>
      </c>
      <c r="B63" s="73" t="s">
        <v>230</v>
      </c>
      <c r="C63" s="73" t="s">
        <v>231</v>
      </c>
      <c r="D63" s="74">
        <v>-9551756</v>
      </c>
      <c r="E63" s="92">
        <v>-22659</v>
      </c>
      <c r="F63" s="74">
        <v>-9574415</v>
      </c>
      <c r="G63" s="74">
        <v>60089</v>
      </c>
      <c r="H63" s="74">
        <v>0</v>
      </c>
      <c r="I63" s="72"/>
    </row>
    <row r="64" spans="1:9">
      <c r="A64" s="72" t="s">
        <v>128</v>
      </c>
      <c r="B64" s="73" t="s">
        <v>232</v>
      </c>
      <c r="C64" s="73" t="s">
        <v>233</v>
      </c>
      <c r="D64" s="74">
        <v>6982618</v>
      </c>
      <c r="E64" s="92">
        <v>-27180</v>
      </c>
      <c r="F64" s="74">
        <v>6955438</v>
      </c>
      <c r="G64" s="74">
        <v>271280</v>
      </c>
      <c r="H64" s="74">
        <v>0</v>
      </c>
      <c r="I64" s="72"/>
    </row>
    <row r="65" spans="1:9">
      <c r="A65" s="72" t="s">
        <v>128</v>
      </c>
      <c r="B65" s="73" t="s">
        <v>234</v>
      </c>
      <c r="C65" s="73" t="s">
        <v>235</v>
      </c>
      <c r="D65" s="74">
        <v>-712522</v>
      </c>
      <c r="E65" s="92">
        <v>-5352</v>
      </c>
      <c r="F65" s="74">
        <v>-717874</v>
      </c>
      <c r="G65" s="74">
        <v>40206</v>
      </c>
      <c r="H65" s="74">
        <v>0</v>
      </c>
      <c r="I65" s="72"/>
    </row>
    <row r="66" spans="1:9">
      <c r="A66" s="72" t="s">
        <v>128</v>
      </c>
      <c r="B66" s="73" t="s">
        <v>236</v>
      </c>
      <c r="C66" s="73" t="s">
        <v>237</v>
      </c>
      <c r="D66" s="74">
        <v>118673649</v>
      </c>
      <c r="E66" s="92">
        <v>-184872</v>
      </c>
      <c r="F66" s="74">
        <v>118488777</v>
      </c>
      <c r="G66" s="74">
        <v>1441793</v>
      </c>
      <c r="H66" s="74">
        <v>0</v>
      </c>
      <c r="I66" s="72"/>
    </row>
    <row r="67" spans="1:9">
      <c r="A67" s="72" t="s">
        <v>128</v>
      </c>
      <c r="B67" s="73" t="s">
        <v>238</v>
      </c>
      <c r="C67" s="73" t="s">
        <v>239</v>
      </c>
      <c r="D67" s="74">
        <v>-32700922</v>
      </c>
      <c r="E67" s="92">
        <v>-20720</v>
      </c>
      <c r="F67" s="74">
        <v>-32721642</v>
      </c>
      <c r="G67" s="74">
        <v>83888</v>
      </c>
      <c r="H67" s="74">
        <v>0</v>
      </c>
      <c r="I67" s="72"/>
    </row>
    <row r="68" spans="1:9">
      <c r="A68" s="72" t="s">
        <v>128</v>
      </c>
      <c r="B68" s="73" t="s">
        <v>13</v>
      </c>
      <c r="C68" s="73" t="s">
        <v>12</v>
      </c>
      <c r="D68" s="74">
        <v>-20952545</v>
      </c>
      <c r="E68" s="92">
        <v>-18464</v>
      </c>
      <c r="F68" s="74">
        <v>-20971009</v>
      </c>
      <c r="G68" s="74">
        <v>62851</v>
      </c>
      <c r="H68" s="74">
        <v>0</v>
      </c>
      <c r="I68" s="72"/>
    </row>
    <row r="69" spans="1:9">
      <c r="A69" s="72" t="s">
        <v>128</v>
      </c>
      <c r="B69" s="73" t="s">
        <v>240</v>
      </c>
      <c r="C69" s="73" t="s">
        <v>241</v>
      </c>
      <c r="D69" s="74">
        <v>-4875573</v>
      </c>
      <c r="E69" s="92">
        <v>-25640</v>
      </c>
      <c r="F69" s="74">
        <v>-4901213</v>
      </c>
      <c r="G69" s="74">
        <v>-27590</v>
      </c>
      <c r="H69" s="74">
        <v>0</v>
      </c>
      <c r="I69" s="72"/>
    </row>
    <row r="70" spans="1:9">
      <c r="A70" s="72" t="s">
        <v>128</v>
      </c>
      <c r="B70" s="73" t="s">
        <v>11</v>
      </c>
      <c r="C70" s="73" t="s">
        <v>242</v>
      </c>
      <c r="D70" s="74">
        <v>13068968</v>
      </c>
      <c r="E70" s="92">
        <v>-13478</v>
      </c>
      <c r="F70" s="74">
        <v>13055490</v>
      </c>
      <c r="G70" s="74">
        <v>-6853</v>
      </c>
      <c r="H70" s="74">
        <v>0</v>
      </c>
      <c r="I70" s="72"/>
    </row>
    <row r="71" spans="1:9">
      <c r="A71" s="72" t="s">
        <v>128</v>
      </c>
      <c r="B71" s="73" t="s">
        <v>243</v>
      </c>
      <c r="C71" s="73" t="s">
        <v>244</v>
      </c>
      <c r="D71" s="74">
        <v>355033</v>
      </c>
      <c r="E71" s="92">
        <v>-9810</v>
      </c>
      <c r="F71" s="74">
        <v>345223</v>
      </c>
      <c r="G71" s="74">
        <v>36010</v>
      </c>
      <c r="H71" s="74">
        <v>0</v>
      </c>
      <c r="I71" s="72"/>
    </row>
    <row r="72" spans="1:9">
      <c r="A72" s="72" t="s">
        <v>128</v>
      </c>
      <c r="B72" s="73" t="s">
        <v>245</v>
      </c>
      <c r="C72" s="73" t="s">
        <v>246</v>
      </c>
      <c r="D72" s="74">
        <v>103094</v>
      </c>
      <c r="E72" s="92">
        <v>-1923</v>
      </c>
      <c r="F72" s="74">
        <v>101171</v>
      </c>
      <c r="G72" s="74">
        <v>101171</v>
      </c>
      <c r="H72" s="74">
        <v>0</v>
      </c>
      <c r="I72" s="72"/>
    </row>
    <row r="73" spans="1:9">
      <c r="A73" s="72" t="s">
        <v>128</v>
      </c>
      <c r="B73" s="73" t="s">
        <v>247</v>
      </c>
      <c r="C73" s="73" t="s">
        <v>248</v>
      </c>
      <c r="D73" s="74">
        <v>1705180</v>
      </c>
      <c r="E73" s="92">
        <v>-3075</v>
      </c>
      <c r="F73" s="74">
        <v>1702105</v>
      </c>
      <c r="G73" s="74">
        <v>224787</v>
      </c>
      <c r="H73" s="74">
        <v>0</v>
      </c>
      <c r="I73" s="72"/>
    </row>
    <row r="74" spans="1:9">
      <c r="A74" s="72" t="s">
        <v>128</v>
      </c>
      <c r="B74" s="73" t="s">
        <v>249</v>
      </c>
      <c r="C74" s="73" t="s">
        <v>250</v>
      </c>
      <c r="D74" s="74">
        <v>16725</v>
      </c>
      <c r="E74" s="92">
        <v>-3925</v>
      </c>
      <c r="F74" s="74">
        <v>12800</v>
      </c>
      <c r="G74" s="74">
        <v>8320</v>
      </c>
      <c r="H74" s="74">
        <v>0</v>
      </c>
      <c r="I74" s="72"/>
    </row>
    <row r="75" spans="1:9">
      <c r="A75" s="72" t="s">
        <v>128</v>
      </c>
      <c r="B75" s="73" t="s">
        <v>251</v>
      </c>
      <c r="C75" s="73" t="s">
        <v>252</v>
      </c>
      <c r="D75" s="74">
        <v>-4365143</v>
      </c>
      <c r="E75" s="92">
        <v>-6701</v>
      </c>
      <c r="F75" s="74">
        <v>-4371844</v>
      </c>
      <c r="G75" s="74">
        <v>63297</v>
      </c>
      <c r="H75" s="74">
        <v>0</v>
      </c>
      <c r="I75" s="72"/>
    </row>
    <row r="76" spans="1:9">
      <c r="A76" s="72" t="s">
        <v>128</v>
      </c>
      <c r="B76" s="73" t="s">
        <v>253</v>
      </c>
      <c r="C76" s="73" t="s">
        <v>254</v>
      </c>
      <c r="D76" s="74">
        <v>-5477556</v>
      </c>
      <c r="E76" s="92">
        <v>-2570</v>
      </c>
      <c r="F76" s="74">
        <v>-5480126</v>
      </c>
      <c r="G76" s="74">
        <v>-7108</v>
      </c>
      <c r="H76" s="74">
        <v>0</v>
      </c>
      <c r="I76" s="72"/>
    </row>
    <row r="77" spans="1:9">
      <c r="A77" s="72" t="s">
        <v>128</v>
      </c>
      <c r="B77" s="73" t="s">
        <v>255</v>
      </c>
      <c r="C77" s="73" t="s">
        <v>256</v>
      </c>
      <c r="D77" s="74">
        <v>11508271</v>
      </c>
      <c r="E77" s="92">
        <v>-37838</v>
      </c>
      <c r="F77" s="74">
        <v>11470433</v>
      </c>
      <c r="G77" s="74">
        <v>-379464</v>
      </c>
      <c r="H77" s="74">
        <v>0</v>
      </c>
      <c r="I77" s="72"/>
    </row>
    <row r="78" spans="1:9">
      <c r="A78" s="72" t="s">
        <v>128</v>
      </c>
      <c r="B78" s="73" t="s">
        <v>9</v>
      </c>
      <c r="C78" s="73" t="s">
        <v>257</v>
      </c>
      <c r="D78" s="74">
        <v>-9101493</v>
      </c>
      <c r="E78" s="92">
        <v>-12977</v>
      </c>
      <c r="F78" s="74">
        <v>-9114470</v>
      </c>
      <c r="G78" s="74">
        <v>47850</v>
      </c>
      <c r="H78" s="74">
        <v>0</v>
      </c>
      <c r="I78" s="72"/>
    </row>
    <row r="79" spans="1:9">
      <c r="A79" s="72" t="s">
        <v>128</v>
      </c>
      <c r="B79" s="73" t="s">
        <v>7</v>
      </c>
      <c r="C79" s="73" t="s">
        <v>258</v>
      </c>
      <c r="D79" s="74">
        <v>-57730</v>
      </c>
      <c r="E79" s="92">
        <v>-16631</v>
      </c>
      <c r="F79" s="74">
        <v>-74361</v>
      </c>
      <c r="G79" s="74">
        <v>-14950</v>
      </c>
      <c r="H79" s="74">
        <v>0</v>
      </c>
      <c r="I79" s="72"/>
    </row>
    <row r="80" spans="1:9">
      <c r="A80" s="72" t="s">
        <v>128</v>
      </c>
      <c r="B80" s="73" t="s">
        <v>259</v>
      </c>
      <c r="C80" s="73" t="s">
        <v>260</v>
      </c>
      <c r="D80" s="74">
        <v>-7129582</v>
      </c>
      <c r="E80" s="92">
        <v>-39199</v>
      </c>
      <c r="F80" s="74">
        <v>-7168781</v>
      </c>
      <c r="G80" s="74">
        <v>39965</v>
      </c>
      <c r="H80" s="74">
        <v>0</v>
      </c>
      <c r="I80" s="72"/>
    </row>
    <row r="81" spans="1:9">
      <c r="A81" s="72" t="s">
        <v>128</v>
      </c>
      <c r="B81" s="73" t="s">
        <v>261</v>
      </c>
      <c r="C81" s="73" t="s">
        <v>262</v>
      </c>
      <c r="D81" s="74">
        <v>330794</v>
      </c>
      <c r="E81" s="92">
        <v>-20265</v>
      </c>
      <c r="F81" s="74">
        <v>310529</v>
      </c>
      <c r="G81" s="74">
        <v>11793</v>
      </c>
      <c r="H81" s="74">
        <v>0</v>
      </c>
      <c r="I81" s="72"/>
    </row>
    <row r="82" spans="1:9">
      <c r="A82" s="72" t="s">
        <v>128</v>
      </c>
      <c r="B82" s="73" t="s">
        <v>263</v>
      </c>
      <c r="C82" s="73" t="s">
        <v>264</v>
      </c>
      <c r="D82" s="74">
        <v>3468808</v>
      </c>
      <c r="E82" s="92">
        <v>-37589</v>
      </c>
      <c r="F82" s="74">
        <v>3431219</v>
      </c>
      <c r="G82" s="74">
        <v>311340</v>
      </c>
      <c r="H82" s="74">
        <v>0</v>
      </c>
      <c r="I82" s="72"/>
    </row>
    <row r="83" spans="1:9">
      <c r="A83" s="72" t="s">
        <v>128</v>
      </c>
      <c r="B83" s="73" t="s">
        <v>265</v>
      </c>
      <c r="C83" s="73" t="s">
        <v>266</v>
      </c>
      <c r="D83" s="74">
        <v>16748300</v>
      </c>
      <c r="E83" s="92">
        <v>-104482</v>
      </c>
      <c r="F83" s="74">
        <v>16643818</v>
      </c>
      <c r="G83" s="74">
        <v>-299709</v>
      </c>
      <c r="H83" s="74">
        <v>0</v>
      </c>
      <c r="I83" s="72"/>
    </row>
    <row r="84" spans="1:9">
      <c r="A84" s="72" t="s">
        <v>128</v>
      </c>
      <c r="B84" s="73" t="s">
        <v>267</v>
      </c>
      <c r="C84" s="73" t="s">
        <v>268</v>
      </c>
      <c r="D84" s="74">
        <v>-48596168</v>
      </c>
      <c r="E84" s="92">
        <v>-67887</v>
      </c>
      <c r="F84" s="74">
        <v>-48664055</v>
      </c>
      <c r="G84" s="74">
        <v>-33697</v>
      </c>
      <c r="H84" s="74">
        <v>0</v>
      </c>
      <c r="I84" s="72"/>
    </row>
    <row r="85" spans="1:9">
      <c r="A85" s="72" t="s">
        <v>128</v>
      </c>
      <c r="B85" s="73" t="s">
        <v>269</v>
      </c>
      <c r="C85" s="73" t="s">
        <v>270</v>
      </c>
      <c r="D85" s="74">
        <v>-17358358</v>
      </c>
      <c r="E85" s="92">
        <v>-53885</v>
      </c>
      <c r="F85" s="74">
        <v>-17412243</v>
      </c>
      <c r="G85" s="74">
        <v>15029</v>
      </c>
      <c r="H85" s="74">
        <v>0</v>
      </c>
      <c r="I85" s="72"/>
    </row>
    <row r="86" spans="1:9">
      <c r="A86" s="72" t="s">
        <v>128</v>
      </c>
      <c r="B86" s="73" t="s">
        <v>271</v>
      </c>
      <c r="C86" s="73" t="s">
        <v>272</v>
      </c>
      <c r="D86" s="74">
        <v>87562480</v>
      </c>
      <c r="E86" s="92">
        <v>-107939</v>
      </c>
      <c r="F86" s="74">
        <v>87454541</v>
      </c>
      <c r="G86" s="74">
        <v>-352161</v>
      </c>
      <c r="H86" s="74">
        <v>0</v>
      </c>
      <c r="I86" s="72"/>
    </row>
    <row r="87" spans="1:9">
      <c r="A87" s="72" t="s">
        <v>128</v>
      </c>
      <c r="B87" s="73" t="s">
        <v>5</v>
      </c>
      <c r="C87" s="73" t="s">
        <v>273</v>
      </c>
      <c r="D87" s="74">
        <v>8288830</v>
      </c>
      <c r="E87" s="92">
        <v>-24667</v>
      </c>
      <c r="F87" s="74">
        <v>8264163</v>
      </c>
      <c r="G87" s="74">
        <v>-4564</v>
      </c>
      <c r="H87" s="74">
        <v>0</v>
      </c>
      <c r="I87" s="72"/>
    </row>
    <row r="88" spans="1:9">
      <c r="A88" s="72" t="s">
        <v>128</v>
      </c>
      <c r="B88" s="73" t="s">
        <v>274</v>
      </c>
      <c r="C88" s="73" t="s">
        <v>275</v>
      </c>
      <c r="D88" s="74">
        <v>138941264</v>
      </c>
      <c r="E88" s="92">
        <v>-11323</v>
      </c>
      <c r="F88" s="74">
        <v>138929941</v>
      </c>
      <c r="G88" s="74">
        <v>-4497872</v>
      </c>
      <c r="H88" s="74">
        <v>0</v>
      </c>
      <c r="I88" s="72"/>
    </row>
    <row r="89" spans="1:9">
      <c r="A89" s="72" t="s">
        <v>128</v>
      </c>
      <c r="B89" s="73" t="s">
        <v>3</v>
      </c>
      <c r="C89" s="73" t="s">
        <v>276</v>
      </c>
      <c r="D89" s="74">
        <v>-8794015</v>
      </c>
      <c r="E89" s="92">
        <v>-20865</v>
      </c>
      <c r="F89" s="74">
        <v>-8814880</v>
      </c>
      <c r="G89" s="74">
        <v>-63932</v>
      </c>
      <c r="H89" s="74">
        <v>0</v>
      </c>
      <c r="I89" s="72"/>
    </row>
    <row r="90" spans="1:9">
      <c r="A90" s="72" t="s">
        <v>128</v>
      </c>
      <c r="B90" s="73" t="s">
        <v>277</v>
      </c>
      <c r="C90" s="73" t="s">
        <v>278</v>
      </c>
      <c r="D90" s="74">
        <v>-52200850</v>
      </c>
      <c r="E90" s="92">
        <v>-127648</v>
      </c>
      <c r="F90" s="74">
        <v>-52328498</v>
      </c>
      <c r="G90" s="74">
        <v>-845229</v>
      </c>
      <c r="H90" s="74">
        <v>0</v>
      </c>
      <c r="I90" s="72"/>
    </row>
    <row r="91" spans="1:9">
      <c r="A91" s="72" t="s">
        <v>128</v>
      </c>
      <c r="B91" s="73" t="s">
        <v>279</v>
      </c>
      <c r="C91" s="73" t="s">
        <v>280</v>
      </c>
      <c r="D91" s="74">
        <v>-2068877</v>
      </c>
      <c r="E91" s="92">
        <v>-5272</v>
      </c>
      <c r="F91" s="74">
        <v>-2074149</v>
      </c>
      <c r="G91" s="74">
        <v>-19054</v>
      </c>
      <c r="H91" s="74">
        <v>0</v>
      </c>
      <c r="I91" s="72"/>
    </row>
    <row r="92" spans="1:9">
      <c r="A92" s="72" t="s">
        <v>128</v>
      </c>
      <c r="B92" s="73" t="s">
        <v>281</v>
      </c>
      <c r="C92" s="73" t="s">
        <v>282</v>
      </c>
      <c r="D92" s="74">
        <v>-2975113</v>
      </c>
      <c r="E92" s="92">
        <v>-5423</v>
      </c>
      <c r="F92" s="74">
        <v>-2980536</v>
      </c>
      <c r="G92" s="74">
        <v>26699</v>
      </c>
      <c r="H92" s="74">
        <v>0</v>
      </c>
      <c r="I92" s="72"/>
    </row>
    <row r="93" spans="1:9">
      <c r="A93" s="72" t="s">
        <v>128</v>
      </c>
      <c r="B93" s="73" t="s">
        <v>283</v>
      </c>
      <c r="C93" s="73" t="s">
        <v>284</v>
      </c>
      <c r="D93" s="74">
        <v>5176674</v>
      </c>
      <c r="E93" s="92">
        <v>-43430</v>
      </c>
      <c r="F93" s="74">
        <v>5133244</v>
      </c>
      <c r="G93" s="74">
        <v>113782</v>
      </c>
      <c r="H93" s="74">
        <v>0</v>
      </c>
      <c r="I93" s="72"/>
    </row>
    <row r="94" spans="1:9">
      <c r="A94" s="72" t="s">
        <v>128</v>
      </c>
      <c r="B94" s="73" t="s">
        <v>285</v>
      </c>
      <c r="C94" s="73" t="s">
        <v>286</v>
      </c>
      <c r="D94" s="74">
        <v>-6909833</v>
      </c>
      <c r="E94" s="92">
        <v>-7177</v>
      </c>
      <c r="F94" s="74">
        <v>-6917010</v>
      </c>
      <c r="G94" s="74">
        <v>6907</v>
      </c>
      <c r="H94" s="74">
        <v>0</v>
      </c>
      <c r="I94" s="72"/>
    </row>
    <row r="95" spans="1:9">
      <c r="A95" s="72" t="s">
        <v>128</v>
      </c>
      <c r="B95" s="73" t="s">
        <v>287</v>
      </c>
      <c r="C95" s="73" t="s">
        <v>288</v>
      </c>
      <c r="D95" s="74">
        <v>1066955</v>
      </c>
      <c r="E95" s="92">
        <v>-4092</v>
      </c>
      <c r="F95" s="74">
        <v>1062863</v>
      </c>
      <c r="G95" s="74">
        <v>-9323</v>
      </c>
      <c r="H95" s="74">
        <v>0</v>
      </c>
      <c r="I95" s="72"/>
    </row>
    <row r="96" spans="1:9">
      <c r="A96" s="72" t="s">
        <v>128</v>
      </c>
      <c r="B96" s="73" t="s">
        <v>289</v>
      </c>
      <c r="C96" s="73" t="s">
        <v>290</v>
      </c>
      <c r="D96" s="74">
        <v>4943031</v>
      </c>
      <c r="E96" s="92">
        <v>-39864</v>
      </c>
      <c r="F96" s="74">
        <v>4903167</v>
      </c>
      <c r="G96" s="74">
        <v>-168056</v>
      </c>
      <c r="H96" s="74">
        <v>0</v>
      </c>
      <c r="I96" s="72"/>
    </row>
    <row r="97" spans="1:9">
      <c r="A97" s="72" t="s">
        <v>128</v>
      </c>
      <c r="B97" s="73" t="s">
        <v>291</v>
      </c>
      <c r="C97" s="73" t="s">
        <v>292</v>
      </c>
      <c r="D97" s="74">
        <v>4658321</v>
      </c>
      <c r="E97" s="92">
        <v>-10477</v>
      </c>
      <c r="F97" s="74">
        <v>4647844</v>
      </c>
      <c r="G97" s="74">
        <v>240</v>
      </c>
      <c r="H97" s="74">
        <v>0</v>
      </c>
      <c r="I97" s="72"/>
    </row>
    <row r="98" spans="1:9">
      <c r="A98" s="72" t="s">
        <v>128</v>
      </c>
      <c r="B98" s="73" t="s">
        <v>293</v>
      </c>
      <c r="C98" s="73" t="s">
        <v>294</v>
      </c>
      <c r="D98" s="74">
        <v>-12235401</v>
      </c>
      <c r="E98" s="92">
        <v>-74740</v>
      </c>
      <c r="F98" s="74">
        <v>-12310141</v>
      </c>
      <c r="G98" s="74">
        <v>-475278</v>
      </c>
      <c r="H98" s="74">
        <v>0</v>
      </c>
      <c r="I98" s="72"/>
    </row>
    <row r="99" spans="1:9">
      <c r="A99" s="72" t="s">
        <v>128</v>
      </c>
      <c r="B99" s="73" t="s">
        <v>295</v>
      </c>
      <c r="C99" s="73" t="s">
        <v>296</v>
      </c>
      <c r="D99" s="74">
        <v>-1568591</v>
      </c>
      <c r="E99" s="92">
        <v>-17473</v>
      </c>
      <c r="F99" s="74">
        <v>-1586064</v>
      </c>
      <c r="G99" s="74">
        <v>70635</v>
      </c>
      <c r="H99" s="74">
        <v>0</v>
      </c>
      <c r="I99" s="72"/>
    </row>
    <row r="100" spans="1:9">
      <c r="A100" s="72" t="s">
        <v>128</v>
      </c>
      <c r="B100" s="73" t="s">
        <v>297</v>
      </c>
      <c r="C100" s="73" t="s">
        <v>298</v>
      </c>
      <c r="D100" s="74">
        <v>-10573684</v>
      </c>
      <c r="E100" s="92">
        <v>-24396</v>
      </c>
      <c r="F100" s="74">
        <v>-10598080</v>
      </c>
      <c r="G100" s="74">
        <v>-12990</v>
      </c>
      <c r="H100" s="74">
        <v>0</v>
      </c>
      <c r="I100" s="72"/>
    </row>
    <row r="101" spans="1:9">
      <c r="A101" s="72" t="s">
        <v>128</v>
      </c>
      <c r="B101" s="73" t="s">
        <v>299</v>
      </c>
      <c r="C101" s="73" t="s">
        <v>300</v>
      </c>
      <c r="D101" s="74">
        <v>-24036156</v>
      </c>
      <c r="E101" s="92">
        <v>-29361</v>
      </c>
      <c r="F101" s="74">
        <v>-24065517</v>
      </c>
      <c r="G101" s="74">
        <v>-103358</v>
      </c>
      <c r="H101" s="74">
        <v>0</v>
      </c>
      <c r="I101" s="72"/>
    </row>
    <row r="102" spans="1:9">
      <c r="A102" s="72" t="s">
        <v>128</v>
      </c>
      <c r="B102" s="73" t="s">
        <v>301</v>
      </c>
      <c r="C102" s="73" t="s">
        <v>302</v>
      </c>
      <c r="D102" s="74">
        <v>-7308283</v>
      </c>
      <c r="E102" s="92">
        <v>-13652</v>
      </c>
      <c r="F102" s="74">
        <v>-7321935</v>
      </c>
      <c r="G102" s="74">
        <v>26884</v>
      </c>
      <c r="H102" s="74">
        <v>0</v>
      </c>
      <c r="I102" s="72"/>
    </row>
    <row r="103" spans="1:9">
      <c r="A103" s="72" t="s">
        <v>128</v>
      </c>
      <c r="B103" s="73" t="s">
        <v>303</v>
      </c>
      <c r="C103" s="73" t="s">
        <v>304</v>
      </c>
      <c r="D103" s="74">
        <v>-8681024</v>
      </c>
      <c r="E103" s="92">
        <v>-29083</v>
      </c>
      <c r="F103" s="74">
        <v>-8710107</v>
      </c>
      <c r="G103" s="74">
        <v>-8338</v>
      </c>
      <c r="H103" s="74">
        <v>0</v>
      </c>
      <c r="I103" s="72"/>
    </row>
    <row r="104" spans="1:9">
      <c r="A104" s="72" t="s">
        <v>128</v>
      </c>
      <c r="B104" s="73" t="s">
        <v>305</v>
      </c>
      <c r="C104" s="73" t="s">
        <v>306</v>
      </c>
      <c r="D104" s="74">
        <v>-21336768</v>
      </c>
      <c r="E104" s="92">
        <v>-90864</v>
      </c>
      <c r="F104" s="74">
        <v>-21427632</v>
      </c>
      <c r="G104" s="74">
        <v>230189</v>
      </c>
      <c r="H104" s="74">
        <v>0</v>
      </c>
      <c r="I104" s="72"/>
    </row>
    <row r="105" spans="1:9">
      <c r="A105" s="72" t="s">
        <v>128</v>
      </c>
      <c r="B105" s="73" t="s">
        <v>307</v>
      </c>
      <c r="C105" s="73" t="s">
        <v>308</v>
      </c>
      <c r="D105" s="74">
        <v>-30033809</v>
      </c>
      <c r="E105" s="92">
        <v>-54604</v>
      </c>
      <c r="F105" s="74">
        <v>-30088413</v>
      </c>
      <c r="G105" s="74">
        <v>-434014</v>
      </c>
      <c r="H105" s="74">
        <v>0</v>
      </c>
      <c r="I105" s="72"/>
    </row>
    <row r="106" spans="1:9">
      <c r="A106" s="72" t="s">
        <v>128</v>
      </c>
      <c r="B106" s="73" t="s">
        <v>309</v>
      </c>
      <c r="C106" s="73" t="s">
        <v>310</v>
      </c>
      <c r="D106" s="74">
        <v>-32996721</v>
      </c>
      <c r="E106" s="92">
        <v>-37233</v>
      </c>
      <c r="F106" s="74">
        <v>-33033954</v>
      </c>
      <c r="G106" s="74">
        <v>47481</v>
      </c>
      <c r="H106" s="74">
        <v>0</v>
      </c>
      <c r="I106" s="72"/>
    </row>
    <row r="107" spans="1:9">
      <c r="A107" s="72" t="s">
        <v>128</v>
      </c>
      <c r="B107" s="73" t="s">
        <v>311</v>
      </c>
      <c r="C107" s="73" t="s">
        <v>312</v>
      </c>
      <c r="D107" s="74">
        <v>-10044032</v>
      </c>
      <c r="E107" s="92">
        <v>-16266</v>
      </c>
      <c r="F107" s="74">
        <v>-10060298</v>
      </c>
      <c r="G107" s="74">
        <v>28698</v>
      </c>
      <c r="H107" s="74">
        <v>0</v>
      </c>
      <c r="I107" s="72"/>
    </row>
    <row r="108" spans="1:9">
      <c r="A108" s="72" t="s">
        <v>128</v>
      </c>
      <c r="B108" s="73" t="s">
        <v>313</v>
      </c>
      <c r="C108" s="73" t="s">
        <v>314</v>
      </c>
      <c r="D108" s="74">
        <v>3160758</v>
      </c>
      <c r="E108" s="92">
        <v>-51671</v>
      </c>
      <c r="F108" s="74">
        <v>3109087</v>
      </c>
      <c r="G108" s="74">
        <v>-269609</v>
      </c>
      <c r="H108" s="74">
        <v>0</v>
      </c>
      <c r="I108" s="72"/>
    </row>
    <row r="109" spans="1:9">
      <c r="A109" s="72" t="s">
        <v>128</v>
      </c>
      <c r="B109" s="73" t="s">
        <v>315</v>
      </c>
      <c r="C109" s="73" t="s">
        <v>316</v>
      </c>
      <c r="D109" s="74">
        <v>-1849835</v>
      </c>
      <c r="E109" s="92">
        <v>-24619</v>
      </c>
      <c r="F109" s="74">
        <v>-1874454</v>
      </c>
      <c r="G109" s="74">
        <v>134458</v>
      </c>
      <c r="H109" s="74">
        <v>0</v>
      </c>
      <c r="I109" s="72"/>
    </row>
    <row r="110" spans="1:9">
      <c r="A110" s="72" t="s">
        <v>128</v>
      </c>
      <c r="B110" s="73" t="s">
        <v>317</v>
      </c>
      <c r="C110" s="73" t="s">
        <v>318</v>
      </c>
      <c r="D110" s="74">
        <v>4522362</v>
      </c>
      <c r="E110" s="92">
        <v>-7766</v>
      </c>
      <c r="F110" s="74">
        <v>4514596</v>
      </c>
      <c r="G110" s="74">
        <v>-53047</v>
      </c>
      <c r="H110" s="74">
        <v>0</v>
      </c>
      <c r="I110" s="72"/>
    </row>
    <row r="111" spans="1:9">
      <c r="A111" s="72" t="s">
        <v>128</v>
      </c>
      <c r="B111" s="73" t="s">
        <v>1</v>
      </c>
      <c r="C111" s="73" t="s">
        <v>319</v>
      </c>
      <c r="D111" s="74">
        <v>872083</v>
      </c>
      <c r="E111" s="92">
        <v>-15533</v>
      </c>
      <c r="F111" s="74">
        <v>856550</v>
      </c>
      <c r="G111" s="74">
        <v>-156988</v>
      </c>
      <c r="H111" s="74">
        <v>0</v>
      </c>
      <c r="I111" s="72"/>
    </row>
    <row r="112" spans="1:9">
      <c r="A112" s="72" t="s">
        <v>128</v>
      </c>
      <c r="B112" s="73" t="s">
        <v>320</v>
      </c>
      <c r="C112" s="73" t="s">
        <v>321</v>
      </c>
      <c r="D112" s="74">
        <v>5177818</v>
      </c>
      <c r="E112" s="92">
        <v>-12300</v>
      </c>
      <c r="F112" s="74">
        <v>5165518</v>
      </c>
      <c r="G112" s="74">
        <v>-66464</v>
      </c>
      <c r="H112" s="74">
        <v>0</v>
      </c>
      <c r="I112" s="72"/>
    </row>
    <row r="113" spans="1:9">
      <c r="A113" s="72" t="s">
        <v>128</v>
      </c>
      <c r="B113" s="73" t="s">
        <v>322</v>
      </c>
      <c r="C113" s="73" t="s">
        <v>323</v>
      </c>
      <c r="D113" s="74">
        <v>-3555883</v>
      </c>
      <c r="E113" s="92">
        <v>-64303</v>
      </c>
      <c r="F113" s="74">
        <v>-3620186</v>
      </c>
      <c r="G113" s="74">
        <v>77027</v>
      </c>
      <c r="H113" s="74">
        <v>0</v>
      </c>
      <c r="I113" s="72"/>
    </row>
    <row r="114" spans="1:9">
      <c r="A114" s="72" t="s">
        <v>128</v>
      </c>
      <c r="B114" s="73" t="s">
        <v>324</v>
      </c>
      <c r="C114" s="73" t="s">
        <v>325</v>
      </c>
      <c r="D114" s="74">
        <v>-1713437</v>
      </c>
      <c r="E114" s="92">
        <v>-29403</v>
      </c>
      <c r="F114" s="74">
        <v>-1742840</v>
      </c>
      <c r="G114" s="74">
        <v>43934</v>
      </c>
      <c r="H114" s="74">
        <v>0</v>
      </c>
      <c r="I114" s="72"/>
    </row>
    <row r="115" spans="1:9">
      <c r="A115" s="72" t="s">
        <v>128</v>
      </c>
      <c r="B115" s="73" t="s">
        <v>326</v>
      </c>
      <c r="C115" s="73" t="s">
        <v>327</v>
      </c>
      <c r="D115" s="74">
        <v>-8458980</v>
      </c>
      <c r="E115" s="92">
        <v>-31952</v>
      </c>
      <c r="F115" s="74">
        <v>-8490932</v>
      </c>
      <c r="G115" s="74">
        <v>42453</v>
      </c>
      <c r="H115" s="74">
        <v>0</v>
      </c>
      <c r="I115" s="72"/>
    </row>
    <row r="116" spans="1:9">
      <c r="A116" s="72" t="s">
        <v>128</v>
      </c>
      <c r="B116" s="73" t="s">
        <v>328</v>
      </c>
      <c r="C116" s="73" t="s">
        <v>329</v>
      </c>
      <c r="D116" s="74">
        <v>4020481</v>
      </c>
      <c r="E116" s="92">
        <v>-4887</v>
      </c>
      <c r="F116" s="74">
        <v>4015594</v>
      </c>
      <c r="G116" s="74">
        <v>100596</v>
      </c>
      <c r="H116" s="74">
        <v>0</v>
      </c>
      <c r="I116" s="72"/>
    </row>
    <row r="117" spans="1:9">
      <c r="A117" s="72" t="s">
        <v>128</v>
      </c>
      <c r="B117" s="73" t="s">
        <v>330</v>
      </c>
      <c r="C117" s="73" t="s">
        <v>331</v>
      </c>
      <c r="D117" s="74">
        <v>299993</v>
      </c>
      <c r="E117" s="92">
        <v>-80824</v>
      </c>
      <c r="F117" s="74">
        <v>219169</v>
      </c>
      <c r="G117" s="74">
        <v>-464852</v>
      </c>
      <c r="H117" s="74">
        <v>0</v>
      </c>
      <c r="I117" s="72"/>
    </row>
    <row r="118" spans="1:9">
      <c r="A118" s="72" t="s">
        <v>128</v>
      </c>
      <c r="B118" s="73" t="s">
        <v>332</v>
      </c>
      <c r="C118" s="73" t="s">
        <v>333</v>
      </c>
      <c r="D118" s="74">
        <v>-343903</v>
      </c>
      <c r="E118" s="92">
        <v>-50821</v>
      </c>
      <c r="F118" s="74">
        <v>-394724</v>
      </c>
      <c r="G118" s="74">
        <v>-95404</v>
      </c>
      <c r="H118" s="74">
        <v>0</v>
      </c>
      <c r="I118" s="72"/>
    </row>
    <row r="119" spans="1:9">
      <c r="A119" s="72" t="s">
        <v>128</v>
      </c>
      <c r="B119" s="73" t="s">
        <v>334</v>
      </c>
      <c r="C119" s="73" t="s">
        <v>335</v>
      </c>
      <c r="D119" s="74">
        <v>-401725</v>
      </c>
      <c r="E119" s="92">
        <v>-4344</v>
      </c>
      <c r="F119" s="74">
        <v>-406069</v>
      </c>
      <c r="G119" s="74">
        <v>-28270</v>
      </c>
      <c r="H119" s="74">
        <v>0</v>
      </c>
      <c r="I119" s="72"/>
    </row>
    <row r="120" spans="1:9">
      <c r="A120" s="72" t="s">
        <v>128</v>
      </c>
      <c r="B120" s="73" t="s">
        <v>336</v>
      </c>
      <c r="C120" s="73" t="s">
        <v>337</v>
      </c>
      <c r="D120" s="74">
        <v>226559</v>
      </c>
      <c r="E120" s="92">
        <v>-37113</v>
      </c>
      <c r="F120" s="74">
        <v>189446</v>
      </c>
      <c r="G120" s="74">
        <v>105759</v>
      </c>
      <c r="H120" s="74">
        <v>0</v>
      </c>
      <c r="I120" s="72"/>
    </row>
    <row r="121" spans="1:9">
      <c r="A121" s="72" t="s">
        <v>128</v>
      </c>
      <c r="B121" s="73" t="s">
        <v>338</v>
      </c>
      <c r="C121" s="73" t="s">
        <v>339</v>
      </c>
      <c r="D121" s="74">
        <v>4970558</v>
      </c>
      <c r="E121" s="92">
        <v>-6883</v>
      </c>
      <c r="F121" s="74">
        <v>4963675</v>
      </c>
      <c r="G121" s="74">
        <v>25468</v>
      </c>
      <c r="H121" s="74">
        <v>0</v>
      </c>
      <c r="I121" s="72"/>
    </row>
    <row r="122" spans="1:9">
      <c r="A122" s="72" t="s">
        <v>128</v>
      </c>
      <c r="B122" s="73" t="s">
        <v>340</v>
      </c>
      <c r="C122" s="73" t="s">
        <v>341</v>
      </c>
      <c r="D122" s="74">
        <v>83562642</v>
      </c>
      <c r="E122" s="92">
        <v>-91910</v>
      </c>
      <c r="F122" s="74">
        <v>83470732</v>
      </c>
      <c r="G122" s="74">
        <v>-494571</v>
      </c>
      <c r="H122" s="74">
        <v>0</v>
      </c>
      <c r="I122" s="72"/>
    </row>
    <row r="123" spans="1:9">
      <c r="A123" s="72" t="s">
        <v>128</v>
      </c>
      <c r="B123" s="73" t="s">
        <v>342</v>
      </c>
      <c r="C123" s="73" t="s">
        <v>343</v>
      </c>
      <c r="D123" s="74">
        <v>-8675</v>
      </c>
      <c r="E123" s="92">
        <v>-324</v>
      </c>
      <c r="F123" s="74">
        <v>-8999</v>
      </c>
      <c r="G123" s="74">
        <v>-8999</v>
      </c>
      <c r="H123" s="74">
        <v>0</v>
      </c>
      <c r="I123" s="72"/>
    </row>
    <row r="124" spans="1:9">
      <c r="A124" s="72" t="s">
        <v>128</v>
      </c>
      <c r="B124" s="73" t="s">
        <v>344</v>
      </c>
      <c r="C124" s="73" t="s">
        <v>345</v>
      </c>
      <c r="D124" s="74">
        <v>59857219</v>
      </c>
      <c r="E124" s="92">
        <v>-59128</v>
      </c>
      <c r="F124" s="74">
        <v>59798091</v>
      </c>
      <c r="G124" s="74">
        <v>220997</v>
      </c>
      <c r="H124" s="74">
        <v>0</v>
      </c>
      <c r="I124" s="72"/>
    </row>
    <row r="125" spans="1:9">
      <c r="A125" s="72" t="s">
        <v>128</v>
      </c>
      <c r="B125" s="73" t="s">
        <v>346</v>
      </c>
      <c r="C125" s="73" t="s">
        <v>347</v>
      </c>
      <c r="D125" s="74">
        <v>-7151319</v>
      </c>
      <c r="E125" s="92">
        <v>-13903</v>
      </c>
      <c r="F125" s="74">
        <v>-7165222</v>
      </c>
      <c r="G125" s="74">
        <v>112510</v>
      </c>
      <c r="H125" s="74">
        <v>0</v>
      </c>
      <c r="I125" s="72"/>
    </row>
    <row r="126" spans="1:9">
      <c r="A126" s="72" t="s">
        <v>128</v>
      </c>
      <c r="B126" s="73" t="s">
        <v>348</v>
      </c>
      <c r="C126" s="73" t="s">
        <v>349</v>
      </c>
      <c r="D126" s="74">
        <v>-25939019</v>
      </c>
      <c r="E126" s="92">
        <v>-33018</v>
      </c>
      <c r="F126" s="74">
        <v>-25972037</v>
      </c>
      <c r="G126" s="74">
        <v>121838</v>
      </c>
      <c r="H126" s="74">
        <v>0</v>
      </c>
      <c r="I126" s="72"/>
    </row>
    <row r="127" spans="1:9">
      <c r="A127" s="72" t="s">
        <v>128</v>
      </c>
      <c r="B127" s="73" t="s">
        <v>350</v>
      </c>
      <c r="C127" s="73" t="s">
        <v>351</v>
      </c>
      <c r="D127" s="74">
        <v>-5294112</v>
      </c>
      <c r="E127" s="92">
        <v>-3774</v>
      </c>
      <c r="F127" s="74">
        <v>-5297886</v>
      </c>
      <c r="G127" s="74">
        <v>-28776</v>
      </c>
      <c r="H127" s="74">
        <v>0</v>
      </c>
      <c r="I127" s="72"/>
    </row>
    <row r="128" spans="1:9">
      <c r="A128" s="72" t="s">
        <v>128</v>
      </c>
      <c r="B128" s="73" t="s">
        <v>352</v>
      </c>
      <c r="C128" s="73" t="s">
        <v>353</v>
      </c>
      <c r="D128" s="74">
        <v>-6937665</v>
      </c>
      <c r="E128" s="92">
        <v>-13606</v>
      </c>
      <c r="F128" s="74">
        <v>-6951271</v>
      </c>
      <c r="G128" s="74">
        <v>65539</v>
      </c>
      <c r="H128" s="74">
        <v>0</v>
      </c>
      <c r="I128" s="72"/>
    </row>
    <row r="129" spans="1:9">
      <c r="A129" s="72" t="s">
        <v>128</v>
      </c>
      <c r="B129" s="73" t="s">
        <v>354</v>
      </c>
      <c r="C129" s="73" t="s">
        <v>355</v>
      </c>
      <c r="D129" s="74">
        <v>-6818879</v>
      </c>
      <c r="E129" s="92">
        <v>-9675</v>
      </c>
      <c r="F129" s="74">
        <v>-6828554</v>
      </c>
      <c r="G129" s="74">
        <v>31896</v>
      </c>
      <c r="H129" s="74">
        <v>0</v>
      </c>
      <c r="I129" s="72"/>
    </row>
    <row r="130" spans="1:9">
      <c r="A130" s="72" t="s">
        <v>128</v>
      </c>
      <c r="B130" s="73" t="s">
        <v>356</v>
      </c>
      <c r="C130" s="73" t="s">
        <v>357</v>
      </c>
      <c r="D130" s="74">
        <v>-8258</v>
      </c>
      <c r="E130" s="92">
        <v>-10</v>
      </c>
      <c r="F130" s="74">
        <v>-8268</v>
      </c>
      <c r="G130" s="74">
        <v>-8268</v>
      </c>
      <c r="H130" s="74">
        <v>0</v>
      </c>
      <c r="I130" s="72"/>
    </row>
    <row r="131" spans="1:9">
      <c r="A131" s="72" t="s">
        <v>128</v>
      </c>
      <c r="B131" s="73" t="s">
        <v>358</v>
      </c>
      <c r="C131" s="73" t="s">
        <v>359</v>
      </c>
      <c r="D131" s="74">
        <v>6059305</v>
      </c>
      <c r="E131" s="92">
        <v>-10122</v>
      </c>
      <c r="F131" s="74">
        <v>6049183</v>
      </c>
      <c r="G131" s="74">
        <v>-3253</v>
      </c>
      <c r="H131" s="74">
        <v>0</v>
      </c>
      <c r="I131" s="72"/>
    </row>
    <row r="132" spans="1:9">
      <c r="A132" s="72" t="s">
        <v>128</v>
      </c>
      <c r="B132" s="73" t="s">
        <v>360</v>
      </c>
      <c r="C132" s="73" t="s">
        <v>361</v>
      </c>
      <c r="D132" s="74">
        <v>-3733829</v>
      </c>
      <c r="E132" s="92">
        <v>-13723</v>
      </c>
      <c r="F132" s="74">
        <v>-3747552</v>
      </c>
      <c r="G132" s="74">
        <v>-6051</v>
      </c>
      <c r="H132" s="74">
        <v>0</v>
      </c>
      <c r="I132" s="72"/>
    </row>
    <row r="133" spans="1:9">
      <c r="A133" s="72" t="s">
        <v>128</v>
      </c>
      <c r="B133" s="73" t="s">
        <v>362</v>
      </c>
      <c r="C133" s="73" t="s">
        <v>363</v>
      </c>
      <c r="D133" s="74">
        <v>-946812</v>
      </c>
      <c r="E133" s="92">
        <v>-5792</v>
      </c>
      <c r="F133" s="74">
        <v>-952604</v>
      </c>
      <c r="G133" s="74">
        <v>-4819</v>
      </c>
      <c r="H133" s="74">
        <v>0</v>
      </c>
      <c r="I133" s="72"/>
    </row>
    <row r="134" spans="1:9">
      <c r="A134" s="72" t="s">
        <v>128</v>
      </c>
      <c r="B134" s="73" t="s">
        <v>364</v>
      </c>
      <c r="C134" s="73" t="s">
        <v>365</v>
      </c>
      <c r="D134" s="74">
        <v>-6755290</v>
      </c>
      <c r="E134" s="92">
        <v>-10185</v>
      </c>
      <c r="F134" s="74">
        <v>-6765475</v>
      </c>
      <c r="G134" s="74">
        <v>49639</v>
      </c>
      <c r="H134" s="74">
        <v>0</v>
      </c>
      <c r="I134" s="72"/>
    </row>
    <row r="135" spans="1:9">
      <c r="A135" s="72" t="s">
        <v>128</v>
      </c>
      <c r="B135" s="73" t="s">
        <v>366</v>
      </c>
      <c r="C135" s="73" t="s">
        <v>367</v>
      </c>
      <c r="D135" s="74">
        <v>-16576769</v>
      </c>
      <c r="E135" s="92">
        <v>-51727</v>
      </c>
      <c r="F135" s="74">
        <v>-16628496</v>
      </c>
      <c r="G135" s="74">
        <v>30556</v>
      </c>
      <c r="H135" s="74">
        <v>0</v>
      </c>
      <c r="I135" s="72"/>
    </row>
    <row r="136" spans="1:9">
      <c r="A136" s="72" t="s">
        <v>128</v>
      </c>
      <c r="B136" s="73" t="s">
        <v>368</v>
      </c>
      <c r="C136" s="73" t="s">
        <v>369</v>
      </c>
      <c r="D136" s="74">
        <v>-2495961</v>
      </c>
      <c r="E136" s="92">
        <v>-1166</v>
      </c>
      <c r="F136" s="74">
        <v>-2497127</v>
      </c>
      <c r="G136" s="74">
        <v>1302</v>
      </c>
      <c r="H136" s="74">
        <v>0</v>
      </c>
      <c r="I136" s="72"/>
    </row>
    <row r="137" spans="1:9">
      <c r="A137" s="72" t="s">
        <v>128</v>
      </c>
      <c r="B137" s="73" t="s">
        <v>370</v>
      </c>
      <c r="C137" s="73" t="s">
        <v>371</v>
      </c>
      <c r="D137" s="74">
        <v>29593263</v>
      </c>
      <c r="E137" s="92">
        <v>-113196</v>
      </c>
      <c r="F137" s="74">
        <v>29480067</v>
      </c>
      <c r="G137" s="74">
        <v>-332701</v>
      </c>
      <c r="H137" s="74">
        <v>0</v>
      </c>
      <c r="I137" s="72"/>
    </row>
    <row r="138" spans="1:9">
      <c r="A138" s="72" t="s">
        <v>128</v>
      </c>
      <c r="B138" s="73" t="s">
        <v>372</v>
      </c>
      <c r="C138" s="73" t="s">
        <v>373</v>
      </c>
      <c r="D138" s="74">
        <v>-83413</v>
      </c>
      <c r="E138" s="92">
        <v>-6598</v>
      </c>
      <c r="F138" s="74">
        <v>-90011</v>
      </c>
      <c r="G138" s="74">
        <v>-90011</v>
      </c>
      <c r="H138" s="74">
        <v>0</v>
      </c>
      <c r="I138" s="72"/>
    </row>
    <row r="139" spans="1:9">
      <c r="A139" s="72" t="s">
        <v>128</v>
      </c>
      <c r="B139" s="73" t="s">
        <v>374</v>
      </c>
      <c r="C139" s="73" t="s">
        <v>375</v>
      </c>
      <c r="D139" s="74">
        <v>-6938458</v>
      </c>
      <c r="E139" s="92">
        <v>-3783</v>
      </c>
      <c r="F139" s="74">
        <v>-6942241</v>
      </c>
      <c r="G139" s="74">
        <v>-10397</v>
      </c>
      <c r="H139" s="74">
        <v>0</v>
      </c>
      <c r="I139" s="72"/>
    </row>
    <row r="140" spans="1:9">
      <c r="A140" s="72" t="s">
        <v>128</v>
      </c>
      <c r="B140" s="73" t="s">
        <v>376</v>
      </c>
      <c r="C140" s="73" t="s">
        <v>377</v>
      </c>
      <c r="D140" s="74">
        <v>10775</v>
      </c>
      <c r="E140" s="92">
        <v>-3338</v>
      </c>
      <c r="F140" s="74">
        <v>7437</v>
      </c>
      <c r="G140" s="74">
        <v>7437</v>
      </c>
      <c r="H140" s="74">
        <v>0</v>
      </c>
      <c r="I140" s="72"/>
    </row>
    <row r="141" spans="1:9">
      <c r="A141" s="72" t="s">
        <v>128</v>
      </c>
      <c r="B141" s="73" t="s">
        <v>378</v>
      </c>
      <c r="C141" s="73" t="s">
        <v>379</v>
      </c>
      <c r="D141" s="74">
        <v>-5311484</v>
      </c>
      <c r="E141" s="92">
        <v>-4917</v>
      </c>
      <c r="F141" s="74">
        <v>-5316401</v>
      </c>
      <c r="G141" s="74">
        <v>146767</v>
      </c>
      <c r="H141" s="74">
        <v>0</v>
      </c>
      <c r="I141" s="72"/>
    </row>
    <row r="142" spans="1:9">
      <c r="A142" s="72" t="s">
        <v>128</v>
      </c>
      <c r="B142" s="73" t="s">
        <v>380</v>
      </c>
      <c r="C142" s="73" t="s">
        <v>381</v>
      </c>
      <c r="D142" s="74">
        <v>126888</v>
      </c>
      <c r="E142" s="92">
        <v>-8404</v>
      </c>
      <c r="F142" s="74">
        <v>118484</v>
      </c>
      <c r="G142" s="74">
        <v>31830</v>
      </c>
      <c r="H142" s="74">
        <v>0</v>
      </c>
      <c r="I142" s="72"/>
    </row>
    <row r="143" spans="1:9">
      <c r="A143" s="72" t="s">
        <v>128</v>
      </c>
      <c r="B143" s="73" t="s">
        <v>382</v>
      </c>
      <c r="C143" s="73" t="s">
        <v>383</v>
      </c>
      <c r="D143" s="74">
        <v>85068708</v>
      </c>
      <c r="E143" s="92">
        <v>-124213</v>
      </c>
      <c r="F143" s="74">
        <v>84944495</v>
      </c>
      <c r="G143" s="74">
        <v>466452</v>
      </c>
      <c r="H143" s="74">
        <v>0</v>
      </c>
      <c r="I143" s="72"/>
    </row>
    <row r="144" spans="1:9">
      <c r="A144" s="72" t="s">
        <v>128</v>
      </c>
      <c r="B144" s="73" t="s">
        <v>384</v>
      </c>
      <c r="C144" s="73" t="s">
        <v>385</v>
      </c>
      <c r="D144" s="74">
        <v>-24755944</v>
      </c>
      <c r="E144" s="92">
        <v>-87549</v>
      </c>
      <c r="F144" s="74">
        <v>-24843493</v>
      </c>
      <c r="G144" s="74">
        <v>163405</v>
      </c>
      <c r="H144" s="74">
        <v>0</v>
      </c>
      <c r="I144" s="72"/>
    </row>
    <row r="145" spans="1:9">
      <c r="A145" s="72" t="s">
        <v>128</v>
      </c>
      <c r="B145" s="73" t="s">
        <v>386</v>
      </c>
      <c r="C145" s="73" t="s">
        <v>387</v>
      </c>
      <c r="D145" s="74">
        <v>20188053</v>
      </c>
      <c r="E145" s="92">
        <v>-238032</v>
      </c>
      <c r="F145" s="74">
        <v>19950021</v>
      </c>
      <c r="G145" s="74">
        <v>1131253</v>
      </c>
      <c r="H145" s="74">
        <v>0</v>
      </c>
      <c r="I145" s="72"/>
    </row>
    <row r="146" spans="1:9">
      <c r="A146" s="72" t="s">
        <v>128</v>
      </c>
      <c r="B146" s="73" t="s">
        <v>388</v>
      </c>
      <c r="C146" s="73" t="s">
        <v>389</v>
      </c>
      <c r="D146" s="74">
        <v>-9464179</v>
      </c>
      <c r="E146" s="92">
        <v>-29078</v>
      </c>
      <c r="F146" s="74">
        <v>-9493257</v>
      </c>
      <c r="G146" s="74">
        <v>57465</v>
      </c>
      <c r="H146" s="74">
        <v>0</v>
      </c>
      <c r="I146" s="72"/>
    </row>
    <row r="147" spans="1:9">
      <c r="A147" s="72" t="s">
        <v>128</v>
      </c>
      <c r="B147" s="73" t="s">
        <v>390</v>
      </c>
      <c r="C147" s="73" t="s">
        <v>391</v>
      </c>
      <c r="D147" s="74">
        <v>1729273</v>
      </c>
      <c r="E147" s="92">
        <v>-37018</v>
      </c>
      <c r="F147" s="74">
        <v>1692255</v>
      </c>
      <c r="G147" s="74">
        <v>27052</v>
      </c>
      <c r="H147" s="74">
        <v>0</v>
      </c>
      <c r="I147" s="72"/>
    </row>
    <row r="148" spans="1:9">
      <c r="A148" s="72" t="s">
        <v>128</v>
      </c>
      <c r="B148" s="73" t="s">
        <v>392</v>
      </c>
      <c r="C148" s="73" t="s">
        <v>393</v>
      </c>
      <c r="D148" s="74">
        <v>59172</v>
      </c>
      <c r="E148" s="92">
        <v>-8030</v>
      </c>
      <c r="F148" s="74">
        <v>51142</v>
      </c>
      <c r="G148" s="74">
        <v>75627</v>
      </c>
      <c r="H148" s="74">
        <v>0</v>
      </c>
      <c r="I148" s="72"/>
    </row>
    <row r="149" spans="1:9">
      <c r="A149" s="72" t="s">
        <v>128</v>
      </c>
      <c r="B149" s="73" t="s">
        <v>394</v>
      </c>
      <c r="C149" s="73" t="s">
        <v>395</v>
      </c>
      <c r="D149" s="74">
        <v>1954531</v>
      </c>
      <c r="E149" s="92">
        <v>-9800</v>
      </c>
      <c r="F149" s="74">
        <v>1944731</v>
      </c>
      <c r="G149" s="74">
        <v>282678</v>
      </c>
      <c r="H149" s="74">
        <v>0</v>
      </c>
      <c r="I149" s="72"/>
    </row>
    <row r="150" spans="1:9">
      <c r="A150" s="72" t="s">
        <v>128</v>
      </c>
      <c r="B150" s="73" t="s">
        <v>396</v>
      </c>
      <c r="C150" s="73" t="s">
        <v>397</v>
      </c>
      <c r="D150" s="74">
        <v>-4053971</v>
      </c>
      <c r="E150" s="92">
        <v>-20157</v>
      </c>
      <c r="F150" s="74">
        <v>-4074128</v>
      </c>
      <c r="G150" s="74">
        <v>-18723</v>
      </c>
      <c r="H150" s="74">
        <v>0</v>
      </c>
      <c r="I150" s="72"/>
    </row>
    <row r="151" spans="1:9">
      <c r="A151" s="72" t="s">
        <v>128</v>
      </c>
      <c r="B151" s="73" t="s">
        <v>398</v>
      </c>
      <c r="C151" s="73" t="s">
        <v>399</v>
      </c>
      <c r="D151" s="74">
        <v>3475497</v>
      </c>
      <c r="E151" s="92">
        <v>-38041</v>
      </c>
      <c r="F151" s="74">
        <v>3437456</v>
      </c>
      <c r="G151" s="74">
        <v>165324</v>
      </c>
      <c r="H151" s="74">
        <v>0</v>
      </c>
      <c r="I151" s="72"/>
    </row>
    <row r="152" spans="1:9">
      <c r="A152" s="72" t="s">
        <v>128</v>
      </c>
      <c r="B152" s="73" t="s">
        <v>400</v>
      </c>
      <c r="C152" s="73" t="s">
        <v>401</v>
      </c>
      <c r="D152" s="74">
        <v>-15204369</v>
      </c>
      <c r="E152" s="92">
        <v>-46833</v>
      </c>
      <c r="F152" s="74">
        <v>-15251202</v>
      </c>
      <c r="G152" s="74">
        <v>-349558</v>
      </c>
      <c r="H152" s="74">
        <v>0</v>
      </c>
      <c r="I152" s="72"/>
    </row>
    <row r="153" spans="1:9">
      <c r="A153" s="72" t="s">
        <v>128</v>
      </c>
      <c r="B153" s="73" t="s">
        <v>402</v>
      </c>
      <c r="C153" s="73" t="s">
        <v>403</v>
      </c>
      <c r="D153" s="74">
        <v>10511963</v>
      </c>
      <c r="E153" s="92">
        <v>-33285</v>
      </c>
      <c r="F153" s="74">
        <v>10478678</v>
      </c>
      <c r="G153" s="74">
        <v>-170509</v>
      </c>
      <c r="H153" s="74">
        <v>0</v>
      </c>
      <c r="I153" s="72"/>
    </row>
    <row r="154" spans="1:9">
      <c r="A154" s="72" t="s">
        <v>128</v>
      </c>
      <c r="B154" s="73" t="s">
        <v>404</v>
      </c>
      <c r="C154" s="73" t="s">
        <v>405</v>
      </c>
      <c r="D154" s="74">
        <v>-5825586</v>
      </c>
      <c r="E154" s="92">
        <v>-17514</v>
      </c>
      <c r="F154" s="74">
        <v>-5843100</v>
      </c>
      <c r="G154" s="74">
        <v>1707299</v>
      </c>
      <c r="H154" s="74">
        <v>0</v>
      </c>
      <c r="I154" s="72"/>
    </row>
    <row r="155" spans="1:9">
      <c r="A155" s="72" t="s">
        <v>128</v>
      </c>
      <c r="B155" s="73" t="s">
        <v>406</v>
      </c>
      <c r="C155" s="73" t="s">
        <v>407</v>
      </c>
      <c r="D155" s="74">
        <v>-1814792</v>
      </c>
      <c r="E155" s="92">
        <v>-7588</v>
      </c>
      <c r="F155" s="74">
        <v>-1822380</v>
      </c>
      <c r="G155" s="74">
        <v>9870</v>
      </c>
      <c r="H155" s="74">
        <v>0</v>
      </c>
      <c r="I155" s="72"/>
    </row>
    <row r="156" spans="1:9">
      <c r="A156" s="72" t="s">
        <v>128</v>
      </c>
      <c r="B156" s="73" t="s">
        <v>408</v>
      </c>
      <c r="C156" s="73" t="s">
        <v>409</v>
      </c>
      <c r="D156" s="74">
        <v>58668</v>
      </c>
      <c r="E156" s="92">
        <v>-1667</v>
      </c>
      <c r="F156" s="74">
        <v>57001</v>
      </c>
      <c r="G156" s="74">
        <v>-6423</v>
      </c>
      <c r="H156" s="74">
        <v>0</v>
      </c>
      <c r="I156" s="72"/>
    </row>
    <row r="157" spans="1:9">
      <c r="A157" s="72" t="s">
        <v>128</v>
      </c>
      <c r="B157" s="73" t="s">
        <v>410</v>
      </c>
      <c r="C157" s="73" t="s">
        <v>411</v>
      </c>
      <c r="D157" s="74">
        <v>-1834409</v>
      </c>
      <c r="E157" s="92">
        <v>-21208</v>
      </c>
      <c r="F157" s="74">
        <v>-1855617</v>
      </c>
      <c r="G157" s="74">
        <v>19093</v>
      </c>
      <c r="H157" s="74">
        <v>0</v>
      </c>
      <c r="I157" s="72"/>
    </row>
    <row r="158" spans="1:9">
      <c r="A158" s="72" t="s">
        <v>128</v>
      </c>
      <c r="B158" s="73" t="s">
        <v>412</v>
      </c>
      <c r="C158" s="73" t="s">
        <v>413</v>
      </c>
      <c r="D158" s="74">
        <v>-2765201</v>
      </c>
      <c r="E158" s="92">
        <v>-4273</v>
      </c>
      <c r="F158" s="74">
        <v>-2769474</v>
      </c>
      <c r="G158" s="74">
        <v>8978</v>
      </c>
      <c r="H158" s="74">
        <v>0</v>
      </c>
      <c r="I158" s="72"/>
    </row>
    <row r="159" spans="1:9">
      <c r="A159" s="72" t="s">
        <v>128</v>
      </c>
      <c r="B159" s="73" t="s">
        <v>414</v>
      </c>
      <c r="C159" s="73" t="s">
        <v>415</v>
      </c>
      <c r="D159" s="74">
        <v>-15126386</v>
      </c>
      <c r="E159" s="92">
        <v>-32851</v>
      </c>
      <c r="F159" s="74">
        <v>-15159237</v>
      </c>
      <c r="G159" s="74">
        <v>-96525</v>
      </c>
      <c r="H159" s="74">
        <v>0</v>
      </c>
      <c r="I159" s="72"/>
    </row>
    <row r="160" spans="1:9">
      <c r="A160" s="72" t="s">
        <v>128</v>
      </c>
      <c r="B160" s="73" t="s">
        <v>416</v>
      </c>
      <c r="C160" s="73" t="s">
        <v>417</v>
      </c>
      <c r="D160" s="74">
        <v>8559917</v>
      </c>
      <c r="E160" s="92">
        <v>-14988</v>
      </c>
      <c r="F160" s="74">
        <v>8544929</v>
      </c>
      <c r="G160" s="74">
        <v>79786</v>
      </c>
      <c r="H160" s="74">
        <v>0</v>
      </c>
      <c r="I160" s="72"/>
    </row>
    <row r="161" spans="1:9">
      <c r="A161" s="72" t="s">
        <v>128</v>
      </c>
      <c r="B161" s="73" t="s">
        <v>418</v>
      </c>
      <c r="C161" s="73" t="s">
        <v>419</v>
      </c>
      <c r="D161" s="74">
        <v>-832533</v>
      </c>
      <c r="E161" s="92">
        <v>-1054</v>
      </c>
      <c r="F161" s="74">
        <v>-833587</v>
      </c>
      <c r="G161" s="74">
        <v>11931</v>
      </c>
      <c r="H161" s="74">
        <v>0</v>
      </c>
      <c r="I161" s="72"/>
    </row>
    <row r="162" spans="1:9">
      <c r="A162" s="72" t="s">
        <v>128</v>
      </c>
      <c r="B162" s="73" t="s">
        <v>420</v>
      </c>
      <c r="C162" s="73" t="s">
        <v>421</v>
      </c>
      <c r="D162" s="74">
        <v>50202833</v>
      </c>
      <c r="E162" s="92">
        <v>-169518</v>
      </c>
      <c r="F162" s="74">
        <v>50033315</v>
      </c>
      <c r="G162" s="74">
        <v>1218003</v>
      </c>
      <c r="H162" s="74">
        <v>0</v>
      </c>
      <c r="I162" s="72"/>
    </row>
    <row r="163" spans="1:9">
      <c r="A163" s="72" t="s">
        <v>128</v>
      </c>
      <c r="B163" s="73" t="s">
        <v>422</v>
      </c>
      <c r="C163" s="73" t="s">
        <v>423</v>
      </c>
      <c r="D163" s="74">
        <v>-847745</v>
      </c>
      <c r="E163" s="92">
        <v>-3214</v>
      </c>
      <c r="F163" s="74">
        <v>-850959</v>
      </c>
      <c r="G163" s="74">
        <v>5301</v>
      </c>
      <c r="H163" s="74">
        <v>0</v>
      </c>
      <c r="I163" s="72"/>
    </row>
    <row r="164" spans="1:9">
      <c r="A164" s="72" t="s">
        <v>128</v>
      </c>
      <c r="B164" s="73" t="s">
        <v>424</v>
      </c>
      <c r="C164" s="73" t="s">
        <v>425</v>
      </c>
      <c r="D164" s="74">
        <v>-34657552</v>
      </c>
      <c r="E164" s="92">
        <v>-57582</v>
      </c>
      <c r="F164" s="74">
        <v>-34715134</v>
      </c>
      <c r="G164" s="74">
        <v>170426</v>
      </c>
      <c r="H164" s="74">
        <v>0</v>
      </c>
      <c r="I164" s="72"/>
    </row>
    <row r="165" spans="1:9">
      <c r="A165" s="72" t="s">
        <v>128</v>
      </c>
      <c r="B165" s="73" t="s">
        <v>426</v>
      </c>
      <c r="C165" s="73" t="s">
        <v>427</v>
      </c>
      <c r="D165" s="74">
        <v>-2584467</v>
      </c>
      <c r="E165" s="92">
        <v>-7568</v>
      </c>
      <c r="F165" s="74">
        <v>-2592035</v>
      </c>
      <c r="G165" s="74">
        <v>217070</v>
      </c>
      <c r="H165" s="74">
        <v>0</v>
      </c>
      <c r="I165" s="72"/>
    </row>
    <row r="166" spans="1:9">
      <c r="A166" s="72" t="s">
        <v>128</v>
      </c>
      <c r="B166" s="73" t="s">
        <v>428</v>
      </c>
      <c r="C166" s="73" t="s">
        <v>429</v>
      </c>
      <c r="D166" s="74">
        <v>-3511616</v>
      </c>
      <c r="E166" s="92">
        <v>-32090</v>
      </c>
      <c r="F166" s="74">
        <v>-3543706</v>
      </c>
      <c r="G166" s="74">
        <v>110579</v>
      </c>
      <c r="H166" s="74">
        <v>0</v>
      </c>
      <c r="I166" s="72"/>
    </row>
    <row r="167" spans="1:9">
      <c r="A167" s="72" t="s">
        <v>128</v>
      </c>
      <c r="B167" s="73" t="s">
        <v>430</v>
      </c>
      <c r="C167" s="73" t="s">
        <v>431</v>
      </c>
      <c r="D167" s="74">
        <v>-13057830</v>
      </c>
      <c r="E167" s="92">
        <v>-55999</v>
      </c>
      <c r="F167" s="74">
        <v>-13113829</v>
      </c>
      <c r="G167" s="74">
        <v>29363</v>
      </c>
      <c r="H167" s="74">
        <v>0</v>
      </c>
      <c r="I167" s="72"/>
    </row>
    <row r="168" spans="1:9">
      <c r="A168" s="72" t="s">
        <v>128</v>
      </c>
      <c r="B168" s="73" t="s">
        <v>432</v>
      </c>
      <c r="C168" s="73" t="s">
        <v>433</v>
      </c>
      <c r="D168" s="74">
        <v>9506562</v>
      </c>
      <c r="E168" s="92">
        <v>-62461</v>
      </c>
      <c r="F168" s="74">
        <v>9444101</v>
      </c>
      <c r="G168" s="74">
        <v>122740</v>
      </c>
      <c r="H168" s="74">
        <v>0</v>
      </c>
      <c r="I168" s="72"/>
    </row>
    <row r="169" spans="1:9">
      <c r="A169" s="72" t="s">
        <v>128</v>
      </c>
      <c r="B169" s="73" t="s">
        <v>434</v>
      </c>
      <c r="C169" s="73" t="s">
        <v>435</v>
      </c>
      <c r="D169" s="74">
        <v>-2413591</v>
      </c>
      <c r="E169" s="92">
        <v>-10538</v>
      </c>
      <c r="F169" s="74">
        <v>-2424129</v>
      </c>
      <c r="G169" s="74">
        <v>12509</v>
      </c>
      <c r="H169" s="74">
        <v>0</v>
      </c>
      <c r="I169" s="72"/>
    </row>
    <row r="170" spans="1:9">
      <c r="A170" s="72" t="s">
        <v>128</v>
      </c>
      <c r="B170" s="73" t="s">
        <v>436</v>
      </c>
      <c r="C170" s="73" t="s">
        <v>437</v>
      </c>
      <c r="D170" s="74">
        <v>23322353</v>
      </c>
      <c r="E170" s="92">
        <v>-37090</v>
      </c>
      <c r="F170" s="74">
        <v>23285263</v>
      </c>
      <c r="G170" s="74">
        <v>-212034</v>
      </c>
      <c r="H170" s="74">
        <v>0</v>
      </c>
      <c r="I170" s="72"/>
    </row>
    <row r="171" spans="1:9">
      <c r="A171" s="72" t="s">
        <v>128</v>
      </c>
      <c r="B171" s="73" t="s">
        <v>438</v>
      </c>
      <c r="C171" s="73" t="s">
        <v>439</v>
      </c>
      <c r="D171" s="74">
        <v>19743357</v>
      </c>
      <c r="E171" s="92">
        <v>-41497</v>
      </c>
      <c r="F171" s="74">
        <v>19701860</v>
      </c>
      <c r="G171" s="74">
        <v>-282902</v>
      </c>
      <c r="H171" s="74">
        <v>0</v>
      </c>
      <c r="I171" s="72"/>
    </row>
    <row r="172" spans="1:9">
      <c r="A172" s="72" t="s">
        <v>128</v>
      </c>
      <c r="B172" s="73" t="s">
        <v>440</v>
      </c>
      <c r="C172" s="73" t="s">
        <v>441</v>
      </c>
      <c r="D172" s="74">
        <v>1838988</v>
      </c>
      <c r="E172" s="92">
        <v>-62170</v>
      </c>
      <c r="F172" s="74">
        <v>1776818</v>
      </c>
      <c r="G172" s="74">
        <v>304214</v>
      </c>
      <c r="H172" s="74">
        <v>0</v>
      </c>
      <c r="I172" s="72"/>
    </row>
    <row r="173" spans="1:9">
      <c r="A173" s="72" t="s">
        <v>128</v>
      </c>
      <c r="B173" s="73" t="s">
        <v>442</v>
      </c>
      <c r="C173" s="73" t="s">
        <v>443</v>
      </c>
      <c r="D173" s="74">
        <v>-6682861</v>
      </c>
      <c r="E173" s="92">
        <v>-7969</v>
      </c>
      <c r="F173" s="74">
        <v>-6690830</v>
      </c>
      <c r="G173" s="74">
        <v>33318</v>
      </c>
      <c r="H173" s="74">
        <v>0</v>
      </c>
      <c r="I173" s="72"/>
    </row>
    <row r="174" spans="1:9">
      <c r="A174" s="72" t="s">
        <v>128</v>
      </c>
      <c r="B174" s="73" t="s">
        <v>444</v>
      </c>
      <c r="C174" s="73" t="s">
        <v>445</v>
      </c>
      <c r="D174" s="74">
        <v>1947136</v>
      </c>
      <c r="E174" s="92">
        <v>-7943</v>
      </c>
      <c r="F174" s="74">
        <v>1939193</v>
      </c>
      <c r="G174" s="74">
        <v>1953</v>
      </c>
      <c r="H174" s="74">
        <v>0</v>
      </c>
      <c r="I174" s="72"/>
    </row>
    <row r="175" spans="1:9">
      <c r="A175" s="72" t="s">
        <v>128</v>
      </c>
      <c r="B175" s="73" t="s">
        <v>446</v>
      </c>
      <c r="C175" s="73" t="s">
        <v>447</v>
      </c>
      <c r="D175" s="74">
        <v>-24436267</v>
      </c>
      <c r="E175" s="92">
        <v>-24492</v>
      </c>
      <c r="F175" s="74">
        <v>-24460759</v>
      </c>
      <c r="G175" s="74">
        <v>-230533</v>
      </c>
      <c r="H175" s="74">
        <v>0</v>
      </c>
      <c r="I175" s="72"/>
    </row>
    <row r="176" spans="1:9">
      <c r="A176" s="72" t="s">
        <v>128</v>
      </c>
      <c r="B176" s="73" t="s">
        <v>448</v>
      </c>
      <c r="C176" s="73" t="s">
        <v>449</v>
      </c>
      <c r="D176" s="74">
        <v>810965</v>
      </c>
      <c r="E176" s="92">
        <v>-5377</v>
      </c>
      <c r="F176" s="74">
        <v>805588</v>
      </c>
      <c r="G176" s="74">
        <v>32488</v>
      </c>
      <c r="H176" s="74">
        <v>0</v>
      </c>
      <c r="I176" s="72"/>
    </row>
    <row r="177" spans="1:9">
      <c r="A177" s="72" t="s">
        <v>128</v>
      </c>
      <c r="B177" s="73" t="s">
        <v>450</v>
      </c>
      <c r="C177" s="73" t="s">
        <v>451</v>
      </c>
      <c r="D177" s="74">
        <v>1895095</v>
      </c>
      <c r="E177" s="92">
        <v>-14229</v>
      </c>
      <c r="F177" s="74">
        <v>1880866</v>
      </c>
      <c r="G177" s="74">
        <v>6744</v>
      </c>
      <c r="H177" s="74">
        <v>0</v>
      </c>
      <c r="I177" s="72"/>
    </row>
    <row r="178" spans="1:9">
      <c r="A178" s="72" t="s">
        <v>128</v>
      </c>
      <c r="B178" s="73" t="s">
        <v>452</v>
      </c>
      <c r="C178" s="73" t="s">
        <v>453</v>
      </c>
      <c r="D178" s="74">
        <v>843511</v>
      </c>
      <c r="E178" s="92">
        <v>-27410</v>
      </c>
      <c r="F178" s="74">
        <v>816101</v>
      </c>
      <c r="G178" s="74">
        <v>159754</v>
      </c>
      <c r="H178" s="74">
        <v>0</v>
      </c>
      <c r="I178" s="72"/>
    </row>
    <row r="179" spans="1:9">
      <c r="A179" s="72" t="s">
        <v>128</v>
      </c>
      <c r="B179" s="73" t="s">
        <v>454</v>
      </c>
      <c r="C179" s="73" t="s">
        <v>455</v>
      </c>
      <c r="D179" s="74">
        <v>-4840213</v>
      </c>
      <c r="E179" s="92">
        <v>-13720</v>
      </c>
      <c r="F179" s="74">
        <v>-4853933</v>
      </c>
      <c r="G179" s="74">
        <v>13500</v>
      </c>
      <c r="H179" s="74">
        <v>0</v>
      </c>
      <c r="I179" s="72"/>
    </row>
    <row r="180" spans="1:9">
      <c r="A180" s="72" t="s">
        <v>128</v>
      </c>
      <c r="B180" s="73" t="s">
        <v>456</v>
      </c>
      <c r="C180" s="73" t="s">
        <v>457</v>
      </c>
      <c r="D180" s="74">
        <v>394265</v>
      </c>
      <c r="E180" s="92">
        <v>-21972</v>
      </c>
      <c r="F180" s="74">
        <v>372293</v>
      </c>
      <c r="G180" s="74">
        <v>2209</v>
      </c>
      <c r="H180" s="74">
        <v>0</v>
      </c>
      <c r="I180" s="72"/>
    </row>
    <row r="181" spans="1:9">
      <c r="A181" s="72" t="s">
        <v>128</v>
      </c>
      <c r="B181" s="73" t="s">
        <v>458</v>
      </c>
      <c r="C181" s="73" t="s">
        <v>459</v>
      </c>
      <c r="D181" s="74">
        <v>-14167059</v>
      </c>
      <c r="E181" s="92">
        <v>-141352</v>
      </c>
      <c r="F181" s="74">
        <v>-14308411</v>
      </c>
      <c r="G181" s="74">
        <v>18796</v>
      </c>
      <c r="H181" s="74">
        <v>0</v>
      </c>
      <c r="I181" s="72"/>
    </row>
    <row r="182" spans="1:9">
      <c r="A182" s="72" t="s">
        <v>128</v>
      </c>
      <c r="B182" s="73" t="s">
        <v>460</v>
      </c>
      <c r="C182" s="73" t="s">
        <v>461</v>
      </c>
      <c r="D182" s="74">
        <v>-8251950</v>
      </c>
      <c r="E182" s="92">
        <v>-28453</v>
      </c>
      <c r="F182" s="74">
        <v>-8280403</v>
      </c>
      <c r="G182" s="74">
        <v>245634</v>
      </c>
      <c r="H182" s="74">
        <v>0</v>
      </c>
      <c r="I182" s="72"/>
    </row>
    <row r="183" spans="1:9">
      <c r="A183" s="72" t="s">
        <v>128</v>
      </c>
      <c r="B183" s="73" t="s">
        <v>462</v>
      </c>
      <c r="C183" s="73" t="s">
        <v>463</v>
      </c>
      <c r="D183" s="74">
        <v>-2206305</v>
      </c>
      <c r="E183" s="92">
        <v>-41401</v>
      </c>
      <c r="F183" s="74">
        <v>-2247706</v>
      </c>
      <c r="G183" s="74">
        <v>38144</v>
      </c>
      <c r="H183" s="74">
        <v>0</v>
      </c>
      <c r="I183" s="72"/>
    </row>
    <row r="184" spans="1:9">
      <c r="A184" s="72" t="s">
        <v>128</v>
      </c>
      <c r="B184" s="73" t="s">
        <v>464</v>
      </c>
      <c r="C184" s="73" t="s">
        <v>465</v>
      </c>
      <c r="D184" s="74">
        <v>5040007</v>
      </c>
      <c r="E184" s="92">
        <v>-5995</v>
      </c>
      <c r="F184" s="74">
        <v>5034012</v>
      </c>
      <c r="G184" s="74">
        <v>26411</v>
      </c>
      <c r="H184" s="74">
        <v>0</v>
      </c>
      <c r="I184" s="72"/>
    </row>
    <row r="185" spans="1:9">
      <c r="A185" s="72" t="s">
        <v>128</v>
      </c>
      <c r="B185" s="73" t="s">
        <v>466</v>
      </c>
      <c r="C185" s="73" t="s">
        <v>467</v>
      </c>
      <c r="D185" s="74">
        <v>-31020356</v>
      </c>
      <c r="E185" s="92">
        <v>-38654</v>
      </c>
      <c r="F185" s="74">
        <v>-31059010</v>
      </c>
      <c r="G185" s="74">
        <v>118333</v>
      </c>
      <c r="H185" s="74">
        <v>0</v>
      </c>
      <c r="I185" s="72"/>
    </row>
    <row r="186" spans="1:9">
      <c r="A186" s="72" t="s">
        <v>128</v>
      </c>
      <c r="B186" s="73" t="s">
        <v>468</v>
      </c>
      <c r="C186" s="73" t="s">
        <v>469</v>
      </c>
      <c r="D186" s="74">
        <v>27715325</v>
      </c>
      <c r="E186" s="92">
        <v>-8517</v>
      </c>
      <c r="F186" s="74">
        <v>27706808</v>
      </c>
      <c r="G186" s="74">
        <v>222219</v>
      </c>
      <c r="H186" s="74">
        <v>0</v>
      </c>
      <c r="I186" s="72"/>
    </row>
    <row r="187" spans="1:9">
      <c r="A187" s="72" t="s">
        <v>128</v>
      </c>
      <c r="B187" s="73" t="s">
        <v>470</v>
      </c>
      <c r="C187" s="73" t="s">
        <v>471</v>
      </c>
      <c r="D187" s="74">
        <v>-4950793</v>
      </c>
      <c r="E187" s="92">
        <v>-35319</v>
      </c>
      <c r="F187" s="74">
        <v>-4986112</v>
      </c>
      <c r="G187" s="74">
        <v>22641</v>
      </c>
      <c r="H187" s="74">
        <v>0</v>
      </c>
      <c r="I187" s="72"/>
    </row>
    <row r="188" spans="1:9">
      <c r="A188" s="72" t="s">
        <v>128</v>
      </c>
      <c r="B188" s="73" t="s">
        <v>472</v>
      </c>
      <c r="C188" s="73" t="s">
        <v>473</v>
      </c>
      <c r="D188" s="74">
        <v>20597335</v>
      </c>
      <c r="E188" s="92">
        <v>-45341</v>
      </c>
      <c r="F188" s="74">
        <v>20551994</v>
      </c>
      <c r="G188" s="74">
        <v>114106</v>
      </c>
      <c r="H188" s="74">
        <v>0</v>
      </c>
      <c r="I188" s="72"/>
    </row>
    <row r="189" spans="1:9">
      <c r="A189" s="72" t="s">
        <v>128</v>
      </c>
      <c r="B189" s="73" t="s">
        <v>474</v>
      </c>
      <c r="C189" s="73" t="s">
        <v>475</v>
      </c>
      <c r="D189" s="74">
        <v>208797</v>
      </c>
      <c r="E189" s="92">
        <v>-15898</v>
      </c>
      <c r="F189" s="74">
        <v>192899</v>
      </c>
      <c r="G189" s="74">
        <v>-30301</v>
      </c>
      <c r="H189" s="74">
        <v>0</v>
      </c>
      <c r="I189" s="72"/>
    </row>
    <row r="190" spans="1:9">
      <c r="A190" s="72" t="s">
        <v>128</v>
      </c>
      <c r="B190" s="73" t="s">
        <v>476</v>
      </c>
      <c r="C190" s="73" t="s">
        <v>477</v>
      </c>
      <c r="D190" s="74">
        <v>-60401935</v>
      </c>
      <c r="E190" s="92">
        <v>-26955</v>
      </c>
      <c r="F190" s="74">
        <v>-60428890</v>
      </c>
      <c r="G190" s="74">
        <v>-420975</v>
      </c>
      <c r="H190" s="74">
        <v>0</v>
      </c>
      <c r="I190" s="72"/>
    </row>
    <row r="191" spans="1:9">
      <c r="A191" s="72" t="s">
        <v>128</v>
      </c>
      <c r="B191" s="73" t="s">
        <v>478</v>
      </c>
      <c r="C191" s="73" t="s">
        <v>479</v>
      </c>
      <c r="D191" s="74">
        <v>-1696232</v>
      </c>
      <c r="E191" s="92">
        <v>-9400</v>
      </c>
      <c r="F191" s="74">
        <v>-1705632</v>
      </c>
      <c r="G191" s="74">
        <v>140268</v>
      </c>
      <c r="H191" s="74">
        <v>0</v>
      </c>
      <c r="I191" s="72"/>
    </row>
    <row r="192" spans="1:9">
      <c r="A192" s="72" t="s">
        <v>128</v>
      </c>
      <c r="B192" s="73" t="s">
        <v>480</v>
      </c>
      <c r="C192" s="73" t="s">
        <v>481</v>
      </c>
      <c r="D192" s="74">
        <v>3746318</v>
      </c>
      <c r="E192" s="92">
        <v>-40633</v>
      </c>
      <c r="F192" s="74">
        <v>3705685</v>
      </c>
      <c r="G192" s="74">
        <v>3212</v>
      </c>
      <c r="H192" s="74">
        <v>0</v>
      </c>
      <c r="I192" s="72"/>
    </row>
    <row r="193" spans="1:9">
      <c r="A193" s="72" t="s">
        <v>128</v>
      </c>
      <c r="B193" s="73" t="s">
        <v>482</v>
      </c>
      <c r="C193" s="73" t="s">
        <v>483</v>
      </c>
      <c r="D193" s="74">
        <v>154569</v>
      </c>
      <c r="E193" s="92">
        <v>-14229</v>
      </c>
      <c r="F193" s="74">
        <v>140340</v>
      </c>
      <c r="G193" s="74">
        <v>55941</v>
      </c>
      <c r="H193" s="74">
        <v>0</v>
      </c>
      <c r="I193" s="72"/>
    </row>
    <row r="194" spans="1:9">
      <c r="A194" s="72" t="s">
        <v>128</v>
      </c>
      <c r="B194" s="73" t="s">
        <v>484</v>
      </c>
      <c r="C194" s="73" t="s">
        <v>485</v>
      </c>
      <c r="D194" s="74">
        <v>-40880862</v>
      </c>
      <c r="E194" s="92">
        <v>-46123</v>
      </c>
      <c r="F194" s="74">
        <v>-40926985</v>
      </c>
      <c r="G194" s="74">
        <v>23318</v>
      </c>
      <c r="H194" s="74">
        <v>0</v>
      </c>
      <c r="I194" s="72"/>
    </row>
    <row r="195" spans="1:9">
      <c r="A195" s="72" t="s">
        <v>128</v>
      </c>
      <c r="B195" s="73" t="s">
        <v>486</v>
      </c>
      <c r="C195" s="73" t="s">
        <v>487</v>
      </c>
      <c r="D195" s="74">
        <v>-33363479</v>
      </c>
      <c r="E195" s="92">
        <v>-38688</v>
      </c>
      <c r="F195" s="74">
        <v>-33402167</v>
      </c>
      <c r="G195" s="74">
        <v>163322</v>
      </c>
      <c r="H195" s="74">
        <v>0</v>
      </c>
      <c r="I195" s="72"/>
    </row>
    <row r="196" spans="1:9">
      <c r="A196" s="72" t="s">
        <v>128</v>
      </c>
      <c r="B196" s="73" t="s">
        <v>488</v>
      </c>
      <c r="C196" s="73" t="s">
        <v>489</v>
      </c>
      <c r="D196" s="74">
        <v>3556013</v>
      </c>
      <c r="E196" s="92">
        <v>-21548</v>
      </c>
      <c r="F196" s="74">
        <v>3534465</v>
      </c>
      <c r="G196" s="74">
        <v>20847</v>
      </c>
      <c r="H196" s="74">
        <v>0</v>
      </c>
      <c r="I196" s="72"/>
    </row>
    <row r="197" spans="1:9">
      <c r="A197" s="72" t="s">
        <v>128</v>
      </c>
      <c r="B197" s="73" t="s">
        <v>490</v>
      </c>
      <c r="C197" s="73" t="s">
        <v>491</v>
      </c>
      <c r="D197" s="74">
        <v>-4843097</v>
      </c>
      <c r="E197" s="92">
        <v>-4406</v>
      </c>
      <c r="F197" s="74">
        <v>-4847503</v>
      </c>
      <c r="G197" s="74">
        <v>46186</v>
      </c>
      <c r="H197" s="74">
        <v>0</v>
      </c>
      <c r="I197" s="72"/>
    </row>
    <row r="198" spans="1:9">
      <c r="A198" s="72" t="s">
        <v>128</v>
      </c>
      <c r="B198" s="73" t="s">
        <v>492</v>
      </c>
      <c r="C198" s="73" t="s">
        <v>493</v>
      </c>
      <c r="D198" s="74">
        <v>3891219</v>
      </c>
      <c r="E198" s="92">
        <v>-27669</v>
      </c>
      <c r="F198" s="74">
        <v>3863550</v>
      </c>
      <c r="G198" s="74">
        <v>235838</v>
      </c>
      <c r="H198" s="74">
        <v>0</v>
      </c>
      <c r="I198" s="72"/>
    </row>
    <row r="199" spans="1:9">
      <c r="A199" s="72" t="s">
        <v>128</v>
      </c>
      <c r="B199" s="73" t="s">
        <v>494</v>
      </c>
      <c r="C199" s="73" t="s">
        <v>495</v>
      </c>
      <c r="D199" s="74">
        <v>-3238832</v>
      </c>
      <c r="E199" s="92">
        <v>-2364</v>
      </c>
      <c r="F199" s="74">
        <v>-3241196</v>
      </c>
      <c r="G199" s="74">
        <v>-946</v>
      </c>
      <c r="H199" s="74">
        <v>0</v>
      </c>
      <c r="I199" s="72"/>
    </row>
    <row r="200" spans="1:9">
      <c r="A200" s="72" t="s">
        <v>128</v>
      </c>
      <c r="B200" s="73" t="s">
        <v>496</v>
      </c>
      <c r="C200" s="73" t="s">
        <v>497</v>
      </c>
      <c r="D200" s="74">
        <v>-9255742</v>
      </c>
      <c r="E200" s="92">
        <v>-11677</v>
      </c>
      <c r="F200" s="74">
        <v>-9267419</v>
      </c>
      <c r="G200" s="74">
        <v>5286</v>
      </c>
      <c r="H200" s="74">
        <v>0</v>
      </c>
      <c r="I200" s="72"/>
    </row>
    <row r="201" spans="1:9">
      <c r="A201" s="72" t="s">
        <v>128</v>
      </c>
      <c r="B201" s="73" t="s">
        <v>498</v>
      </c>
      <c r="C201" s="73" t="s">
        <v>499</v>
      </c>
      <c r="D201" s="74">
        <v>18697646</v>
      </c>
      <c r="E201" s="92">
        <v>-49425</v>
      </c>
      <c r="F201" s="74">
        <v>18648221</v>
      </c>
      <c r="G201" s="74">
        <v>137906</v>
      </c>
      <c r="H201" s="74">
        <v>0</v>
      </c>
      <c r="I201" s="72"/>
    </row>
    <row r="202" spans="1:9">
      <c r="A202" s="72" t="s">
        <v>128</v>
      </c>
      <c r="B202" s="73" t="s">
        <v>500</v>
      </c>
      <c r="C202" s="73" t="s">
        <v>501</v>
      </c>
      <c r="D202" s="74">
        <v>-2207123</v>
      </c>
      <c r="E202" s="92">
        <v>-5898</v>
      </c>
      <c r="F202" s="74">
        <v>-2213021</v>
      </c>
      <c r="G202" s="74">
        <v>-40311</v>
      </c>
      <c r="H202" s="74">
        <v>0</v>
      </c>
      <c r="I202" s="72"/>
    </row>
    <row r="203" spans="1:9">
      <c r="A203" s="72" t="s">
        <v>128</v>
      </c>
      <c r="B203" s="73" t="s">
        <v>502</v>
      </c>
      <c r="C203" s="73" t="s">
        <v>503</v>
      </c>
      <c r="D203" s="74">
        <v>-6309755</v>
      </c>
      <c r="E203" s="92">
        <v>-18159</v>
      </c>
      <c r="F203" s="74">
        <v>-6327914</v>
      </c>
      <c r="G203" s="74">
        <v>18887</v>
      </c>
      <c r="H203" s="74">
        <v>0</v>
      </c>
      <c r="I203" s="72"/>
    </row>
    <row r="204" spans="1:9">
      <c r="A204" s="72" t="s">
        <v>128</v>
      </c>
      <c r="B204" s="73" t="s">
        <v>504</v>
      </c>
      <c r="C204" s="73" t="s">
        <v>505</v>
      </c>
      <c r="D204" s="74">
        <v>-560878</v>
      </c>
      <c r="E204" s="92">
        <v>-1331</v>
      </c>
      <c r="F204" s="74">
        <v>-562209</v>
      </c>
      <c r="G204" s="74">
        <v>14055</v>
      </c>
      <c r="H204" s="74">
        <v>0</v>
      </c>
      <c r="I204" s="72"/>
    </row>
    <row r="205" spans="1:9">
      <c r="A205" s="72" t="s">
        <v>128</v>
      </c>
      <c r="B205" s="73" t="s">
        <v>506</v>
      </c>
      <c r="C205" s="73" t="s">
        <v>507</v>
      </c>
      <c r="D205" s="74">
        <v>510165</v>
      </c>
      <c r="E205" s="92">
        <v>-6323</v>
      </c>
      <c r="F205" s="74">
        <v>503842</v>
      </c>
      <c r="G205" s="74">
        <v>-39178</v>
      </c>
      <c r="H205" s="74">
        <v>7500000</v>
      </c>
      <c r="I205" s="72"/>
    </row>
    <row r="206" spans="1:9">
      <c r="A206" s="72" t="s">
        <v>128</v>
      </c>
      <c r="B206" s="73" t="s">
        <v>508</v>
      </c>
      <c r="C206" s="73" t="s">
        <v>509</v>
      </c>
      <c r="D206" s="74">
        <v>5188988</v>
      </c>
      <c r="E206" s="92">
        <v>-11007</v>
      </c>
      <c r="F206" s="74">
        <v>5177981</v>
      </c>
      <c r="G206" s="74">
        <v>36565</v>
      </c>
      <c r="H206" s="74">
        <v>0</v>
      </c>
      <c r="I206" s="72"/>
    </row>
    <row r="207" spans="1:9">
      <c r="A207" s="72" t="s">
        <v>128</v>
      </c>
      <c r="B207" s="73" t="s">
        <v>510</v>
      </c>
      <c r="C207" s="73" t="s">
        <v>511</v>
      </c>
      <c r="D207" s="74">
        <v>-5462928</v>
      </c>
      <c r="E207" s="92">
        <v>-9699</v>
      </c>
      <c r="F207" s="74">
        <v>-5472627</v>
      </c>
      <c r="G207" s="74">
        <v>24408</v>
      </c>
      <c r="H207" s="74">
        <v>0</v>
      </c>
      <c r="I207" s="72"/>
    </row>
    <row r="208" spans="1:9">
      <c r="A208" s="72" t="s">
        <v>128</v>
      </c>
      <c r="B208" s="73" t="s">
        <v>512</v>
      </c>
      <c r="C208" s="73" t="s">
        <v>513</v>
      </c>
      <c r="D208" s="74">
        <v>626949</v>
      </c>
      <c r="E208" s="92">
        <v>-4706</v>
      </c>
      <c r="F208" s="74">
        <v>622243</v>
      </c>
      <c r="G208" s="74">
        <v>-11567</v>
      </c>
      <c r="H208" s="74">
        <v>0</v>
      </c>
      <c r="I208" s="72"/>
    </row>
    <row r="209" spans="1:9">
      <c r="A209" s="72" t="s">
        <v>128</v>
      </c>
      <c r="B209" s="73" t="s">
        <v>514</v>
      </c>
      <c r="C209" s="73" t="s">
        <v>515</v>
      </c>
      <c r="D209" s="74">
        <v>39416431</v>
      </c>
      <c r="E209" s="92">
        <v>-29828</v>
      </c>
      <c r="F209" s="74">
        <v>39386603</v>
      </c>
      <c r="G209" s="74">
        <v>140128</v>
      </c>
      <c r="H209" s="74">
        <v>0</v>
      </c>
      <c r="I209" s="72"/>
    </row>
    <row r="210" spans="1:9">
      <c r="A210" s="72" t="s">
        <v>128</v>
      </c>
      <c r="B210" s="73" t="s">
        <v>516</v>
      </c>
      <c r="C210" s="73" t="s">
        <v>517</v>
      </c>
      <c r="D210" s="74">
        <v>72613089</v>
      </c>
      <c r="E210" s="92">
        <v>-32256</v>
      </c>
      <c r="F210" s="74">
        <v>72580833</v>
      </c>
      <c r="G210" s="74">
        <v>210131</v>
      </c>
      <c r="H210" s="74">
        <v>0</v>
      </c>
      <c r="I210" s="72"/>
    </row>
    <row r="211" spans="1:9">
      <c r="A211" s="72" t="s">
        <v>128</v>
      </c>
      <c r="B211" s="73" t="s">
        <v>518</v>
      </c>
      <c r="C211" s="73" t="s">
        <v>519</v>
      </c>
      <c r="D211" s="74">
        <v>-28553634</v>
      </c>
      <c r="E211" s="92">
        <v>-37661</v>
      </c>
      <c r="F211" s="74">
        <v>-28591295</v>
      </c>
      <c r="G211" s="74">
        <v>152664</v>
      </c>
      <c r="H211" s="74">
        <v>0</v>
      </c>
      <c r="I211" s="72"/>
    </row>
    <row r="212" spans="1:9">
      <c r="A212" s="72" t="s">
        <v>128</v>
      </c>
      <c r="B212" s="73" t="s">
        <v>520</v>
      </c>
      <c r="C212" s="73" t="s">
        <v>521</v>
      </c>
      <c r="D212" s="74">
        <v>-59464512</v>
      </c>
      <c r="E212" s="92">
        <v>-65359</v>
      </c>
      <c r="F212" s="74">
        <v>-59529871</v>
      </c>
      <c r="G212" s="74">
        <v>309836</v>
      </c>
      <c r="H212" s="74">
        <v>0</v>
      </c>
      <c r="I212" s="72"/>
    </row>
    <row r="213" spans="1:9">
      <c r="A213" s="72" t="s">
        <v>128</v>
      </c>
      <c r="B213" s="73" t="s">
        <v>522</v>
      </c>
      <c r="C213" s="73" t="s">
        <v>523</v>
      </c>
      <c r="D213" s="74">
        <v>-13680869</v>
      </c>
      <c r="E213" s="92">
        <v>-70144</v>
      </c>
      <c r="F213" s="74">
        <v>-13751013</v>
      </c>
      <c r="G213" s="74">
        <v>-214875</v>
      </c>
      <c r="H213" s="74">
        <v>0</v>
      </c>
      <c r="I213" s="72"/>
    </row>
    <row r="214" spans="1:9">
      <c r="A214" s="72" t="s">
        <v>128</v>
      </c>
      <c r="B214" s="73" t="s">
        <v>524</v>
      </c>
      <c r="C214" s="73" t="s">
        <v>525</v>
      </c>
      <c r="D214" s="74">
        <v>2706633</v>
      </c>
      <c r="E214" s="92">
        <v>-71140</v>
      </c>
      <c r="F214" s="74">
        <v>2635493</v>
      </c>
      <c r="G214" s="74">
        <v>276530</v>
      </c>
      <c r="H214" s="74">
        <v>0</v>
      </c>
      <c r="I214" s="72"/>
    </row>
    <row r="215" spans="1:9">
      <c r="A215" s="72" t="s">
        <v>128</v>
      </c>
      <c r="B215" s="73" t="s">
        <v>526</v>
      </c>
      <c r="C215" s="73" t="s">
        <v>527</v>
      </c>
      <c r="D215" s="74">
        <v>-5071244</v>
      </c>
      <c r="E215" s="92">
        <v>-10744</v>
      </c>
      <c r="F215" s="74">
        <v>-5081988</v>
      </c>
      <c r="G215" s="74">
        <v>-24442</v>
      </c>
      <c r="H215" s="74">
        <v>0</v>
      </c>
      <c r="I215" s="72"/>
    </row>
    <row r="216" spans="1:9">
      <c r="A216" s="72" t="s">
        <v>128</v>
      </c>
      <c r="B216" s="73" t="s">
        <v>528</v>
      </c>
      <c r="C216" s="73" t="s">
        <v>529</v>
      </c>
      <c r="D216" s="74">
        <v>440892777</v>
      </c>
      <c r="E216" s="92">
        <v>-109932</v>
      </c>
      <c r="F216" s="74">
        <v>440782845</v>
      </c>
      <c r="G216" s="74">
        <v>-3440380</v>
      </c>
      <c r="H216" s="74">
        <v>0</v>
      </c>
      <c r="I216" s="72"/>
    </row>
    <row r="217" spans="1:9">
      <c r="A217" s="72" t="s">
        <v>128</v>
      </c>
      <c r="B217" s="73" t="s">
        <v>530</v>
      </c>
      <c r="C217" s="73" t="s">
        <v>531</v>
      </c>
      <c r="D217" s="74">
        <v>-5650161</v>
      </c>
      <c r="E217" s="92">
        <v>-34095</v>
      </c>
      <c r="F217" s="74">
        <v>-5684256</v>
      </c>
      <c r="G217" s="74">
        <v>6791</v>
      </c>
      <c r="H217" s="74">
        <v>0</v>
      </c>
      <c r="I217" s="72"/>
    </row>
    <row r="218" spans="1:9">
      <c r="A218" s="72" t="s">
        <v>128</v>
      </c>
      <c r="B218" s="73" t="s">
        <v>532</v>
      </c>
      <c r="C218" s="73" t="s">
        <v>533</v>
      </c>
      <c r="D218" s="74">
        <v>-3874278</v>
      </c>
      <c r="E218" s="92">
        <v>-27038</v>
      </c>
      <c r="F218" s="74">
        <v>-3901316</v>
      </c>
      <c r="G218" s="74">
        <v>112881</v>
      </c>
      <c r="H218" s="74">
        <v>0</v>
      </c>
      <c r="I218" s="72"/>
    </row>
    <row r="219" spans="1:9">
      <c r="A219" s="72" t="s">
        <v>128</v>
      </c>
      <c r="B219" s="73" t="s">
        <v>534</v>
      </c>
      <c r="C219" s="73" t="s">
        <v>535</v>
      </c>
      <c r="D219" s="74">
        <v>-6529783</v>
      </c>
      <c r="E219" s="92">
        <v>-4368</v>
      </c>
      <c r="F219" s="74">
        <v>-6534151</v>
      </c>
      <c r="G219" s="74">
        <v>-3271</v>
      </c>
      <c r="H219" s="74">
        <v>0</v>
      </c>
      <c r="I219" s="72"/>
    </row>
    <row r="220" spans="1:9">
      <c r="A220" s="72" t="s">
        <v>128</v>
      </c>
      <c r="B220" s="73" t="s">
        <v>536</v>
      </c>
      <c r="C220" s="73" t="s">
        <v>537</v>
      </c>
      <c r="D220" s="74">
        <v>-1531497</v>
      </c>
      <c r="E220" s="92">
        <v>-862</v>
      </c>
      <c r="F220" s="74">
        <v>-1532359</v>
      </c>
      <c r="G220" s="74">
        <v>5401</v>
      </c>
      <c r="H220" s="74">
        <v>0</v>
      </c>
      <c r="I220" s="72"/>
    </row>
    <row r="221" spans="1:9">
      <c r="A221" s="72" t="s">
        <v>128</v>
      </c>
      <c r="B221" s="73" t="s">
        <v>538</v>
      </c>
      <c r="C221" s="73" t="s">
        <v>539</v>
      </c>
      <c r="D221" s="74">
        <v>-3468410</v>
      </c>
      <c r="E221" s="92">
        <v>-2175</v>
      </c>
      <c r="F221" s="74">
        <v>-3470585</v>
      </c>
      <c r="G221" s="74">
        <v>1495</v>
      </c>
      <c r="H221" s="74">
        <v>0</v>
      </c>
      <c r="I221" s="72"/>
    </row>
    <row r="222" spans="1:9">
      <c r="A222" s="72" t="s">
        <v>128</v>
      </c>
      <c r="B222" s="73" t="s">
        <v>540</v>
      </c>
      <c r="C222" s="73" t="s">
        <v>541</v>
      </c>
      <c r="D222" s="74">
        <v>1303140</v>
      </c>
      <c r="E222" s="92">
        <v>-14811</v>
      </c>
      <c r="F222" s="74">
        <v>1288329</v>
      </c>
      <c r="G222" s="74">
        <v>41812</v>
      </c>
      <c r="H222" s="74">
        <v>0</v>
      </c>
      <c r="I222" s="72"/>
    </row>
    <row r="223" spans="1:9">
      <c r="A223" s="72" t="s">
        <v>128</v>
      </c>
      <c r="B223" s="73" t="s">
        <v>542</v>
      </c>
      <c r="C223" s="73" t="s">
        <v>543</v>
      </c>
      <c r="D223" s="74">
        <v>-40974532</v>
      </c>
      <c r="E223" s="92">
        <v>-100422</v>
      </c>
      <c r="F223" s="74">
        <v>-41074954</v>
      </c>
      <c r="G223" s="74">
        <v>-11090</v>
      </c>
      <c r="H223" s="74">
        <v>0</v>
      </c>
      <c r="I223" s="72"/>
    </row>
    <row r="224" spans="1:9">
      <c r="A224" s="72" t="s">
        <v>128</v>
      </c>
      <c r="B224" s="73" t="s">
        <v>544</v>
      </c>
      <c r="C224" s="73" t="s">
        <v>545</v>
      </c>
      <c r="D224" s="74">
        <v>-15975555</v>
      </c>
      <c r="E224" s="92">
        <v>-104256</v>
      </c>
      <c r="F224" s="74">
        <v>-16079811</v>
      </c>
      <c r="G224" s="74">
        <v>346086</v>
      </c>
      <c r="H224" s="74">
        <v>0</v>
      </c>
      <c r="I224" s="72"/>
    </row>
    <row r="225" spans="1:9">
      <c r="A225" s="72" t="s">
        <v>128</v>
      </c>
      <c r="B225" s="73" t="s">
        <v>546</v>
      </c>
      <c r="C225" s="73" t="s">
        <v>547</v>
      </c>
      <c r="D225" s="74">
        <v>-17546184</v>
      </c>
      <c r="E225" s="92">
        <v>-24514</v>
      </c>
      <c r="F225" s="74">
        <v>-17570698</v>
      </c>
      <c r="G225" s="74">
        <v>16582</v>
      </c>
      <c r="H225" s="74">
        <v>0</v>
      </c>
      <c r="I225" s="72"/>
    </row>
    <row r="226" spans="1:9">
      <c r="A226" s="72" t="s">
        <v>128</v>
      </c>
      <c r="B226" s="73" t="s">
        <v>548</v>
      </c>
      <c r="C226" s="73" t="s">
        <v>549</v>
      </c>
      <c r="D226" s="74">
        <v>-38654378</v>
      </c>
      <c r="E226" s="92">
        <v>-135406</v>
      </c>
      <c r="F226" s="74">
        <v>-38789784</v>
      </c>
      <c r="G226" s="74">
        <v>563970</v>
      </c>
      <c r="H226" s="74">
        <v>0</v>
      </c>
      <c r="I226" s="72"/>
    </row>
    <row r="227" spans="1:9">
      <c r="A227" s="72" t="s">
        <v>128</v>
      </c>
      <c r="B227" s="73" t="s">
        <v>550</v>
      </c>
      <c r="C227" s="73" t="s">
        <v>551</v>
      </c>
      <c r="D227" s="74">
        <v>408041</v>
      </c>
      <c r="E227" s="92">
        <v>-38407</v>
      </c>
      <c r="F227" s="74">
        <v>369634</v>
      </c>
      <c r="G227" s="74">
        <v>192922</v>
      </c>
      <c r="H227" s="74">
        <v>0</v>
      </c>
      <c r="I227" s="72"/>
    </row>
    <row r="228" spans="1:9">
      <c r="A228" s="72" t="s">
        <v>128</v>
      </c>
      <c r="B228" s="73" t="s">
        <v>552</v>
      </c>
      <c r="C228" s="73" t="s">
        <v>553</v>
      </c>
      <c r="D228" s="74">
        <v>3673413</v>
      </c>
      <c r="E228" s="92">
        <v>-45935</v>
      </c>
      <c r="F228" s="74">
        <v>3627478</v>
      </c>
      <c r="G228" s="74">
        <v>-35006</v>
      </c>
      <c r="H228" s="74">
        <v>0</v>
      </c>
      <c r="I228" s="72"/>
    </row>
    <row r="229" spans="1:9">
      <c r="A229" s="72" t="s">
        <v>128</v>
      </c>
      <c r="B229" s="73" t="s">
        <v>554</v>
      </c>
      <c r="C229" s="73" t="s">
        <v>555</v>
      </c>
      <c r="D229" s="74">
        <v>-8366527</v>
      </c>
      <c r="E229" s="92">
        <v>-28192</v>
      </c>
      <c r="F229" s="74">
        <v>-8394719</v>
      </c>
      <c r="G229" s="74">
        <v>-37616</v>
      </c>
      <c r="H229" s="74">
        <v>0</v>
      </c>
      <c r="I229" s="72"/>
    </row>
    <row r="230" spans="1:9">
      <c r="A230" s="72" t="s">
        <v>556</v>
      </c>
      <c r="B230" s="73" t="s">
        <v>557</v>
      </c>
      <c r="C230" s="73" t="s">
        <v>558</v>
      </c>
      <c r="D230" s="74">
        <v>350588</v>
      </c>
      <c r="E230" s="92">
        <v>-6597</v>
      </c>
      <c r="F230" s="74">
        <v>343991</v>
      </c>
      <c r="G230" s="74">
        <v>374241</v>
      </c>
      <c r="H230" s="74">
        <v>0</v>
      </c>
      <c r="I230" s="72"/>
    </row>
    <row r="231" spans="1:9">
      <c r="A231" s="72" t="s">
        <v>559</v>
      </c>
      <c r="B231" s="73" t="s">
        <v>560</v>
      </c>
      <c r="C231" s="73" t="s">
        <v>561</v>
      </c>
      <c r="D231" s="74">
        <v>58312</v>
      </c>
      <c r="E231" s="92">
        <v>-113513</v>
      </c>
      <c r="F231" s="74">
        <v>-55201</v>
      </c>
      <c r="G231" s="74">
        <v>-55201</v>
      </c>
      <c r="H231" s="74">
        <v>0</v>
      </c>
      <c r="I231" s="72"/>
    </row>
  </sheetData>
  <mergeCells count="2">
    <mergeCell ref="M2:T2"/>
    <mergeCell ref="Y5:Z7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2:I4"/>
  <sheetViews>
    <sheetView workbookViewId="0">
      <selection activeCell="D4" sqref="D4"/>
    </sheetView>
  </sheetViews>
  <sheetFormatPr defaultRowHeight="14.4"/>
  <sheetData>
    <row r="2" spans="1:9" ht="15.6">
      <c r="A2" s="197" t="s">
        <v>643</v>
      </c>
      <c r="B2" s="197"/>
      <c r="C2" s="197"/>
      <c r="D2" s="197"/>
      <c r="E2" s="197"/>
      <c r="F2" s="197"/>
      <c r="G2" s="197"/>
      <c r="H2" s="197"/>
      <c r="I2" s="197"/>
    </row>
    <row r="4" spans="1:9">
      <c r="D4" t="s">
        <v>736</v>
      </c>
    </row>
  </sheetData>
  <mergeCells count="1">
    <mergeCell ref="A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1:T33"/>
  <sheetViews>
    <sheetView workbookViewId="0">
      <selection activeCell="R17" sqref="R17"/>
    </sheetView>
  </sheetViews>
  <sheetFormatPr defaultRowHeight="14.4"/>
  <cols>
    <col min="16" max="16" width="7.109375" customWidth="1"/>
    <col min="17" max="17" width="7.6640625" customWidth="1"/>
  </cols>
  <sheetData>
    <row r="11" spans="17:17">
      <c r="Q11" t="s">
        <v>682</v>
      </c>
    </row>
    <row r="30" spans="1:20">
      <c r="T30" s="96"/>
    </row>
    <row r="32" spans="1:20" ht="15.6">
      <c r="A32" s="198" t="s">
        <v>592</v>
      </c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198"/>
      <c r="O32" s="198"/>
      <c r="P32" s="198"/>
    </row>
    <row r="33" spans="1:16" ht="15.6">
      <c r="A33" s="198" t="s">
        <v>593</v>
      </c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198"/>
      <c r="O33" s="198"/>
      <c r="P33" s="198"/>
    </row>
  </sheetData>
  <mergeCells count="2">
    <mergeCell ref="A33:P33"/>
    <mergeCell ref="A32:P3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91</vt:i4>
      </vt:variant>
    </vt:vector>
  </HeadingPairs>
  <TitlesOfParts>
    <vt:vector size="107" baseType="lpstr">
      <vt:lpstr>POINT 03</vt:lpstr>
      <vt:lpstr>POINT 04</vt:lpstr>
      <vt:lpstr>POINT 05</vt:lpstr>
      <vt:lpstr>POINT 06</vt:lpstr>
      <vt:lpstr>POINT 07</vt:lpstr>
      <vt:lpstr>POINT 08</vt:lpstr>
      <vt:lpstr>POINT 09</vt:lpstr>
      <vt:lpstr>POINT 10</vt:lpstr>
      <vt:lpstr>POINT 11</vt:lpstr>
      <vt:lpstr>POINT 13</vt:lpstr>
      <vt:lpstr>POINT 14</vt:lpstr>
      <vt:lpstr>POINT 15</vt:lpstr>
      <vt:lpstr>POINT 16</vt:lpstr>
      <vt:lpstr>POINT 17</vt:lpstr>
      <vt:lpstr>POINT 18</vt:lpstr>
      <vt:lpstr>POINT 19</vt:lpstr>
      <vt:lpstr>'POINT 05'!_1_</vt:lpstr>
      <vt:lpstr>'POINT 05'!_10_</vt:lpstr>
      <vt:lpstr>'POINT 05'!_11_</vt:lpstr>
      <vt:lpstr>'POINT 05'!_12_</vt:lpstr>
      <vt:lpstr>'POINT 05'!_13_</vt:lpstr>
      <vt:lpstr>'POINT 05'!_14_</vt:lpstr>
      <vt:lpstr>'POINT 05'!_15_</vt:lpstr>
      <vt:lpstr>'POINT 05'!_16_</vt:lpstr>
      <vt:lpstr>'POINT 05'!_17_</vt:lpstr>
      <vt:lpstr>'POINT 05'!_18_</vt:lpstr>
      <vt:lpstr>'POINT 05'!_19_</vt:lpstr>
      <vt:lpstr>'POINT 05'!_2_</vt:lpstr>
      <vt:lpstr>'POINT 05'!_20_</vt:lpstr>
      <vt:lpstr>'POINT 05'!_21_</vt:lpstr>
      <vt:lpstr>'POINT 05'!_22_</vt:lpstr>
      <vt:lpstr>'POINT 05'!_23_</vt:lpstr>
      <vt:lpstr>'POINT 05'!_24_</vt:lpstr>
      <vt:lpstr>'POINT 05'!_25_</vt:lpstr>
      <vt:lpstr>'POINT 05'!_26_</vt:lpstr>
      <vt:lpstr>'POINT 05'!_27_</vt:lpstr>
      <vt:lpstr>'POINT 05'!_28_</vt:lpstr>
      <vt:lpstr>'POINT 05'!_29_</vt:lpstr>
      <vt:lpstr>'POINT 05'!_3_</vt:lpstr>
      <vt:lpstr>'POINT 05'!_30_</vt:lpstr>
      <vt:lpstr>'POINT 05'!_31_</vt:lpstr>
      <vt:lpstr>'POINT 05'!_32_</vt:lpstr>
      <vt:lpstr>'POINT 05'!_33_</vt:lpstr>
      <vt:lpstr>'POINT 05'!_34_</vt:lpstr>
      <vt:lpstr>'POINT 05'!_35_</vt:lpstr>
      <vt:lpstr>'POINT 05'!_36_</vt:lpstr>
      <vt:lpstr>'POINT 05'!_37_</vt:lpstr>
      <vt:lpstr>'POINT 05'!_38_</vt:lpstr>
      <vt:lpstr>'POINT 05'!_39_</vt:lpstr>
      <vt:lpstr>'POINT 05'!_4_</vt:lpstr>
      <vt:lpstr>'POINT 05'!_40_</vt:lpstr>
      <vt:lpstr>'POINT 05'!_41_</vt:lpstr>
      <vt:lpstr>'POINT 05'!_42_</vt:lpstr>
      <vt:lpstr>'POINT 05'!_43_</vt:lpstr>
      <vt:lpstr>'POINT 05'!_44_</vt:lpstr>
      <vt:lpstr>'POINT 05'!_45_</vt:lpstr>
      <vt:lpstr>'POINT 05'!_46_</vt:lpstr>
      <vt:lpstr>'POINT 05'!_47_</vt:lpstr>
      <vt:lpstr>'POINT 05'!_48_</vt:lpstr>
      <vt:lpstr>'POINT 05'!_49_</vt:lpstr>
      <vt:lpstr>'POINT 05'!_5_</vt:lpstr>
      <vt:lpstr>'POINT 05'!_50_</vt:lpstr>
      <vt:lpstr>'POINT 05'!_51_</vt:lpstr>
      <vt:lpstr>'POINT 05'!_52_</vt:lpstr>
      <vt:lpstr>'POINT 05'!_53_</vt:lpstr>
      <vt:lpstr>'POINT 05'!_54_</vt:lpstr>
      <vt:lpstr>'POINT 05'!_55_</vt:lpstr>
      <vt:lpstr>'POINT 05'!_56_</vt:lpstr>
      <vt:lpstr>'POINT 05'!_57_</vt:lpstr>
      <vt:lpstr>'POINT 05'!_58_</vt:lpstr>
      <vt:lpstr>'POINT 05'!_59_</vt:lpstr>
      <vt:lpstr>'POINT 05'!_6_</vt:lpstr>
      <vt:lpstr>'POINT 05'!_60_</vt:lpstr>
      <vt:lpstr>'POINT 05'!_61_</vt:lpstr>
      <vt:lpstr>'POINT 05'!_62_</vt:lpstr>
      <vt:lpstr>'POINT 05'!_63_</vt:lpstr>
      <vt:lpstr>'POINT 05'!_64_</vt:lpstr>
      <vt:lpstr>'POINT 05'!_65_</vt:lpstr>
      <vt:lpstr>'POINT 05'!_66_</vt:lpstr>
      <vt:lpstr>'POINT 05'!_67_</vt:lpstr>
      <vt:lpstr>'POINT 05'!_68_</vt:lpstr>
      <vt:lpstr>'POINT 05'!_69_</vt:lpstr>
      <vt:lpstr>'POINT 05'!_7_</vt:lpstr>
      <vt:lpstr>'POINT 05'!_70_</vt:lpstr>
      <vt:lpstr>'POINT 05'!_71_</vt:lpstr>
      <vt:lpstr>'POINT 05'!_72_</vt:lpstr>
      <vt:lpstr>'POINT 05'!_73_</vt:lpstr>
      <vt:lpstr>'POINT 05'!_74_</vt:lpstr>
      <vt:lpstr>'POINT 05'!_75_</vt:lpstr>
      <vt:lpstr>'POINT 05'!_76_</vt:lpstr>
      <vt:lpstr>'POINT 05'!_77_</vt:lpstr>
      <vt:lpstr>'POINT 05'!_78_</vt:lpstr>
      <vt:lpstr>'POINT 05'!_79_</vt:lpstr>
      <vt:lpstr>'POINT 05'!_8_</vt:lpstr>
      <vt:lpstr>'POINT 05'!_80_</vt:lpstr>
      <vt:lpstr>'POINT 05'!_81_</vt:lpstr>
      <vt:lpstr>'POINT 05'!_82_</vt:lpstr>
      <vt:lpstr>'POINT 05'!_83_</vt:lpstr>
      <vt:lpstr>'POINT 05'!_84_</vt:lpstr>
      <vt:lpstr>'POINT 05'!_85_</vt:lpstr>
      <vt:lpstr>'POINT 05'!_86_</vt:lpstr>
      <vt:lpstr>'POINT 05'!_87_</vt:lpstr>
      <vt:lpstr>'POINT 05'!_88_</vt:lpstr>
      <vt:lpstr>'POINT 05'!_89_</vt:lpstr>
      <vt:lpstr>'POINT 05'!_9_</vt:lpstr>
      <vt:lpstr>'POINT 05'!_90_</vt:lpstr>
      <vt:lpstr>'POINT 05'!_91_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2019-03-08T07:33:50Z</dcterms:created>
  <dcterms:modified xsi:type="dcterms:W3CDTF">2019-04-08T11:21:09Z</dcterms:modified>
</cp:coreProperties>
</file>