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1.5\"/>
    </mc:Choice>
  </mc:AlternateContent>
  <xr:revisionPtr revIDLastSave="0" documentId="13_ncr:1_{25051A66-E3CE-4B28-BDEF-E2CAE36337F0}" xr6:coauthVersionLast="47" xr6:coauthVersionMax="47" xr10:uidLastSave="{00000000-0000-0000-0000-000000000000}"/>
  <bookViews>
    <workbookView xWindow="-21705" yWindow="0" windowWidth="21810" windowHeight="1894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<sst xmlns="http://schemas.openxmlformats.org/spreadsheetml/2006/main" count="147" uniqueCount="60">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</sst>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I21" sqref="I21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2.2000000000000002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3.6</v>
      </c>
      <c r="D9" s="4" t="s">
        <v>1</v>
      </c>
      <c r="E9" s="33"/>
      <c r="F9" s="17"/>
      <c r="H9" s="7" t="s">
        <v>20</v>
      </c>
      <c r="I9" s="13">
        <v>2.4</v>
      </c>
      <c r="J9" s="4" t="s">
        <v>1</v>
      </c>
      <c r="K9" s="33" t="s">
        <v>21</v>
      </c>
      <c r="L9" s="17"/>
      <c r="N9" s="7" t="s">
        <v>44</v>
      </c>
      <c r="O9" s="13">
        <v>1.8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6.5541666666666663</v>
      </c>
      <c r="J13" s="52">
        <f>IF(I13&gt;1,VLOOKUP(I13*10,$AA$27:$AA$133,1)/10,IF(I13&gt;0.099,VLOOKUP(I13*100,$AB$27:$AB$133,1)/100,VLOOKUP(I13*1000,$AB$27:$AB$133,1)/1000))</f>
        <v>6.49</v>
      </c>
      <c r="K13" s="52">
        <f ca="1">IF(I13&gt;1,OFFSET($AA$27,MATCH(I13*10,$AA$27:$AA$133,1),0)/10,IF(I13&gt;0.099, OFFSET($AB$27,MATCH(I13*100,$AB$27:$AB$133,1),0)/100,OFFSET($AB$27,MATCH(I13*1000,$AB$27:$AB$133,1),0)/1000))</f>
        <v>6.65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6.5541666666666671</v>
      </c>
      <c r="D14" s="52">
        <f>IF(C14&gt;1,VLOOKUP(C14*10,$AA$27:$AA$133,1)/10,IF(C14&gt;0.099,VLOOKUP(C14*100,$AB$27:$AB$133,1)/100,VLOOKUP(C14*1000,$AB$27:$AB$133,1)/1000))</f>
        <v>6.49</v>
      </c>
      <c r="E14" s="52">
        <f ca="1">IF(C14&gt;1,OFFSET($AA$27,MATCH(C14*10,$AA$27:$AA$133,1),0)/10,IF(C14&gt;0.099, OFFSET($AB$27,MATCH(C14*100,$AB$27:$AB$133,1),0)/100,OFFSET($AB$27,MATCH(C14*1000,$AB$27:$AB$133,1),0)/1000))</f>
        <v>6.65</v>
      </c>
      <c r="F14" s="54" t="s">
        <v>59</v>
      </c>
      <c r="H14" s="12" t="s">
        <v>18</v>
      </c>
      <c r="I14" s="31">
        <f>(I8/C1-1)*I13</f>
        <v>5.3625000000000007</v>
      </c>
      <c r="J14" s="52">
        <f>IF(I14&gt;1,VLOOKUP(I14*10,$AA$27:$AA$133,1)/10,IF(I14&gt;0.099,VLOOKUP(I14*100,$AB$27:$AB$133,1)/100,VLOOKUP(I14*1000,$AB$27:$AB$133,1)/1000))</f>
        <v>5.36</v>
      </c>
      <c r="K14" s="52">
        <f ca="1">IF(I14&gt;1,OFFSET($AA$27,MATCH(I14*10,$AA$27:$AA$133,1),0)/10,IF(I14&gt;0.099, OFFSET($AB$27,MATCH(I14*100,$AB$27:$AB$133,1),0)/100,OFFSET($AB$27,MATCH(I14*1000,$AB$27:$AB$133,1),0)/1000))</f>
        <v>5.49</v>
      </c>
      <c r="L14" s="54" t="s">
        <v>59</v>
      </c>
      <c r="N14" s="12" t="s">
        <v>45</v>
      </c>
      <c r="O14" s="31">
        <f>IF(O8*$C$1/O9&lt;=10, O8*$C$1/O9, O8*$C$1/O9-10)</f>
        <v>8.7388888888888889</v>
      </c>
      <c r="P14" s="52">
        <f>IF(O14&gt;1,VLOOKUP(O14*10,$AA$26:$AA$132,1)/10,IF(O14&gt;0.099,VLOOKUP(O14*100,$AB$26:$AB$132,1)/100,VLOOKUP(O14*1000,$AB$26:$AB$132,1)/1000))</f>
        <v>8.66</v>
      </c>
      <c r="Q14" s="52">
        <f ca="1">IF(O14&gt;1,OFFSET($AA$26,MATCH(O14*10,$AA$26:$AA$132,1),0)/10,IF(O14&gt;0.099, OFFSET($AB$26,MATCH(O14*100,$AB$26:$AB$132,1),0)/100,OFFSET($AB$26,MATCH(O14*1000,$AB$26:$AB$132,1),0)/1000))</f>
        <v>8.870000000000001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6.4458333333333329</v>
      </c>
      <c r="D15" s="52">
        <f>IF(C15&gt;1,VLOOKUP(C15*10,$AA$27:$AA$133,1)/10,IF(C15&gt;0.099,VLOOKUP(C15*100,$AB$27:$AB$133,1)/100,VLOOKUP(C15*1000,$AB$27:$AB$133,1)/1000))</f>
        <v>6.34</v>
      </c>
      <c r="E15" s="52">
        <f ca="1">IF(C15&gt;1,OFFSET($AA$27,MATCH(C15*10,$AA$27:$AA$133,1),0)/10,IF(C15&gt;0.099, OFFSET($AB$27,MATCH(C15*100,$AB$27:$AB$133,1),0)/100,OFFSET($AB$27,MATCH(C15*1000,$AB$27:$AB$133,1),0)/1000))</f>
        <v>6.49</v>
      </c>
      <c r="F15" s="54" t="s">
        <v>59</v>
      </c>
      <c r="H15" s="12" t="s">
        <v>19</v>
      </c>
      <c r="I15" s="31">
        <f>I7-I13-I14</f>
        <v>1.083333333333333</v>
      </c>
      <c r="J15" s="52">
        <f>IF(I15&gt;1,VLOOKUP(I15*10,$AA$27:$AA$133,1)/10,IF(I15&gt;0.099,VLOOKUP(I15*100,$AB$27:$AB$133,1)/100,VLOOKUP(I15*1000,$AB$27:$AB$133,1)/1000))</f>
        <v>1</v>
      </c>
      <c r="K15" s="52">
        <f ca="1">IF(I15&gt;1,OFFSET($AA$27,MATCH(I15*10,$AA$27:$AA$133,1),0)/10,IF(I15&gt;0.099, OFFSET($AB$27,MATCH(I15*100,$AB$27:$AB$133,1),0)/100,OFFSET($AB$27,MATCH(I15*1000,$AB$27:$AB$133,1),0)/1000))</f>
        <v>1.1000000000000001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3.5880508474576267</v>
      </c>
      <c r="E16" s="53">
        <f ca="1">C1*(1+E15/E14)*3/2</f>
        <v>3.5863308270676693</v>
      </c>
      <c r="F16" s="83" t="s">
        <v>1</v>
      </c>
      <c r="H16" s="7" t="s">
        <v>8</v>
      </c>
      <c r="I16" s="18"/>
      <c r="J16" s="53">
        <f>C1*(1+J14/J13)</f>
        <v>2.2093220338983048</v>
      </c>
      <c r="K16" s="53">
        <f ca="1">C1*(1+K14/K13)</f>
        <v>2.2089323308270674</v>
      </c>
      <c r="L16" s="83" t="s">
        <v>1</v>
      </c>
      <c r="N16" s="12" t="s">
        <v>46</v>
      </c>
      <c r="O16" s="31">
        <f>IF(O8*$C$1/O9&lt;=10, O8-O14, O8-O14-10)</f>
        <v>4.2611111111111111</v>
      </c>
      <c r="P16" s="52">
        <f>IF(O16&gt;1,VLOOKUP(O16*10,$AA$26:$AA$132,1)/10,IF(O16&gt;0.099,VLOOKUP(O16*100,$AB$26:$AB$132,1)/100,VLOOKUP(O16*1000,$AB$26:$AB$132,1)/1000))</f>
        <v>4.2200000000000006</v>
      </c>
      <c r="Q16" s="52">
        <f ca="1">IF(O16&gt;1,OFFSET($AA$26,MATCH(O16*10,$AA$26:$AA$132,1),0)/10,IF(O16&gt;0.099, OFFSET($AB$26,MATCH(O16*100,$AB$26:$AB$132,1),0)/100,OFFSET($AB$26,MATCH(O16*1000,$AB$26:$AB$132,1),0)/1000))</f>
        <v>4.32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2.3957627118644069</v>
      </c>
      <c r="K17" s="60">
        <f ca="1">(C1*((K13+K14+K15)/K13))</f>
        <v>2.4090827067669172</v>
      </c>
      <c r="L17" s="83" t="s">
        <v>1</v>
      </c>
      <c r="N17" s="7" t="s">
        <v>44</v>
      </c>
      <c r="O17" s="18"/>
      <c r="P17" s="53">
        <f>$C$1*(1+P16/(P14+P15))</f>
        <v>1.7996304849884528</v>
      </c>
      <c r="Q17" s="53">
        <f ca="1">$C$1*(1+Q16/(Q14+Q15))</f>
        <v>1.7993122886133033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6.49</v>
      </c>
      <c r="D19" s="4" t="s">
        <v>58</v>
      </c>
      <c r="E19" s="18"/>
      <c r="F19" s="17"/>
      <c r="H19" s="7" t="s">
        <v>17</v>
      </c>
      <c r="I19" s="13">
        <v>6.49</v>
      </c>
      <c r="J19" s="4" t="s">
        <v>58</v>
      </c>
      <c r="K19" s="18"/>
      <c r="L19" s="17"/>
      <c r="N19" s="7" t="s">
        <v>45</v>
      </c>
      <c r="O19" s="13">
        <v>8.66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6.49</v>
      </c>
      <c r="D20" s="4" t="s">
        <v>58</v>
      </c>
      <c r="E20" s="18"/>
      <c r="F20" s="17"/>
      <c r="H20" s="7" t="s">
        <v>18</v>
      </c>
      <c r="I20" s="13">
        <v>5.36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</v>
      </c>
      <c r="J21" s="4" t="s">
        <v>58</v>
      </c>
      <c r="K21" s="18"/>
      <c r="L21" s="17"/>
      <c r="N21" s="7" t="s">
        <v>46</v>
      </c>
      <c r="O21" s="13">
        <v>4.32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3.63</v>
      </c>
      <c r="D23" s="86" t="s">
        <v>1</v>
      </c>
      <c r="E23" s="65">
        <f>(C23-C9)/C23*100</f>
        <v>0.82644628099173023</v>
      </c>
      <c r="F23" s="84" t="s">
        <v>2</v>
      </c>
      <c r="H23" s="63" t="s">
        <v>38</v>
      </c>
      <c r="I23" s="64">
        <f>C1*(1+I20/I19)</f>
        <v>2.2093220338983048</v>
      </c>
      <c r="J23" s="79" t="s">
        <v>1</v>
      </c>
      <c r="K23" s="65">
        <f>(I23-I8)/I23*100</f>
        <v>0.421940928270023</v>
      </c>
      <c r="L23" s="84" t="s">
        <v>2</v>
      </c>
      <c r="N23" s="63" t="s">
        <v>48</v>
      </c>
      <c r="O23" s="64">
        <f>$C$1*(1+O21/(O19+O20))</f>
        <v>1.8136027713625866</v>
      </c>
      <c r="P23" s="65">
        <f>(O23-O9)/O23*100</f>
        <v>0.75004138598479431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2.3957627118644069</v>
      </c>
      <c r="J24" s="97" t="s">
        <v>1</v>
      </c>
      <c r="K24" s="78">
        <f>(I24-I9)/I24*100</f>
        <v>-0.17686593562078967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customXml/itemProps3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2022-05-15T13:40:48Z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