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JobSchedules" sheetId="1" state="visible" r:id="rId2"/>
    <sheet name="Company" sheetId="2" state="visible" r:id="rId3"/>
    <sheet name="Addresses" sheetId="3" state="visible" r:id="rId4"/>
    <sheet name="Travel"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<sst xmlns="http://schemas.openxmlformats.org/spreadsheetml/2006/main" count="550" uniqueCount="402">
  <si>
    <t xml:space="preserve">JobNumber</t>
  </si>
  <si>
    <t xml:space="preserve">Date Start</t>
  </si>
  <si>
    <t xml:space="preserve">Time Start</t>
  </si>
  <si>
    <t xml:space="preserve">Date End</t>
  </si>
  <si>
    <t xml:space="preserve">Time End</t>
  </si>
  <si>
    <t xml:space="preserve">location</t>
  </si>
  <si>
    <t xml:space="preserve">Duration</t>
  </si>
  <si>
    <t xml:space="preserve">Base10</t>
  </si>
  <si>
    <t xml:space="preserve">Predicted</t>
  </si>
  <si>
    <t xml:space="preserve">Paid Amount</t>
  </si>
  <si>
    <t xml:space="preserve">Paid Date</t>
  </si>
  <si>
    <t xml:space="preserve">Period</t>
  </si>
  <si>
    <t xml:space="preserve">Diff</t>
  </si>
  <si>
    <t xml:space="preserve">Superdrug,Units 1-4, Trinity Parade High Street Hounslow Middlesex,TW3 1HG</t>
  </si>
  <si>
    <t xml:space="preserve">Poundland Limited,Limited 163-165 Balham High Road Balham,SW12 8BG</t>
  </si>
  <si>
    <t xml:space="preserve">Superdrug,297-301, Station Rd Harrow Middlesex,HA1 2TA</t>
  </si>
  <si>
    <t xml:space="preserve">Paperchase Limited ,62 Northcote Road Northcote Road,SW11 1PA</t>
  </si>
  <si>
    <t xml:space="preserve">Wilkinson Group PLC,90- 94 The Broadway West Ealing,W13 0SA</t>
  </si>
  <si>
    <t xml:space="preserve">Homebase Group Limited,Weir Road, Wimbledon, London,SW19 8UG</t>
  </si>
  <si>
    <t xml:space="preserve">Homebase Group Limited,The Causeway, Staines,TW18 3AP</t>
  </si>
  <si>
    <t xml:space="preserve">Co-Op Group Limited, Retail (Raynes Park) 68 - 74 Coombe Lane Raynes Park London, SW20 0AX</t>
  </si>
  <si>
    <t xml:space="preserve">Harvey Nichols Group Limited,109 - 125 Knightsbridge London,SW1X 7RJ</t>
  </si>
  <si>
    <t xml:space="preserve">Paperchase Limited ,346 - 348 High Road Chiswick London,W4 5TA</t>
  </si>
  <si>
    <t xml:space="preserve">Co-Op Group Limited,Retail (fulham North End Road) North End Road London,SW6 1NJ</t>
  </si>
  <si>
    <t xml:space="preserve">Waterstones Booksellers Limited,82 Gower Street London,WC1E 6EQ</t>
  </si>
  <si>
    <t xml:space="preserve">Homebase Group Limited,10 Beckenham Hill Road, Catford,SE6 3NU</t>
  </si>
  <si>
    <t xml:space="preserve">Poundland Limited,78-80 High Street The Exchange Putney London,SW15 1RB </t>
  </si>
  <si>
    <t xml:space="preserve">Homebase Group Limited,Kingston, 229-253 Kingston Road, New Malden,KT3 3SW</t>
  </si>
  <si>
    <t xml:space="preserve">Co-Op Group Limited,Food, 276-288 Kingston Road, Wimbledon Chase,SW20 8LX</t>
  </si>
  <si>
    <t xml:space="preserve">Waterstones Booksellers Limited,Hatchards Unit 1, St Pancras Euston Road London,N1C 4QP</t>
  </si>
  <si>
    <t xml:space="preserve">Euro Car Parts Limited,Fulton Road, Wembley Industrial Estate, Wembley, Middlesex,HA9 0TF</t>
  </si>
  <si>
    <t xml:space="preserve">Homebase Group Limited,241 Kidbrooke Park Road, Kidbrooke, London,SE3 9PP</t>
  </si>
  <si>
    <t xml:space="preserve">Superdrug,2-8, Station Road, Hayes,UB3 4DA</t>
  </si>
  <si>
    <t xml:space="preserve">Outdoor And Cycle Concepts Ltd,Cotswold Outdoor, 56-58 Garratt Lane, Southside Shopping Centre, Wandsworth, London,SW18 4TF</t>
  </si>
  <si>
    <t xml:space="preserve">Superdrug,138-140 Rushey Green, Catford, London,SE6 4HQ</t>
  </si>
  <si>
    <t xml:space="preserve">Johnson &amp; Johnson Vision Care (Ireland),Products European Vision Centre, Summit Business Park Hanworth Road Sunbury On Thames Middlesex,TW16 5DB</t>
  </si>
  <si>
    <t xml:space="preserve">Poundland Limited,530-536 High Rd, London,N17 9SX</t>
  </si>
  <si>
    <t xml:space="preserve">Co-Op Group Limited,Retail, 471-487 Kings Road, Chelsea, London, SW10 0LU,</t>
  </si>
  <si>
    <t xml:space="preserve">W H Smith Plc,Victoria Railway Station, Victoria Street, London,SW1E 5ND</t>
  </si>
  <si>
    <t xml:space="preserve">Savers Health and Beauty Limited,118-120 High Street, Acton, London,W3 6QX</t>
  </si>
  <si>
    <t xml:space="preserve">Co-Op Group Limited,271-273 City Road, Islington, London,EC1V 1LA</t>
  </si>
  <si>
    <t xml:space="preserve">Homebase Group Limited,Swandon way, Wandsworth, London,SW18 1EW</t>
  </si>
  <si>
    <t xml:space="preserve">Waterstones Booksellers Limited,The Grand Building, Trafalgar Square, London, London,WC2N 5EJ</t>
  </si>
  <si>
    <t xml:space="preserve">Superdrug,228 Southwark Park Road, Bermondsey, London,SE16 3RW</t>
  </si>
  <si>
    <t xml:space="preserve">Poundland Limited,172-176 Kilbur High Road, Kilburn,NW6 4JD</t>
  </si>
  <si>
    <t xml:space="preserve">Poundland Limited,435-441 High Road, Wembley, London,HA9 7AE</t>
  </si>
  <si>
    <t xml:space="preserve">Poundland Limited,106-110 High Street, New Malden, Surrey,KT3 4EU</t>
  </si>
  <si>
    <t xml:space="preserve">Poundland Limited,Unit 1, 49/63 King Street, Hammersmith, Greater London,W6 9HW</t>
  </si>
  <si>
    <t xml:space="preserve">L K Bennett Limited,Unit 18-21, Duke Of York Square, London,SW3 4SG</t>
  </si>
  <si>
    <t xml:space="preserve">Leyland SDM Limited,347-349 Kings Road, Chelsea, London,SW3 5UZ</t>
  </si>
  <si>
    <t xml:space="preserve">Wilkinson Group PLC,The Broadway, Wimbledon, London,SW19 1QD</t>
  </si>
  <si>
    <t xml:space="preserve">Euro Car Parts Limited,Units 3 &amp; 4 , Block 2, Woolwich Dockyard Industrial Estate, WoolwichLondon,SE18 5PQ</t>
  </si>
  <si>
    <t xml:space="preserve">Holidays (4)</t>
  </si>
  <si>
    <t xml:space="preserve">Trotters Childrenswear &amp; Accessories Ltd,3 Gorst Road, London,NW10 6LA</t>
  </si>
  <si>
    <t xml:space="preserve">Poundland Limited,435/441 High Road, Middlesex, Wembley,HA9 7AE</t>
  </si>
  <si>
    <t xml:space="preserve">Poundland Limited,55-57 Powis Street, Woolwich, London,SE18 6HZ</t>
  </si>
  <si>
    <t xml:space="preserve">Poundland Limited,Unit 323, Elephant And Castle Shopping Centre, Elephant And Castle, London,SE1 6TB</t>
  </si>
  <si>
    <t xml:space="preserve">Top Shop Group Limited,Oxford Circus, 36-38 Great Castle Street, West End, Greater London,W1W 8LG</t>
  </si>
  <si>
    <t xml:space="preserve">Oliver Bonas,101-103 Balham High Rd, London,SW12 9AP</t>
  </si>
  <si>
    <t xml:space="preserve">Oliver Bonas,Unit 50 South Mall, Southside Shopping Centre, Wandsworth, London,SW18 4TE</t>
  </si>
  <si>
    <t xml:space="preserve">Poundland Limited,39-41 Seven Sisters Road, Holloway, London,N7 6AX</t>
  </si>
  <si>
    <t xml:space="preserve">Poundland Limited, Units 2-4 The Broadway, West 12 Shopping Centre, Shepherds Bush, London,W12 8PP</t>
  </si>
  <si>
    <t xml:space="preserve">Poundland Limited,131-135 Burnt Oak Broadway, Edgware,HA8 5EL</t>
  </si>
  <si>
    <t xml:space="preserve">All Saints Retail Limited,Unit 6, Bellingham Way, Larkfield, Aylesford, Kent,ME20 6SQ</t>
  </si>
  <si>
    <t xml:space="preserve">Burberry Limited,121 Regent Street, London,W1B 4TB</t>
  </si>
  <si>
    <t xml:space="preserve">Poundland Limited,420 Brixton Road, Brixton, London,SW9 7AE</t>
  </si>
  <si>
    <t xml:space="preserve">Waterstones Booksellers Limited,2-6, Hill Street, Richmond, Surrey,TW10 6UA</t>
  </si>
  <si>
    <t xml:space="preserve">Boots UK Limited,122 Holborn, London,EC1N 2TD</t>
  </si>
  <si>
    <t xml:space="preserve">Poundland Limited,44-50A, The Broadway Shopping Centre, Southall, Middlesex,UB1 1QB</t>
  </si>
  <si>
    <t xml:space="preserve">Poundland Limited,148 Streatham High Road, Streatham, London,SW16 1DF</t>
  </si>
  <si>
    <t xml:space="preserve">Superdrug,150 High Street, Sutton, Surrey,SM1 1NS</t>
  </si>
  <si>
    <t xml:space="preserve">Superdrug,371-375, Walworth Road, Walworth, London,SE17 2AL</t>
  </si>
  <si>
    <t xml:space="preserve">Co-Op Group Limited,27-37 Battersea Bridge Road Battersea London,SW11 3BA</t>
  </si>
  <si>
    <t xml:space="preserve">Poundland Limited,Unit 12a/13 Pentagon Shopping Centre Chatham Kent,ME4 4HY </t>
  </si>
  <si>
    <t xml:space="preserve">Superdrug,Unit 2, 128/134 Queensway, London,W2 6LS</t>
  </si>
  <si>
    <t xml:space="preserve">Poundland Limited,Unit 37, Central Mall, The Wandsworth Shopping Centre, Wandsworth,SW18 4TE</t>
  </si>
  <si>
    <t xml:space="preserve">Boots UK Limited,128 The Chimes Shopping Centre, High Street, Uxbridge, Middlesex,UB8 1GA</t>
  </si>
  <si>
    <t xml:space="preserve">01/2018</t>
  </si>
  <si>
    <t xml:space="preserve">Poundland Limited,48-54 St Stephens Street Norwich Norfolk,NR1 3SH</t>
  </si>
  <si>
    <t xml:space="preserve">11/2018</t>
  </si>
  <si>
    <t xml:space="preserve">Superdrug,37-39 Broad Street Teddington,TW11 8QZ</t>
  </si>
  <si>
    <t xml:space="preserve">Superdrug,40 Clarence St, Kingston upon Thames,KT1 1NR</t>
  </si>
  <si>
    <t xml:space="preserve">12/2018</t>
  </si>
  <si>
    <t xml:space="preserve">Poundland Limited,44-50A The Broadway Shopping Centre, Southall,UB1 1QB</t>
  </si>
  <si>
    <t xml:space="preserve">Superdrug,125 High Street, Penge, London,SE20 7DS</t>
  </si>
  <si>
    <t xml:space="preserve">Poundland Limited,57-63 Tooting High Street, Tooting, London ,SW17 0SP</t>
  </si>
  <si>
    <t xml:space="preserve">Hallhuber GmbH,Ariel Way, Westfield, White City, London,W12 7GF</t>
  </si>
  <si>
    <t xml:space="preserve">Co-Op Group Limited,4 Buckhold Rd, London,SW18 4JS</t>
  </si>
  <si>
    <t xml:space="preserve">Hallhuber GmbH,C/O House of Fraser, 101 Victoria St, Victoria, London,SW1E 6QT</t>
  </si>
  <si>
    <t xml:space="preserve">Ford Sports &amp; Social Club,W H S T Pass Collection Collecting / Swiping Security Passes, Ford Sports &amp; Social Club, Newbury Park, Aldborough Road South, Newbury Park, Ilford, IG3 8HG,IG3 8HG</t>
  </si>
  <si>
    <t xml:space="preserve">register for heathrow’s passes</t>
  </si>
  <si>
    <t xml:space="preserve">Superdrug,6-8 Upper Wickham Lane, Welling, Kent,DA16 3HE</t>
  </si>
  <si>
    <t xml:space="preserve">Co-Op Group Limited,Co-Op Group Retail(Shoreditch), 185 Old Street, London,EC1V 9NP</t>
  </si>
  <si>
    <t xml:space="preserve">Burberry Group PLC,Textile Logistics, Unit 6, Skyport Trade Park, Skyport Drive, Harmondsworth, Heathrow, West Drayton, Middlesex,UB7 0LB</t>
  </si>
  <si>
    <t xml:space="preserve">Number of hours worked</t>
  </si>
  <si>
    <t xml:space="preserve">No of days</t>
  </si>
  <si>
    <t xml:space="preserve">No of weeks</t>
  </si>
  <si>
    <t xml:space="preserve">Total earned:</t>
  </si>
  <si>
    <t xml:space="preserve">Average Week:</t>
  </si>
  <si>
    <t xml:space="preserve">Company Name</t>
  </si>
  <si>
    <t xml:space="preserve">Registration</t>
  </si>
  <si>
    <t xml:space="preserve">Contact</t>
  </si>
  <si>
    <t xml:space="preserve">Co-Op Group Limited</t>
  </si>
  <si>
    <t xml:space="preserve">10653796</t>
  </si>
  <si>
    <t xml:space="preserve">Harvey Nichols Group Limited</t>
  </si>
  <si>
    <t xml:space="preserve">72539</t>
  </si>
  <si>
    <t xml:space="preserve">Homebase Group Limited</t>
  </si>
  <si>
    <t xml:space="preserve">1460756</t>
  </si>
  <si>
    <t xml:space="preserve">Paperchase Limited </t>
  </si>
  <si>
    <t xml:space="preserve">3283485</t>
  </si>
  <si>
    <t xml:space="preserve">Poundland Limited</t>
  </si>
  <si>
    <t xml:space="preserve">2495645</t>
  </si>
  <si>
    <t xml:space="preserve">Superdrug</t>
  </si>
  <si>
    <t xml:space="preserve">807043</t>
  </si>
  <si>
    <t xml:space="preserve">Wilkinson Group PLC</t>
  </si>
  <si>
    <t xml:space="preserve">2669929</t>
  </si>
  <si>
    <t xml:space="preserve">Waterstones Booksellers Limited</t>
  </si>
  <si>
    <t xml:space="preserve">NF002993</t>
  </si>
  <si>
    <t xml:space="preserve">Evans Cycles Limited</t>
  </si>
  <si>
    <t xml:space="preserve">06649810</t>
  </si>
  <si>
    <t xml:space="preserve">Top Shop Group Limited</t>
  </si>
  <si>
    <t xml:space="preserve">10598692</t>
  </si>
  <si>
    <t xml:space="preserve">Space NK Limited</t>
  </si>
  <si>
    <t xml:space="preserve">02773985</t>
  </si>
  <si>
    <t xml:space="preserve">Euro Car Parts Limited</t>
  </si>
  <si>
    <t xml:space="preserve">02680212</t>
  </si>
  <si>
    <t xml:space="preserve">Outdoor And Cycle Concepts Ltd</t>
  </si>
  <si>
    <t xml:space="preserve">03382348</t>
  </si>
  <si>
    <t xml:space="preserve">Johnson &amp; Johnson Vision Care (Ireland)</t>
  </si>
  <si>
    <t xml:space="preserve">IE210174</t>
  </si>
  <si>
    <t xml:space="preserve">W H Smith Plc</t>
  </si>
  <si>
    <t xml:space="preserve">05202036</t>
  </si>
  <si>
    <t xml:space="preserve">Savers Health and Beauty Limited</t>
  </si>
  <si>
    <t xml:space="preserve">02202838</t>
  </si>
  <si>
    <t xml:space="preserve">L K Bennett Limited</t>
  </si>
  <si>
    <t xml:space="preserve">02699136</t>
  </si>
  <si>
    <t xml:space="preserve">Leyland SDM Limited</t>
  </si>
  <si>
    <t xml:space="preserve">04188642</t>
  </si>
  <si>
    <t xml:space="preserve">Trotters Childrenswear &amp; Accessories Ltd</t>
  </si>
  <si>
    <t xml:space="preserve">02481498</t>
  </si>
  <si>
    <t xml:space="preserve">Top Shop</t>
  </si>
  <si>
    <t xml:space="preserve">7297722</t>
  </si>
  <si>
    <t xml:space="preserve">Credit only available to over 18s and subject to status is provided by NewDay Ltd. NewDay Ltd is a company registered in England and Wales with registered number 7297722, registered office: Two Pancras Square, London, N1C 4AG. NewDay Ltd is authorised and regulated by the Financial Conduct Authority with number 690292 and is also authorised by the Financial Conduct Authority under the Payment Services Regulations 2009 (Ref no: 555318) for the provision of payment services. The retailer, Top Shop / Top Man Limited trading as Topshop, acts solely as a credit broker and provides credit products from NewDay Ltd on a non-exclusive basis and is authorised and regulated by the Financial Conduct Authority with number 679741. Registered office: Colegrave House, 70 Berners Street, London, United Kingdom, W1T 3NL. Registered in England and Wales. Registered number 02317752.</t>
  </si>
  <si>
    <t xml:space="preserve">Oliver Bonas</t>
  </si>
  <si>
    <t xml:space="preserve">3799350</t>
  </si>
  <si>
    <t xml:space="preserve">Oliver Bonas  2018. Unit F, Davis Road Industrial Park, Chessington, Surrey, KT9 1TQ, Company Registration no: 3799350 VAT no: 562 220 768.</t>
  </si>
  <si>
    <t xml:space="preserve">All Saints Retail Limited</t>
  </si>
  <si>
    <t xml:space="preserve">04096157</t>
  </si>
  <si>
    <t xml:space="preserve">Jack's Place Units C15-C17, 6 Corbet Place, London, E1 6NN</t>
  </si>
  <si>
    <t xml:space="preserve">Boots UK Limited</t>
  </si>
  <si>
    <t xml:space="preserve">00928555</t>
  </si>
  <si>
    <t xml:space="preserve">1 Thane Road West, Nottingham, NG2 3AA</t>
  </si>
  <si>
    <t xml:space="preserve">Burberry Limited</t>
  </si>
  <si>
    <t xml:space="preserve">00162636</t>
  </si>
  <si>
    <t xml:space="preserve">Horseferry House, Horseferry Road, London, SW1P 2AW</t>
  </si>
  <si>
    <t xml:space="preserve">Hallhuber GmbH</t>
  </si>
  <si>
    <t xml:space="preserve">FC031551</t>
  </si>
  <si>
    <t xml:space="preserve">GERMANY, HRB 55371, Private Limited Company</t>
  </si>
  <si>
    <t xml:space="preserve">Ford Sports &amp; Social Club</t>
  </si>
  <si>
    <t xml:space="preserve">Ford Sports &amp; Social Club (Newbury Park), Ford Sports &amp; Social Club, Newbury Park. Aldborough Road South, Newbury Park, Ilford, IG3 8HG</t>
  </si>
  <si>
    <t xml:space="preserve">Burberry Group PLC</t>
  </si>
  <si>
    <t xml:space="preserve">03458224</t>
  </si>
  <si>
    <t xml:space="preserve">Horseferry House, Horseferry Road, London, SW1P 2AW </t>
  </si>
  <si>
    <t xml:space="preserve">Company</t>
  </si>
  <si>
    <t xml:space="preserve">Address</t>
  </si>
  <si>
    <t xml:space="preserve">PostCode</t>
  </si>
  <si>
    <t xml:space="preserve">Full Line</t>
  </si>
  <si>
    <t xml:space="preserve">Retail (Raynes Park) 68 - 74 Coombe Lane Raynes Park London</t>
  </si>
  <si>
    <t xml:space="preserve">SW20 0AX</t>
  </si>
  <si>
    <t xml:space="preserve">Retail (fulham North End Road) North End Road London</t>
  </si>
  <si>
    <t xml:space="preserve">SW6 1NJ</t>
  </si>
  <si>
    <t xml:space="preserve">Food, 276-288 Kingston Road, Wimbledon Chase</t>
  </si>
  <si>
    <t xml:space="preserve">SW20 8LX</t>
  </si>
  <si>
    <t xml:space="preserve">Fulton Road, Wembley Industrial Estate, Wembley, Middlesex</t>
  </si>
  <si>
    <t xml:space="preserve">HA9 0TF</t>
  </si>
  <si>
    <t xml:space="preserve">Units 3 &amp; 4 , Block 2, Woolwich Dockyard Industrial Estate, Woolwich
London</t>
  </si>
  <si>
    <t xml:space="preserve">SE18 5PQ</t>
  </si>
  <si>
    <t xml:space="preserve">48 Richmond Road Kingston Surrey</t>
  </si>
  <si>
    <t xml:space="preserve">KT2 5EE</t>
  </si>
  <si>
    <t xml:space="preserve">109 - 125 Knightsbridge London</t>
  </si>
  <si>
    <t xml:space="preserve">SW1X 7RJ</t>
  </si>
  <si>
    <t xml:space="preserve">Weir Road, Wimbledon, London</t>
  </si>
  <si>
    <t xml:space="preserve">SW19 8UG</t>
  </si>
  <si>
    <t xml:space="preserve">The Causeway, Staines</t>
  </si>
  <si>
    <t xml:space="preserve">TW18 3AP</t>
  </si>
  <si>
    <t xml:space="preserve">10 Beckenham Hill Road, Catford</t>
  </si>
  <si>
    <t xml:space="preserve">SE6 3NU</t>
  </si>
  <si>
    <t xml:space="preserve">Kingston, 229-253 Kingston Road, New Malden</t>
  </si>
  <si>
    <t xml:space="preserve">KT3 3SW</t>
  </si>
  <si>
    <t xml:space="preserve">241 Kidbrooke Park Road, Kidbrooke, London</t>
  </si>
  <si>
    <t xml:space="preserve">SE3 9PP</t>
  </si>
  <si>
    <t xml:space="preserve">Cotswold Outdoor, Cycle Surgery, 658-662 Fulham Road, London</t>
  </si>
  <si>
    <t xml:space="preserve">SW6 5RX</t>
  </si>
  <si>
    <t xml:space="preserve">Cotswold Outdoor, 56-58 Garratt Lane, Southside Shopping Centre, Wandsworth, London</t>
  </si>
  <si>
    <t xml:space="preserve">SW18 4TF</t>
  </si>
  <si>
    <t xml:space="preserve">62 Northcote Road Northcote Road</t>
  </si>
  <si>
    <t xml:space="preserve">SW11 1PA</t>
  </si>
  <si>
    <t xml:space="preserve">346 - 348 High Road Chiswick London</t>
  </si>
  <si>
    <t xml:space="preserve">W4 5TA</t>
  </si>
  <si>
    <t xml:space="preserve">Limited 163-165 Balham High Road Balham</t>
  </si>
  <si>
    <t xml:space="preserve">SW12 8BG</t>
  </si>
  <si>
    <t xml:space="preserve">78-80 High Street The Exchange Putney London</t>
  </si>
  <si>
    <t xml:space="preserve">SW15 1RB </t>
  </si>
  <si>
    <t xml:space="preserve">Unit 6, 4 Cathedral Walk Cardinal Place Victoria London</t>
  </si>
  <si>
    <t xml:space="preserve">SW1E 5JH</t>
  </si>
  <si>
    <t xml:space="preserve">Units 1-4, Trinity Parade High Street Hounslow Middlesex</t>
  </si>
  <si>
    <t xml:space="preserve">TW3 1HG</t>
  </si>
  <si>
    <t xml:space="preserve">297-301, Station Rd Harrow Middlesex</t>
  </si>
  <si>
    <t xml:space="preserve">HA1 2TA</t>
  </si>
  <si>
    <t xml:space="preserve">2-8, Station Road, Hayes</t>
  </si>
  <si>
    <t xml:space="preserve">UB3 4DA</t>
  </si>
  <si>
    <t xml:space="preserve">Oxford Circus, 36-38 Great Castle Street, West End, Greater London</t>
  </si>
  <si>
    <t xml:space="preserve">W1W 8LG</t>
  </si>
  <si>
    <t xml:space="preserve">82 Gower Street London</t>
  </si>
  <si>
    <t xml:space="preserve">WC1E 6EQ</t>
  </si>
  <si>
    <t xml:space="preserve">Hatchards Unit 1, St Pancras Euston Road London</t>
  </si>
  <si>
    <t xml:space="preserve">N1C 4QP</t>
  </si>
  <si>
    <t xml:space="preserve">90- 94 The Broadway West Ealing</t>
  </si>
  <si>
    <t xml:space="preserve">W13 0SA</t>
  </si>
  <si>
    <t xml:space="preserve">138-140 Rushey Green, Catford, London</t>
  </si>
  <si>
    <t xml:space="preserve">SE6 4HQ</t>
  </si>
  <si>
    <t xml:space="preserve">Products European Vision Centre, Summit Business Park Hanworth Road Sunbury On Thames Middlesex</t>
  </si>
  <si>
    <t xml:space="preserve">TW16 5DB</t>
  </si>
  <si>
    <t xml:space="preserve">Retail, 471-487 Kings Road, Chelsea, London</t>
  </si>
  <si>
    <t xml:space="preserve">SW10 0LU</t>
  </si>
  <si>
    <t xml:space="preserve">Victoria Railway Station, Victoria Street, London</t>
  </si>
  <si>
    <t xml:space="preserve">SW1V 1JT</t>
  </si>
  <si>
    <t xml:space="preserve">530-536 High Rd, London</t>
  </si>
  <si>
    <t xml:space="preserve">N17 9SX</t>
  </si>
  <si>
    <t xml:space="preserve">Unit S 9, Bentalls Shopping Centre, Wood Street, Kingston Upon Thames, Surrey</t>
  </si>
  <si>
    <t xml:space="preserve">KT1 1TR</t>
  </si>
  <si>
    <t xml:space="preserve">The Grand Building, Trafalgar Square, London, London</t>
  </si>
  <si>
    <t xml:space="preserve">WC2N 5EJ</t>
  </si>
  <si>
    <t xml:space="preserve">228 Southwark Park Road, Bermondsey, London</t>
  </si>
  <si>
    <t xml:space="preserve">SE16 3RW</t>
  </si>
  <si>
    <t xml:space="preserve">118-120 High Street, Acton, London</t>
  </si>
  <si>
    <t xml:space="preserve">W3 6QX</t>
  </si>
  <si>
    <t xml:space="preserve">271-273 City Road, Islington, London</t>
  </si>
  <si>
    <t xml:space="preserve">EC1V 1LA</t>
  </si>
  <si>
    <t xml:space="preserve">Swandon way, Wandsworth, London</t>
  </si>
  <si>
    <t xml:space="preserve">SW18 1EW</t>
  </si>
  <si>
    <t xml:space="preserve">143-151 High Street, Penge, London</t>
  </si>
  <si>
    <t xml:space="preserve">SE20 7DS</t>
  </si>
  <si>
    <t xml:space="preserve">172-176 Kilbur High Road, Kilburn</t>
  </si>
  <si>
    <t xml:space="preserve">NW6 4JD</t>
  </si>
  <si>
    <t xml:space="preserve">435/441 High Road, Middlesex, Wembley</t>
  </si>
  <si>
    <t xml:space="preserve">HA9 7AE</t>
  </si>
  <si>
    <t xml:space="preserve">020 8902 6648</t>
  </si>
  <si>
    <t xml:space="preserve">106-110 High Street, New Malden, Surrey</t>
  </si>
  <si>
    <t xml:space="preserve">KT3 4EU</t>
  </si>
  <si>
    <t xml:space="preserve">020 3620 6380</t>
  </si>
  <si>
    <t xml:space="preserve">Unit 1, 49/63 King Street, Hammersmith, Greater London</t>
  </si>
  <si>
    <t xml:space="preserve">W6 9HW</t>
  </si>
  <si>
    <t xml:space="preserve">020 8616 9220</t>
  </si>
  <si>
    <t xml:space="preserve">Unit 18-21, Duke Of York Square, London</t>
  </si>
  <si>
    <t xml:space="preserve">SW3 4SG</t>
  </si>
  <si>
    <t xml:space="preserve">020 7881 0766</t>
  </si>
  <si>
    <t xml:space="preserve">347-349 Kings Road, Chelsea, London</t>
  </si>
  <si>
    <t xml:space="preserve">SW3 5UZ</t>
  </si>
  <si>
    <t xml:space="preserve">020 7352 4742</t>
  </si>
  <si>
    <t xml:space="preserve">The Broadway, Wimbledon, London</t>
  </si>
  <si>
    <t xml:space="preserve">SW19 1QD</t>
  </si>
  <si>
    <t xml:space="preserve">sw19 3jt</t>
  </si>
  <si>
    <t xml:space="preserve">27 Duke Of York Square, London</t>
  </si>
  <si>
    <t xml:space="preserve">SW3 4LY</t>
  </si>
  <si>
    <t xml:space="preserve">020 7730 9841</t>
  </si>
  <si>
    <t xml:space="preserve">3 Gorst Road, London</t>
  </si>
  <si>
    <t xml:space="preserve">NW10 6LA</t>
  </si>
  <si>
    <t xml:space="preserve">020 7371 5973</t>
  </si>
  <si>
    <t xml:space="preserve">55-57 Powis Street, Woolwich, London</t>
  </si>
  <si>
    <t xml:space="preserve">SE18 6HZ</t>
  </si>
  <si>
    <t xml:space="preserve">020 3620 7254</t>
  </si>
  <si>
    <t xml:space="preserve">Unit 323, Elephant And Castle Shopping Centre, Elephant And Castle, London</t>
  </si>
  <si>
    <t xml:space="preserve">SE1 6TB</t>
  </si>
  <si>
    <t xml:space="preserve">020 7701 9375</t>
  </si>
  <si>
    <t xml:space="preserve">0844 8487487</t>
  </si>
  <si>
    <t xml:space="preserve">101-103 Balham High Rd, London</t>
  </si>
  <si>
    <t xml:space="preserve">SW12 9AP</t>
  </si>
  <si>
    <t xml:space="preserve">020 8673 0728</t>
  </si>
  <si>
    <t xml:space="preserve">Unit A, 57-69 Parsons Green Lane, London</t>
  </si>
  <si>
    <t xml:space="preserve">SW64HU</t>
  </si>
  <si>
    <t xml:space="preserve">020 7751 0774</t>
  </si>
  <si>
    <t xml:space="preserve">Unit 50 South Mall, Southside Shopping Centre, Wandsworth, London</t>
  </si>
  <si>
    <t xml:space="preserve">SW18 4TE</t>
  </si>
  <si>
    <t xml:space="preserve">020 8877 2016</t>
  </si>
  <si>
    <t xml:space="preserve">39-41 Seven Sisters Road, Holloway, London</t>
  </si>
  <si>
    <t xml:space="preserve">N7 6AX</t>
  </si>
  <si>
    <t xml:space="preserve">020 7619 3613</t>
  </si>
  <si>
    <t xml:space="preserve">Unit A, 492 - 500 High Road, Wembley, Middlesex</t>
  </si>
  <si>
    <t xml:space="preserve">HA9 7BH</t>
  </si>
  <si>
    <t xml:space="preserve">Units 2-4 The Broadway, West 12 Shopping Centre, Shepherds Bush, London</t>
  </si>
  <si>
    <t xml:space="preserve">W12 8PP</t>
  </si>
  <si>
    <t xml:space="preserve">020 8743 5287</t>
  </si>
  <si>
    <t xml:space="preserve">Unit 6, Bellingham Way, Larkfield, Aylesford, Kent</t>
  </si>
  <si>
    <t xml:space="preserve">ME20 6SQ</t>
  </si>
  <si>
    <t xml:space="preserve">2-6, Hill Street, Richmond, Surrey</t>
  </si>
  <si>
    <t xml:space="preserve">TW10 6UA</t>
  </si>
  <si>
    <t xml:space="preserve">020 8332 1600</t>
  </si>
  <si>
    <t xml:space="preserve">122 Holborn, London</t>
  </si>
  <si>
    <t xml:space="preserve">EC1N 2TD</t>
  </si>
  <si>
    <t xml:space="preserve">020 7404 4519</t>
  </si>
  <si>
    <t xml:space="preserve">121 Regent Street, London</t>
  </si>
  <si>
    <t xml:space="preserve">W1B 4TB</t>
  </si>
  <si>
    <t xml:space="preserve">020 7806 8904</t>
  </si>
  <si>
    <t xml:space="preserve">420 Brixton Road, Brixton, London</t>
  </si>
  <si>
    <t xml:space="preserve">SW9 7AE</t>
  </si>
  <si>
    <t xml:space="preserve">44-50A, The Broadway Shopping Centre, Southall, Middlesex</t>
  </si>
  <si>
    <t xml:space="preserve">UB1 1QB</t>
  </si>
  <si>
    <t xml:space="preserve">0208 574 3174</t>
  </si>
  <si>
    <t xml:space="preserve">148 Streatham High Road, Streatham, London</t>
  </si>
  <si>
    <t xml:space="preserve">SW16 1DF</t>
  </si>
  <si>
    <t xml:space="preserve">0208 835 8167</t>
  </si>
  <si>
    <t xml:space="preserve">150 High Street, Sutton, Surrey</t>
  </si>
  <si>
    <t xml:space="preserve">SM1 1NS</t>
  </si>
  <si>
    <t xml:space="preserve">0208 6439089</t>
  </si>
  <si>
    <t xml:space="preserve">371-375, Walworth Road, Walworth, London</t>
  </si>
  <si>
    <t xml:space="preserve">SE17 2AL</t>
  </si>
  <si>
    <t xml:space="preserve">020 7277 4048</t>
  </si>
  <si>
    <t xml:space="preserve">2-8 Station Rd, Hayes</t>
  </si>
  <si>
    <t xml:space="preserve">020 8848 1754</t>
  </si>
  <si>
    <t xml:space="preserve">131-135 Burnt Oak Broadway, Edgware</t>
  </si>
  <si>
    <t xml:space="preserve">HA8 5EL</t>
  </si>
  <si>
    <t xml:space="preserve">020 8905 6738</t>
  </si>
  <si>
    <t xml:space="preserve">27-37 Battersea Bridge Road Battersea London</t>
  </si>
  <si>
    <t xml:space="preserve">SW11 3BA</t>
  </si>
  <si>
    <t xml:space="preserve">020 7978 5091</t>
  </si>
  <si>
    <t xml:space="preserve">Unit 12a/13 Pentagon Shopping Centre Chatham Kent</t>
  </si>
  <si>
    <t xml:space="preserve">ME4 4HY </t>
  </si>
  <si>
    <t xml:space="preserve">01634 826110</t>
  </si>
  <si>
    <t xml:space="preserve">Unit 2, 128/134 Queensway, London</t>
  </si>
  <si>
    <t xml:space="preserve">W2 6LS</t>
  </si>
  <si>
    <t xml:space="preserve">020 7792 1146</t>
  </si>
  <si>
    <t xml:space="preserve">128 The Chimes Shopping Centre, High Street, Uxbridge, Middlesex</t>
  </si>
  <si>
    <t xml:space="preserve">UB8 1GA</t>
  </si>
  <si>
    <t xml:space="preserve">01895 233526</t>
  </si>
  <si>
    <t xml:space="preserve">53-57 High St, Bromley</t>
  </si>
  <si>
    <t xml:space="preserve">BR1 1JY</t>
  </si>
  <si>
    <t xml:space="preserve">020 8466 5909</t>
  </si>
  <si>
    <t xml:space="preserve">4 Buckhold Rd, London</t>
  </si>
  <si>
    <t xml:space="preserve">SW18 4JS</t>
  </si>
  <si>
    <t xml:space="preserve">020 8871 4114</t>
  </si>
  <si>
    <t xml:space="preserve">Unit 37, Central Mall, The Wandsworth Shopping Centre, Wandsworth</t>
  </si>
  <si>
    <t xml:space="preserve">0203 601 1227</t>
  </si>
  <si>
    <t xml:space="preserve">48-54 St Stephens Street Norwich Norfolk</t>
  </si>
  <si>
    <t xml:space="preserve">NR1 3SH</t>
  </si>
  <si>
    <t xml:space="preserve">01603 665426</t>
  </si>
  <si>
    <t xml:space="preserve">37-39 Broad Street Teddington</t>
  </si>
  <si>
    <t xml:space="preserve">TW11 8QZ</t>
  </si>
  <si>
    <t xml:space="preserve">020 8977 4266</t>
  </si>
  <si>
    <t xml:space="preserve">125 High Street, Penge, London</t>
  </si>
  <si>
    <t xml:space="preserve">020 87782854</t>
  </si>
  <si>
    <t xml:space="preserve">40 Clarence St, Kingston upon Thames</t>
  </si>
  <si>
    <t xml:space="preserve">KT1 1NR</t>
  </si>
  <si>
    <t xml:space="preserve">0208 547 1307</t>
  </si>
  <si>
    <t xml:space="preserve">57-63 Tooting High Street, Tooting, London </t>
  </si>
  <si>
    <t xml:space="preserve">SW17 0SP</t>
  </si>
  <si>
    <t xml:space="preserve">0203 609 4837 </t>
  </si>
  <si>
    <t xml:space="preserve">Ariel Way, Westfield, White City, London</t>
  </si>
  <si>
    <t xml:space="preserve">W12 7GF</t>
  </si>
  <si>
    <t xml:space="preserve">01608 824794</t>
  </si>
  <si>
    <t xml:space="preserve">C/O House of Fraser, 101 Victoria St, Victoria, London</t>
  </si>
  <si>
    <t xml:space="preserve">SW1E 6QT</t>
  </si>
  <si>
    <t xml:space="preserve">020 7798 2300</t>
  </si>
  <si>
    <t xml:space="preserve">W H S T Pass Collection Collecting / Swiping Security Passes, Ford Sports &amp; Social Club, Newbury Park, Aldborough Road South, Newbury Park, Ilford, IG3 8HG</t>
  </si>
  <si>
    <t xml:space="preserve">IG3 8HG</t>
  </si>
  <si>
    <t xml:space="preserve">020 8590 3797</t>
  </si>
  <si>
    <t xml:space="preserve">Co-Op Group Retail
(Shoreditch), 185 Old Street, London</t>
  </si>
  <si>
    <t xml:space="preserve">EC1V 9NP</t>
  </si>
  <si>
    <t xml:space="preserve">020 7608 3716</t>
  </si>
  <si>
    <t xml:space="preserve">6-8 Upper Wickham Lane, Welling, Kent</t>
  </si>
  <si>
    <t xml:space="preserve">DA16 3HE</t>
  </si>
  <si>
    <t xml:space="preserve">020 82980047</t>
  </si>
  <si>
    <t xml:space="preserve">Textile Logistics, Unit 6, Skyport Trade Park, Skyport Drive, Harmondsworth, Heathrow, West Drayton, Middlesex</t>
  </si>
  <si>
    <t xml:space="preserve">UB7 0LB</t>
  </si>
  <si>
    <t xml:space="preserve">Job No.</t>
  </si>
  <si>
    <t xml:space="preserve">Date</t>
  </si>
  <si>
    <t xml:space="preserve">Location</t>
  </si>
  <si>
    <t xml:space="preserve">Method</t>
  </si>
  <si>
    <t xml:space="preserve">Cost</t>
  </si>
  <si>
    <t xml:space="preserve">Proof Type</t>
  </si>
  <si>
    <t xml:space="preserve">Proof Ref</t>
  </si>
  <si>
    <t xml:space="preserve">Payment Date</t>
  </si>
  <si>
    <t xml:space="preserve"> </t>
  </si>
  <si>
    <t xml:space="preserve">sent off 02/11/2017</t>
  </si>
  <si>
    <t xml:space="preserve">Bus+Train</t>
  </si>
  <si>
    <t xml:space="preserve">sent off 20/02/2018</t>
  </si>
  <si>
    <t xml:space="preserve">Bike</t>
  </si>
  <si>
    <t xml:space="preserve">Bus</t>
  </si>
  <si>
    <t xml:space="preserve">sent off 14/11/2017</t>
  </si>
  <si>
    <t xml:space="preserve">sent off 05/12/2017</t>
  </si>
  <si>
    <t xml:space="preserve">paid: period 20/2017</t>
  </si>
  <si>
    <t xml:space="preserve">sent off 17/02/2018 @ 02:04:15AM</t>
  </si>
  <si>
    <t xml:space="preserve">sent off 05/02/2017</t>
  </si>
  <si>
    <t xml:space="preserve">sent off 28/02/2018</t>
  </si>
  <si>
    <t xml:space="preserve">sent off 12/08/2018</t>
  </si>
  <si>
    <t xml:space="preserve">sent off 19/08/2018</t>
  </si>
  <si>
    <t xml:space="preserve">sent off 29/08/2018</t>
  </si>
  <si>
    <t xml:space="preserve">sent off 02/09/2018</t>
  </si>
  <si>
    <t xml:space="preserve">sent off 09/09/2018</t>
  </si>
  <si>
    <t xml:space="preserve">total spent</t>
  </si>
  <si>
    <t xml:space="preserve">total paid</t>
  </si>
  <si>
    <t xml:space="preserve">deficit</t>
  </si>
</sst>
</file>

<file path=xl/styles.xml><?xml version="1.0" encoding="utf-8"?>
<styleSheet xmlns="http://schemas.openxmlformats.org/spreadsheetml/2006/main">
  <numFmts count="8">
    <numFmt numFmtId="164" formatCode="General"/>
    <numFmt numFmtId="165" formatCode="DD/MM/YYYY"/>
    <numFmt numFmtId="166" formatCode="HH:MM"/>
    <numFmt numFmtId="167" formatCode="0.00"/>
    <numFmt numFmtId="168" formatCode="[$£-809]#,##0.00;[RED]\-[$£-809]#,##0.00"/>
    <numFmt numFmtId="169" formatCode="DD/MM/YY"/>
    <numFmt numFmtId="170" formatCode="@"/>
    <numFmt numFmtId="171" formatCode="[$£-809]#,##0.00;\-[$£-809]#,##0.0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Times New Roman"/>
      <family val="1"/>
      <charset val="1"/>
    </font>
    <font>
      <u val="single"/>
      <sz val="10"/>
      <name val="Arial"/>
      <family val="2"/>
      <charset val="1"/>
    </font>
    <font>
      <sz val="12"/>
      <name val="Arial"/>
      <family val="2"/>
      <charset val="1"/>
    </font>
  </fonts>
  <fills count="9">
    <fill>
      <patternFill patternType="none"/>
    </fill>
    <fill>
      <patternFill patternType="gray125"/>
    </fill>
    <fill>
      <patternFill patternType="solid">
        <fgColor rgb="FFDDDDDD"/>
        <bgColor rgb="FFCCCCCC"/>
      </patternFill>
    </fill>
    <fill>
      <patternFill patternType="solid">
        <fgColor rgb="FFFFF200"/>
        <bgColor rgb="FFFFFF00"/>
      </patternFill>
    </fill>
    <fill>
      <patternFill patternType="solid">
        <fgColor rgb="FFBCE4E5"/>
        <bgColor rgb="FFDDDDDD"/>
      </patternFill>
    </fill>
    <fill>
      <patternFill patternType="solid">
        <fgColor rgb="FFFFE5CA"/>
        <bgColor rgb="FFDDDDDD"/>
      </patternFill>
    </fill>
    <fill>
      <patternFill patternType="solid">
        <fgColor rgb="FFCCCCCC"/>
        <bgColor rgb="FFDDDDDD"/>
      </patternFill>
    </fill>
    <fill>
      <patternFill patternType="solid">
        <fgColor rgb="FFFAA61A"/>
        <bgColor rgb="FFFFCC00"/>
      </patternFill>
    </fill>
    <fill>
      <patternFill patternType="solid">
        <fgColor rgb="FFADC5E7"/>
        <bgColor rgb="FFCCCCCC"/>
      </patternFill>
    </fill>
  </fills>
  <borders count="8">
    <border diagonalUp="false" diagonalDown="false">
      <left/>
      <right/>
      <top/>
      <bottom/>
      <diagonal/>
    </border>
    <border diagonalUp="false" diagonalDown="false">
      <left/>
      <right/>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false" applyAlignment="false" applyProtection="false">
      <alignment horizontal="general" vertical="bottom" textRotation="0" wrapText="false" indent="0" shrinkToFit="false"/>
      <protection locked="true" hidden="false"/>
    </xf>
    <xf numFmtId="167" fontId="4" fillId="2" borderId="0" xfId="0" applyFont="true" applyBorder="false" applyAlignment="false" applyProtection="false">
      <alignment horizontal="general" vertical="bottom" textRotation="0" wrapText="false" indent="0" shrinkToFit="false"/>
      <protection locked="true" hidden="false"/>
    </xf>
    <xf numFmtId="168"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7" fontId="0" fillId="3" borderId="0" xfId="0" applyFont="false" applyBorder="false" applyAlignment="false" applyProtection="false">
      <alignment horizontal="general" vertical="bottom" textRotation="0" wrapText="false" indent="0" shrinkToFit="false"/>
      <protection locked="true" hidden="false"/>
    </xf>
    <xf numFmtId="168"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7" fontId="0" fillId="4" borderId="0" xfId="0" applyFont="false" applyBorder="false" applyAlignment="false" applyProtection="false">
      <alignment horizontal="general" vertical="bottom" textRotation="0" wrapText="fals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2" borderId="0" xfId="0" applyFont="true" applyBorder="false" applyAlignment="false" applyProtection="false">
      <alignment horizontal="general" vertical="bottom" textRotation="0" wrapText="false" indent="0" shrinkToFit="false"/>
      <protection locked="true" hidden="false"/>
    </xf>
    <xf numFmtId="168" fontId="0" fillId="2" borderId="0" xfId="0" applyFont="true" applyBorder="false" applyAlignment="false" applyProtection="false">
      <alignment horizontal="general" vertical="bottom" textRotation="0" wrapText="false" indent="0" shrinkToFit="false"/>
      <protection locked="true" hidden="false"/>
    </xf>
    <xf numFmtId="169"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6" fontId="0" fillId="5" borderId="2" xfId="0" applyFont="true" applyBorder="true" applyAlignment="false" applyProtection="false">
      <alignment horizontal="general" vertical="bottom" textRotation="0" wrapText="false" indent="0" shrinkToFit="false"/>
      <protection locked="true" hidden="false"/>
    </xf>
    <xf numFmtId="167" fontId="0" fillId="5" borderId="3" xfId="0" applyFont="false" applyBorder="true" applyAlignment="false" applyProtection="false">
      <alignment horizontal="general" vertical="bottom" textRotation="0" wrapText="false" indent="0" shrinkToFit="false"/>
      <protection locked="true" hidden="false"/>
    </xf>
    <xf numFmtId="166" fontId="0" fillId="5" borderId="4" xfId="0" applyFont="true" applyBorder="true" applyAlignment="false" applyProtection="false">
      <alignment horizontal="general" vertical="bottom" textRotation="0" wrapText="false" indent="0" shrinkToFit="false"/>
      <protection locked="true" hidden="false"/>
    </xf>
    <xf numFmtId="167" fontId="0" fillId="5"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5" borderId="4" xfId="0" applyFont="true" applyBorder="true" applyAlignment="false" applyProtection="false">
      <alignment horizontal="general" vertical="bottom" textRotation="0" wrapText="false" indent="0" shrinkToFit="false"/>
      <protection locked="true" hidden="false"/>
    </xf>
    <xf numFmtId="168" fontId="0" fillId="5" borderId="5" xfId="0" applyFont="false" applyBorder="true" applyAlignment="false" applyProtection="false">
      <alignment horizontal="general" vertical="bottom" textRotation="0" wrapText="false" indent="0" shrinkToFit="false"/>
      <protection locked="true" hidden="false"/>
    </xf>
    <xf numFmtId="166" fontId="0" fillId="5" borderId="6" xfId="0" applyFont="true" applyBorder="true" applyAlignment="false" applyProtection="false">
      <alignment horizontal="general" vertical="bottom" textRotation="0" wrapText="false" indent="0" shrinkToFit="false"/>
      <protection locked="true" hidden="false"/>
    </xf>
    <xf numFmtId="168" fontId="0" fillId="5" borderId="7" xfId="0" applyFont="false" applyBorder="true" applyAlignment="fals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false" indent="0" shrinkToFit="false"/>
      <protection locked="true" hidden="false"/>
    </xf>
    <xf numFmtId="170"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8" fontId="4" fillId="6" borderId="0" xfId="0" applyFont="true" applyBorder="false" applyAlignment="false" applyProtection="false">
      <alignment horizontal="general" vertical="bottom" textRotation="0" wrapText="false" indent="0" shrinkToFit="false"/>
      <protection locked="true" hidden="false"/>
    </xf>
    <xf numFmtId="169" fontId="0" fillId="3"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8"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5" fontId="6" fillId="3" borderId="0" xfId="0" applyFont="true" applyBorder="false" applyAlignment="false" applyProtection="false">
      <alignment horizontal="general" vertical="bottom" textRotation="0" wrapText="false" indent="0" shrinkToFit="false"/>
      <protection locked="true" hidden="false"/>
    </xf>
    <xf numFmtId="168" fontId="6" fillId="3" borderId="0" xfId="0" applyFont="true" applyBorder="fals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8" fontId="0" fillId="8"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8" fontId="0" fillId="2" borderId="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3" borderId="0"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8" fontId="0" fillId="3"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CCCCC"/>
      <rgbColor rgb="FF808080"/>
      <rgbColor rgb="FF9999FF"/>
      <rgbColor rgb="FF993366"/>
      <rgbColor rgb="FFFFE5CA"/>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BCE4E5"/>
      <rgbColor rgb="FFFFFF99"/>
      <rgbColor rgb="FFADC5E7"/>
      <rgbColor rgb="FFFF99CC"/>
      <rgbColor rgb="FFCC99FF"/>
      <rgbColor rgb="FFFFCC99"/>
      <rgbColor rgb="FF3366FF"/>
      <rgbColor rgb="FF33CCCC"/>
      <rgbColor rgb="FF99CC00"/>
      <rgbColor rgb="FFFFCC00"/>
      <rgbColor rgb="FFFAA61A"/>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addresses" displayName="addresses" ref="A2:C400" headerRowCount="1" totalsRowCount="0" totalsRowShown="0">
  <tableColumns count="3">
    <tableColumn id="1" name="Co-Op Group Limited"/>
    <tableColumn id="2" name="Retail (Raynes Park) 68 - 74 Coombe Lane Raynes Park London"/>
    <tableColumn id="3" name="SW20 0AX"/>
  </tableColumns>
</table>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3"/>
  <sheetViews>
    <sheetView showFormulas="false" showGridLines="true" showRowColHeaders="true" showZeros="true" rightToLeft="false" tabSelected="false" showOutlineSymbols="true" defaultGridColor="true" view="normal" topLeftCell="A59" colorId="64" zoomScale="160" zoomScaleNormal="160" zoomScalePageLayoutView="100" workbookViewId="0">
      <pane xSplit="1" ySplit="0" topLeftCell="K59" activePane="topRight" state="frozen"/>
      <selection pane="topLeft" activeCell="A59" activeCellId="0" sqref="A59"/>
      <selection pane="topRight" activeCell="O85" activeCellId="0" sqref="O85"/>
    </sheetView>
  </sheetViews>
  <sheetFormatPr defaultRowHeight="12.8" zeroHeight="false" outlineLevelRow="0" outlineLevelCol="0"/>
  <cols>
    <col collapsed="false" customWidth="false" hidden="false" outlineLevel="0" max="1" min="1" style="0" width="11.52"/>
    <col collapsed="false" customWidth="true" hidden="false" outlineLevel="0" max="2" min="2" style="1" width="11.71"/>
    <col collapsed="false" customWidth="true" hidden="false" outlineLevel="0" max="3" min="3" style="2" width="8.82"/>
    <col collapsed="false" customWidth="true" hidden="false" outlineLevel="0" max="4" min="4" style="1" width="11.11"/>
    <col collapsed="false" customWidth="false" hidden="false" outlineLevel="0" max="5" min="5" style="2" width="11.52"/>
    <col collapsed="false" customWidth="true" hidden="false" outlineLevel="0" max="6" min="6" style="0" width="75.75"/>
    <col collapsed="false" customWidth="true" hidden="false" outlineLevel="0" max="7" min="7" style="2" width="14.51"/>
    <col collapsed="false" customWidth="false" hidden="false" outlineLevel="0" max="8" min="8" style="3" width="11.52"/>
    <col collapsed="false" customWidth="false" hidden="false" outlineLevel="0" max="9" min="9" style="0" width="11.52"/>
    <col collapsed="false" customWidth="true" hidden="false" outlineLevel="0" max="10" min="10" style="4" width="13.49"/>
    <col collapsed="false" customWidth="false" hidden="false" outlineLevel="0" max="13" min="11" style="0" width="11.52"/>
    <col collapsed="false" customWidth="true" hidden="false" outlineLevel="0" max="14" min="14" style="0" width="8.4"/>
    <col collapsed="false" customWidth="false" hidden="false" outlineLevel="0" max="15" min="15" style="4" width="11.52"/>
    <col collapsed="false" customWidth="false" hidden="false" outlineLevel="0" max="1025" min="16" style="0" width="11.52"/>
  </cols>
  <sheetData>
    <row r="1" s="5" customFormat="true" ht="12.8" hidden="false" customHeight="false" outlineLevel="0" collapsed="false">
      <c r="A1" s="5" t="s">
        <v>0</v>
      </c>
      <c r="B1" s="6" t="s">
        <v>1</v>
      </c>
      <c r="C1" s="7" t="s">
        <v>2</v>
      </c>
      <c r="D1" s="6" t="s">
        <v>3</v>
      </c>
      <c r="E1" s="7" t="s">
        <v>4</v>
      </c>
      <c r="F1" s="5" t="s">
        <v>5</v>
      </c>
      <c r="G1" s="7" t="s">
        <v>6</v>
      </c>
      <c r="H1" s="8" t="s">
        <v>7</v>
      </c>
      <c r="I1" s="5" t="s">
        <v>8</v>
      </c>
      <c r="J1" s="9" t="s">
        <v>9</v>
      </c>
      <c r="K1" s="5" t="s">
        <v>10</v>
      </c>
      <c r="L1" s="5" t="s">
        <v>11</v>
      </c>
      <c r="M1" s="5" t="s">
        <v>12</v>
      </c>
      <c r="O1" s="9"/>
      <c r="AMJ1" s="0"/>
    </row>
    <row r="2" customFormat="false" ht="12.8" hidden="false" customHeight="false" outlineLevel="0" collapsed="false">
      <c r="A2" s="0" t="n">
        <v>985323</v>
      </c>
      <c r="B2" s="1" t="n">
        <v>42976</v>
      </c>
      <c r="C2" s="2" t="n">
        <v>0.6875</v>
      </c>
      <c r="D2" s="1" t="n">
        <v>42977</v>
      </c>
      <c r="E2" s="2" t="n">
        <v>0.0347222222222222</v>
      </c>
      <c r="F2" s="10" t="s">
        <v>13</v>
      </c>
      <c r="G2" s="2" t="n">
        <f aca="false">E2-C2+(D2&gt;B2)</f>
        <v>0.347222222222222</v>
      </c>
      <c r="H2" s="3" t="n">
        <f aca="false">G2*24-0.3</f>
        <v>8.03333333333333</v>
      </c>
      <c r="I2" s="4" t="n">
        <f aca="false">H2*7.5</f>
        <v>60.25</v>
      </c>
      <c r="J2" s="4" t="n">
        <v>60</v>
      </c>
      <c r="K2" s="1" t="n">
        <v>43000</v>
      </c>
      <c r="L2" s="0" t="n">
        <v>13</v>
      </c>
      <c r="M2" s="4" t="n">
        <f aca="false">J2-I2</f>
        <v>-0.249999999999986</v>
      </c>
    </row>
    <row r="3" customFormat="false" ht="12.8" hidden="false" customHeight="false" outlineLevel="0" collapsed="false">
      <c r="A3" s="0" t="n">
        <v>970539</v>
      </c>
      <c r="B3" s="1" t="n">
        <v>42982</v>
      </c>
      <c r="C3" s="2" t="n">
        <v>0.729166666666667</v>
      </c>
      <c r="D3" s="1" t="n">
        <v>42983</v>
      </c>
      <c r="E3" s="2" t="n">
        <v>0.0625</v>
      </c>
      <c r="F3" s="10" t="s">
        <v>14</v>
      </c>
      <c r="G3" s="2" t="n">
        <f aca="false">E3-C3+(D3&gt;B3)</f>
        <v>0.333333333333333</v>
      </c>
      <c r="H3" s="3" t="n">
        <f aca="false">G3*24-0.3</f>
        <v>7.7</v>
      </c>
      <c r="I3" s="4" t="n">
        <f aca="false">H3*7.5</f>
        <v>57.75</v>
      </c>
      <c r="J3" s="4" t="n">
        <v>57.5</v>
      </c>
      <c r="K3" s="1" t="n">
        <v>43000</v>
      </c>
      <c r="L3" s="0" t="n">
        <v>13</v>
      </c>
      <c r="M3" s="4" t="n">
        <f aca="false">J3-I3</f>
        <v>-0.249999999999986</v>
      </c>
    </row>
    <row r="4" customFormat="false" ht="12.8" hidden="false" customHeight="false" outlineLevel="0" collapsed="false">
      <c r="A4" s="0" t="n">
        <v>985276</v>
      </c>
      <c r="B4" s="1" t="n">
        <v>42983</v>
      </c>
      <c r="C4" s="2" t="n">
        <v>0.6875</v>
      </c>
      <c r="D4" s="1" t="n">
        <v>42984</v>
      </c>
      <c r="E4" s="2" t="n">
        <v>0.135416666666667</v>
      </c>
      <c r="F4" s="10" t="s">
        <v>15</v>
      </c>
      <c r="G4" s="2" t="n">
        <f aca="false">E4-C4+(D4&gt;B4)</f>
        <v>0.447916666666667</v>
      </c>
      <c r="H4" s="3" t="n">
        <f aca="false">G4*24-0.3</f>
        <v>10.45</v>
      </c>
      <c r="I4" s="4" t="n">
        <f aca="false">H4*7.5</f>
        <v>78.375</v>
      </c>
      <c r="J4" s="4" t="n">
        <v>77.5</v>
      </c>
      <c r="K4" s="1" t="n">
        <v>43000</v>
      </c>
      <c r="L4" s="0" t="n">
        <v>13</v>
      </c>
      <c r="M4" s="4" t="n">
        <f aca="false">J4-I4</f>
        <v>-0.875</v>
      </c>
    </row>
    <row r="5" customFormat="false" ht="12.8" hidden="false" customHeight="false" outlineLevel="0" collapsed="false">
      <c r="A5" s="0" t="n">
        <v>966946</v>
      </c>
      <c r="B5" s="1" t="n">
        <v>42984</v>
      </c>
      <c r="C5" s="2" t="n">
        <v>0.708333333333333</v>
      </c>
      <c r="D5" s="1" t="n">
        <v>42984</v>
      </c>
      <c r="E5" s="2" t="n">
        <v>0.93125</v>
      </c>
      <c r="F5" s="10" t="s">
        <v>16</v>
      </c>
      <c r="G5" s="2" t="n">
        <f aca="false">E5-C5+(D5&gt;B5)</f>
        <v>0.222916666666667</v>
      </c>
      <c r="H5" s="3" t="n">
        <f aca="false">G5*24-0.3</f>
        <v>5.05</v>
      </c>
      <c r="I5" s="4" t="n">
        <f aca="false">H5*7.5</f>
        <v>37.875</v>
      </c>
      <c r="J5" s="4" t="n">
        <v>40</v>
      </c>
      <c r="K5" s="1" t="n">
        <v>43000</v>
      </c>
      <c r="L5" s="0" t="n">
        <v>13</v>
      </c>
      <c r="M5" s="4" t="n">
        <f aca="false">J5-I5</f>
        <v>2.12500000000002</v>
      </c>
    </row>
    <row r="6" customFormat="false" ht="12.8" hidden="false" customHeight="false" outlineLevel="0" collapsed="false">
      <c r="A6" s="0" t="n">
        <v>987941</v>
      </c>
      <c r="B6" s="1" t="n">
        <v>42985</v>
      </c>
      <c r="C6" s="2" t="n">
        <v>0.6875</v>
      </c>
      <c r="D6" s="1" t="n">
        <v>42985</v>
      </c>
      <c r="E6" s="2" t="n">
        <v>0.972222222222222</v>
      </c>
      <c r="F6" s="10" t="s">
        <v>17</v>
      </c>
      <c r="G6" s="2" t="n">
        <f aca="false">E6-C6+(D6&gt;B6)</f>
        <v>0.284722222222222</v>
      </c>
      <c r="H6" s="3" t="n">
        <f aca="false">G6*24-0.3</f>
        <v>6.53333333333333</v>
      </c>
      <c r="I6" s="4" t="n">
        <f aca="false">H6*7.5</f>
        <v>49</v>
      </c>
      <c r="J6" s="4" t="n">
        <v>59.38</v>
      </c>
      <c r="K6" s="1" t="n">
        <v>43000</v>
      </c>
      <c r="L6" s="0" t="n">
        <v>13</v>
      </c>
      <c r="M6" s="4" t="n">
        <f aca="false">J6-I6</f>
        <v>10.38</v>
      </c>
      <c r="O6" s="4" t="n">
        <f aca="false">SUM(J2:J6)</f>
        <v>294.38</v>
      </c>
    </row>
    <row r="7" customFormat="false" ht="12.8" hidden="false" customHeight="false" outlineLevel="0" collapsed="false">
      <c r="A7" s="0" t="n">
        <v>974102</v>
      </c>
      <c r="B7" s="1" t="n">
        <v>42989</v>
      </c>
      <c r="C7" s="2" t="n">
        <v>0.583333333333333</v>
      </c>
      <c r="D7" s="1" t="n">
        <v>42989</v>
      </c>
      <c r="E7" s="2" t="n">
        <v>0.895833333333333</v>
      </c>
      <c r="F7" s="10" t="s">
        <v>18</v>
      </c>
      <c r="G7" s="2" t="n">
        <f aca="false">E7-C7+(D7&gt;B7)</f>
        <v>0.3125</v>
      </c>
      <c r="H7" s="3" t="n">
        <f aca="false">G7*24-0.3</f>
        <v>7.2</v>
      </c>
      <c r="I7" s="4" t="n">
        <f aca="false">H7*7.5</f>
        <v>54</v>
      </c>
      <c r="J7" s="4" t="n">
        <v>57.5</v>
      </c>
      <c r="K7" s="1" t="n">
        <v>43014</v>
      </c>
      <c r="L7" s="0" t="n">
        <v>14</v>
      </c>
      <c r="M7" s="4" t="n">
        <f aca="false">J7-I7</f>
        <v>3.5</v>
      </c>
    </row>
    <row r="8" customFormat="false" ht="12.8" hidden="false" customHeight="false" outlineLevel="0" collapsed="false">
      <c r="A8" s="0" t="n">
        <v>974103</v>
      </c>
      <c r="B8" s="1" t="n">
        <v>42990</v>
      </c>
      <c r="C8" s="2" t="n">
        <v>0.583333333333333</v>
      </c>
      <c r="D8" s="1" t="n">
        <v>42990</v>
      </c>
      <c r="E8" s="2" t="n">
        <v>0.75</v>
      </c>
      <c r="F8" s="10" t="s">
        <v>19</v>
      </c>
      <c r="G8" s="2" t="n">
        <f aca="false">E8-C8+(D8&gt;B8)</f>
        <v>0.166666666666667</v>
      </c>
      <c r="H8" s="3" t="n">
        <f aca="false">G8*24-0.3</f>
        <v>3.7</v>
      </c>
      <c r="I8" s="4" t="n">
        <f aca="false">H8*7.5</f>
        <v>27.75</v>
      </c>
      <c r="J8" s="4" t="n">
        <v>30</v>
      </c>
      <c r="K8" s="1" t="n">
        <v>43014</v>
      </c>
      <c r="L8" s="0" t="n">
        <v>14</v>
      </c>
      <c r="M8" s="4" t="n">
        <f aca="false">J8-I8</f>
        <v>2.25000000000001</v>
      </c>
    </row>
    <row r="9" customFormat="false" ht="12.8" hidden="false" customHeight="false" outlineLevel="0" collapsed="false">
      <c r="A9" s="0" t="n">
        <v>957597</v>
      </c>
      <c r="B9" s="1" t="n">
        <v>42992</v>
      </c>
      <c r="C9" s="2" t="n">
        <v>0.25</v>
      </c>
      <c r="D9" s="1" t="n">
        <v>42992</v>
      </c>
      <c r="E9" s="2" t="n">
        <v>0.635416666666667</v>
      </c>
      <c r="F9" s="10" t="s">
        <v>20</v>
      </c>
      <c r="G9" s="2" t="n">
        <f aca="false">E9-C9+(D9&gt;B9)</f>
        <v>0.385416666666667</v>
      </c>
      <c r="H9" s="3" t="n">
        <f aca="false">G9*24-0.3</f>
        <v>8.95</v>
      </c>
      <c r="I9" s="4" t="n">
        <f aca="false">H9*7.5</f>
        <v>67.125</v>
      </c>
      <c r="J9" s="4" t="n">
        <v>66.88</v>
      </c>
      <c r="K9" s="1" t="n">
        <v>43014</v>
      </c>
      <c r="L9" s="0" t="n">
        <v>14</v>
      </c>
      <c r="M9" s="4" t="n">
        <f aca="false">J9-I9</f>
        <v>-0.245000000000005</v>
      </c>
    </row>
    <row r="10" customFormat="false" ht="12.8" hidden="false" customHeight="false" outlineLevel="0" collapsed="false">
      <c r="A10" s="0" t="n">
        <v>961097</v>
      </c>
      <c r="B10" s="1" t="n">
        <v>42995</v>
      </c>
      <c r="C10" s="2" t="n">
        <v>0.541666666666667</v>
      </c>
      <c r="D10" s="1" t="n">
        <v>42995</v>
      </c>
      <c r="E10" s="2" t="n">
        <v>0.916666666666667</v>
      </c>
      <c r="F10" s="10" t="s">
        <v>21</v>
      </c>
      <c r="G10" s="2" t="n">
        <f aca="false">E10-C10+(D10&gt;B10)</f>
        <v>0.375</v>
      </c>
      <c r="H10" s="3" t="n">
        <f aca="false">G10*24-0.3</f>
        <v>8.7</v>
      </c>
      <c r="I10" s="4" t="n">
        <f aca="false">H10*7.5</f>
        <v>65.25</v>
      </c>
      <c r="J10" s="4" t="n">
        <v>72.5</v>
      </c>
      <c r="K10" s="1" t="n">
        <v>43014</v>
      </c>
      <c r="L10" s="0" t="n">
        <v>14</v>
      </c>
      <c r="M10" s="4" t="n">
        <f aca="false">J10-I10</f>
        <v>7.25</v>
      </c>
    </row>
    <row r="11" customFormat="false" ht="12.8" hidden="false" customHeight="false" outlineLevel="0" collapsed="false">
      <c r="A11" s="0" t="n">
        <v>966957</v>
      </c>
      <c r="B11" s="1" t="n">
        <v>42997</v>
      </c>
      <c r="C11" s="2" t="n">
        <v>0.666666666666667</v>
      </c>
      <c r="D11" s="1" t="n">
        <v>42997</v>
      </c>
      <c r="E11" s="2" t="n">
        <v>0.929861111111111</v>
      </c>
      <c r="F11" s="10" t="s">
        <v>22</v>
      </c>
      <c r="G11" s="2" t="n">
        <f aca="false">E11-C11+(D11&gt;B11)</f>
        <v>0.263194444444444</v>
      </c>
      <c r="H11" s="3" t="n">
        <f aca="false">G11*24-0.3</f>
        <v>6.01666666666667</v>
      </c>
      <c r="I11" s="4" t="n">
        <f aca="false">H11*7.5</f>
        <v>45.125</v>
      </c>
      <c r="J11" s="4" t="n">
        <v>45</v>
      </c>
      <c r="K11" s="1" t="n">
        <v>43014</v>
      </c>
      <c r="L11" s="0" t="n">
        <v>14</v>
      </c>
      <c r="M11" s="4" t="n">
        <f aca="false">J11-I11</f>
        <v>-0.124999999999993</v>
      </c>
    </row>
    <row r="12" customFormat="false" ht="12.8" hidden="false" customHeight="false" outlineLevel="0" collapsed="false">
      <c r="A12" s="0" t="n">
        <v>955181</v>
      </c>
      <c r="B12" s="1" t="n">
        <v>43005</v>
      </c>
      <c r="C12" s="2" t="n">
        <v>0.25</v>
      </c>
      <c r="D12" s="1" t="n">
        <v>43005</v>
      </c>
      <c r="E12" s="2" t="n">
        <v>0.638888888888889</v>
      </c>
      <c r="F12" s="10" t="s">
        <v>23</v>
      </c>
      <c r="G12" s="2" t="n">
        <f aca="false">E12-C12+(D12&gt;B12)</f>
        <v>0.388888888888889</v>
      </c>
      <c r="H12" s="3" t="n">
        <f aca="false">G12*24-0.3</f>
        <v>9.03333333333333</v>
      </c>
      <c r="I12" s="4" t="n">
        <f aca="false">H12*7.5</f>
        <v>67.75</v>
      </c>
      <c r="J12" s="4" t="n">
        <v>60</v>
      </c>
      <c r="K12" s="1" t="n">
        <v>43028</v>
      </c>
      <c r="L12" s="0" t="n">
        <v>15</v>
      </c>
      <c r="M12" s="4" t="n">
        <f aca="false">J12-I12</f>
        <v>-7.74999999999999</v>
      </c>
    </row>
    <row r="13" customFormat="false" ht="12.8" hidden="false" customHeight="false" outlineLevel="0" collapsed="false">
      <c r="A13" s="0" t="n">
        <v>962393</v>
      </c>
      <c r="B13" s="1" t="n">
        <v>43006</v>
      </c>
      <c r="C13" s="2" t="n">
        <v>0.854166666666667</v>
      </c>
      <c r="D13" s="1" t="n">
        <v>43007</v>
      </c>
      <c r="E13" s="2" t="n">
        <v>0.0729166666666667</v>
      </c>
      <c r="F13" s="10" t="s">
        <v>24</v>
      </c>
      <c r="G13" s="2" t="n">
        <f aca="false">E13-C13+(D13&gt;B13)</f>
        <v>0.21875</v>
      </c>
      <c r="H13" s="3" t="n">
        <f aca="false">G13*24-0.3</f>
        <v>4.95</v>
      </c>
      <c r="I13" s="4" t="n">
        <f aca="false">H13*7.5</f>
        <v>37.125</v>
      </c>
      <c r="J13" s="4" t="n">
        <v>39.38</v>
      </c>
      <c r="K13" s="1" t="n">
        <v>43028</v>
      </c>
      <c r="L13" s="0" t="n">
        <v>15</v>
      </c>
      <c r="M13" s="4" t="n">
        <f aca="false">J13-I13</f>
        <v>2.25500000000002</v>
      </c>
    </row>
    <row r="14" customFormat="false" ht="12.8" hidden="false" customHeight="false" outlineLevel="0" collapsed="false">
      <c r="A14" s="0" t="n">
        <v>974115</v>
      </c>
      <c r="B14" s="1" t="n">
        <v>43011</v>
      </c>
      <c r="C14" s="2" t="n">
        <v>0.5625</v>
      </c>
      <c r="D14" s="1" t="n">
        <v>43011</v>
      </c>
      <c r="E14" s="2" t="n">
        <v>0.8125</v>
      </c>
      <c r="F14" s="10" t="s">
        <v>25</v>
      </c>
      <c r="G14" s="2" t="n">
        <f aca="false">E14-C14+(D14&gt;B14)</f>
        <v>0.25</v>
      </c>
      <c r="H14" s="3" t="n">
        <f aca="false">G14*24-0.3</f>
        <v>5.7</v>
      </c>
      <c r="I14" s="4" t="n">
        <f aca="false">H14*7.5</f>
        <v>42.75</v>
      </c>
      <c r="J14" s="4" t="n">
        <v>43.75</v>
      </c>
      <c r="K14" s="1" t="n">
        <v>43028</v>
      </c>
      <c r="L14" s="0" t="n">
        <v>15</v>
      </c>
      <c r="M14" s="4" t="n">
        <f aca="false">J14-I14</f>
        <v>1</v>
      </c>
    </row>
    <row r="15" customFormat="false" ht="12.8" hidden="false" customHeight="false" outlineLevel="0" collapsed="false">
      <c r="A15" s="0" t="n">
        <v>980672</v>
      </c>
      <c r="B15" s="1" t="n">
        <v>43012</v>
      </c>
      <c r="C15" s="2" t="n">
        <v>0.770833333333333</v>
      </c>
      <c r="D15" s="1" t="n">
        <v>43013</v>
      </c>
      <c r="E15" s="2" t="n">
        <v>0.0902777777777778</v>
      </c>
      <c r="F15" s="10" t="s">
        <v>26</v>
      </c>
      <c r="G15" s="2" t="n">
        <f aca="false">E15-C15+(D15&gt;B15)</f>
        <v>0.319444444444444</v>
      </c>
      <c r="H15" s="3" t="n">
        <f aca="false">G15*24-0.3</f>
        <v>7.36666666666667</v>
      </c>
      <c r="I15" s="4" t="n">
        <f aca="false">H15*7.5</f>
        <v>55.25</v>
      </c>
      <c r="J15" s="4" t="n">
        <v>55</v>
      </c>
      <c r="K15" s="1" t="n">
        <v>43028</v>
      </c>
      <c r="L15" s="0" t="n">
        <v>15</v>
      </c>
      <c r="M15" s="4" t="n">
        <f aca="false">J15-I15</f>
        <v>-0.25</v>
      </c>
      <c r="O15" s="4" t="n">
        <f aca="false">SUM(J7:J15)</f>
        <v>470.01</v>
      </c>
    </row>
    <row r="16" customFormat="false" ht="12.8" hidden="false" customHeight="false" outlineLevel="0" collapsed="false">
      <c r="A16" s="0" t="n">
        <v>974118</v>
      </c>
      <c r="B16" s="1" t="n">
        <v>43019</v>
      </c>
      <c r="C16" s="2" t="n">
        <v>0.5625</v>
      </c>
      <c r="D16" s="1" t="n">
        <v>43019</v>
      </c>
      <c r="E16" s="2" t="n">
        <v>0.904861111111111</v>
      </c>
      <c r="F16" s="10" t="s">
        <v>27</v>
      </c>
      <c r="G16" s="2" t="n">
        <f aca="false">E16-C16+(D16&gt;B16)</f>
        <v>0.342361111111111</v>
      </c>
      <c r="H16" s="3" t="n">
        <f aca="false">G16*24-0.3</f>
        <v>7.91666666666667</v>
      </c>
      <c r="I16" s="4" t="n">
        <f aca="false">H16*7.5</f>
        <v>59.375</v>
      </c>
      <c r="J16" s="4" t="n">
        <v>60</v>
      </c>
      <c r="K16" s="1" t="n">
        <v>43042</v>
      </c>
      <c r="L16" s="0" t="n">
        <v>16</v>
      </c>
      <c r="M16" s="4" t="n">
        <f aca="false">J16-I16</f>
        <v>0.625</v>
      </c>
    </row>
    <row r="17" customFormat="false" ht="12.8" hidden="false" customHeight="false" outlineLevel="0" collapsed="false">
      <c r="A17" s="0" t="n">
        <v>957621</v>
      </c>
      <c r="B17" s="1" t="n">
        <v>43024</v>
      </c>
      <c r="C17" s="2" t="n">
        <v>0.413194444444444</v>
      </c>
      <c r="D17" s="1" t="n">
        <v>43024</v>
      </c>
      <c r="E17" s="2" t="n">
        <v>0.655555555555556</v>
      </c>
      <c r="F17" s="10" t="s">
        <v>28</v>
      </c>
      <c r="G17" s="2" t="n">
        <f aca="false">E17-C17+(D17&gt;B17)</f>
        <v>0.242361111111111</v>
      </c>
      <c r="H17" s="3" t="n">
        <f aca="false">G17*24-0.3</f>
        <v>5.51666666666667</v>
      </c>
      <c r="I17" s="4" t="n">
        <f aca="false">H17*7.5</f>
        <v>41.375</v>
      </c>
      <c r="J17" s="4" t="n">
        <v>43.75</v>
      </c>
      <c r="K17" s="1" t="n">
        <v>43042</v>
      </c>
      <c r="L17" s="0" t="n">
        <v>16</v>
      </c>
      <c r="M17" s="4" t="n">
        <f aca="false">J17-I17</f>
        <v>2.37499999999999</v>
      </c>
    </row>
    <row r="18" customFormat="false" ht="12.8" hidden="false" customHeight="false" outlineLevel="0" collapsed="false">
      <c r="A18" s="0" t="n">
        <v>962384</v>
      </c>
      <c r="B18" s="1" t="n">
        <v>43025</v>
      </c>
      <c r="C18" s="2" t="n">
        <v>0.913194444444444</v>
      </c>
      <c r="D18" s="1" t="n">
        <v>43026</v>
      </c>
      <c r="E18" s="2" t="n">
        <v>0.03125</v>
      </c>
      <c r="F18" s="10" t="s">
        <v>29</v>
      </c>
      <c r="G18" s="2" t="n">
        <f aca="false">E18-C18+(D18&gt;B18)</f>
        <v>0.118055555555556</v>
      </c>
      <c r="H18" s="3" t="n">
        <f aca="false">G18*24-0.3</f>
        <v>2.53333333333333</v>
      </c>
      <c r="I18" s="4" t="n">
        <f aca="false">H18*7.5</f>
        <v>19</v>
      </c>
      <c r="J18" s="4" t="n">
        <v>30</v>
      </c>
      <c r="K18" s="1" t="n">
        <v>43042</v>
      </c>
      <c r="L18" s="0" t="n">
        <v>16</v>
      </c>
      <c r="M18" s="4" t="n">
        <f aca="false">J18-I18</f>
        <v>11</v>
      </c>
    </row>
    <row r="19" customFormat="false" ht="12.8" hidden="false" customHeight="false" outlineLevel="0" collapsed="false">
      <c r="A19" s="0" t="n">
        <v>972007</v>
      </c>
      <c r="B19" s="1" t="n">
        <v>43028</v>
      </c>
      <c r="C19" s="2" t="n">
        <v>0.3125</v>
      </c>
      <c r="D19" s="1" t="n">
        <v>43028</v>
      </c>
      <c r="E19" s="2" t="n">
        <v>0.75</v>
      </c>
      <c r="F19" s="10" t="s">
        <v>30</v>
      </c>
      <c r="G19" s="2" t="n">
        <f aca="false">E19-C19+(D19&gt;B19)</f>
        <v>0.4375</v>
      </c>
      <c r="H19" s="3" t="n">
        <f aca="false">G19*24-0.3</f>
        <v>10.2</v>
      </c>
      <c r="I19" s="4" t="n">
        <f aca="false">H19*7.5</f>
        <v>76.5</v>
      </c>
      <c r="J19" s="4" t="n">
        <v>76.25</v>
      </c>
      <c r="K19" s="1" t="n">
        <v>43042</v>
      </c>
      <c r="L19" s="0" t="n">
        <v>16</v>
      </c>
      <c r="M19" s="4" t="n">
        <f aca="false">J19-I19</f>
        <v>-0.25</v>
      </c>
    </row>
    <row r="20" customFormat="false" ht="12.8" hidden="false" customHeight="false" outlineLevel="0" collapsed="false">
      <c r="A20" s="10" t="n">
        <v>974124</v>
      </c>
      <c r="B20" s="1" t="n">
        <v>43032</v>
      </c>
      <c r="C20" s="2" t="n">
        <v>0.5625</v>
      </c>
      <c r="D20" s="1" t="n">
        <v>43032</v>
      </c>
      <c r="E20" s="2" t="n">
        <v>0.883333333333333</v>
      </c>
      <c r="F20" s="10" t="s">
        <v>31</v>
      </c>
      <c r="G20" s="2" t="n">
        <f aca="false">E20-C20+(D20&gt;B20)</f>
        <v>0.320833333333333</v>
      </c>
      <c r="H20" s="3" t="n">
        <f aca="false">G20*24-0.3</f>
        <v>7.4</v>
      </c>
      <c r="I20" s="4" t="n">
        <f aca="false">H20*7.5</f>
        <v>55.5</v>
      </c>
      <c r="J20" s="4" t="n">
        <v>55.63</v>
      </c>
      <c r="K20" s="1" t="n">
        <v>43056</v>
      </c>
      <c r="L20" s="0" t="n">
        <v>17</v>
      </c>
      <c r="M20" s="4" t="n">
        <f aca="false">J20-I20</f>
        <v>0.13000000000001</v>
      </c>
      <c r="N20" s="4" t="n">
        <f aca="false">SUM(M2:M19)</f>
        <v>32.7650000000001</v>
      </c>
    </row>
    <row r="21" customFormat="false" ht="12.8" hidden="false" customHeight="false" outlineLevel="0" collapsed="false">
      <c r="A21" s="0" t="n">
        <v>985236</v>
      </c>
      <c r="B21" s="1" t="n">
        <v>43033</v>
      </c>
      <c r="C21" s="2" t="n">
        <v>0.548611111111111</v>
      </c>
      <c r="D21" s="1" t="n">
        <v>43034</v>
      </c>
      <c r="E21" s="2" t="n">
        <v>0.0347222222222222</v>
      </c>
      <c r="F21" s="10" t="s">
        <v>32</v>
      </c>
      <c r="G21" s="2" t="n">
        <f aca="false">E21-C21+(D21&gt;B21)</f>
        <v>0.486111111111111</v>
      </c>
      <c r="H21" s="3" t="n">
        <f aca="false">G21*24-0.3</f>
        <v>11.3666666666667</v>
      </c>
      <c r="I21" s="4" t="n">
        <f aca="false">H21*7.5</f>
        <v>85.25</v>
      </c>
      <c r="J21" s="4" t="n">
        <v>72.5</v>
      </c>
      <c r="K21" s="1" t="n">
        <v>43056</v>
      </c>
      <c r="L21" s="0" t="n">
        <v>17</v>
      </c>
      <c r="M21" s="4" t="n">
        <f aca="false">J21-I21</f>
        <v>-12.75</v>
      </c>
    </row>
    <row r="22" customFormat="false" ht="12.8" hidden="false" customHeight="false" outlineLevel="0" collapsed="false">
      <c r="A22" s="0" t="n">
        <v>501323</v>
      </c>
      <c r="B22" s="1" t="n">
        <v>43036</v>
      </c>
      <c r="C22" s="2" t="n">
        <v>0.291666666666667</v>
      </c>
      <c r="D22" s="1" t="n">
        <v>43036</v>
      </c>
      <c r="E22" s="2" t="n">
        <v>0.447916666666667</v>
      </c>
      <c r="F22" s="10" t="s">
        <v>33</v>
      </c>
      <c r="G22" s="2" t="n">
        <f aca="false">E22-C22+(D22&gt;B22)</f>
        <v>0.15625</v>
      </c>
      <c r="H22" s="3" t="n">
        <f aca="false">G22*24-0.3</f>
        <v>3.45</v>
      </c>
      <c r="I22" s="4" t="n">
        <f aca="false">H22*7.5</f>
        <v>25.875</v>
      </c>
      <c r="J22" s="4" t="n">
        <v>42.5</v>
      </c>
      <c r="K22" s="1" t="n">
        <v>43056</v>
      </c>
      <c r="L22" s="0" t="n">
        <v>17</v>
      </c>
      <c r="M22" s="4" t="n">
        <f aca="false">J22-I22</f>
        <v>16.625</v>
      </c>
    </row>
    <row r="23" customFormat="false" ht="12.8" hidden="false" customHeight="false" outlineLevel="0" collapsed="false">
      <c r="A23" s="0" t="n">
        <v>985329</v>
      </c>
      <c r="B23" s="1" t="n">
        <v>43039</v>
      </c>
      <c r="C23" s="2" t="n">
        <v>0.666666666666667</v>
      </c>
      <c r="D23" s="1" t="n">
        <v>43040</v>
      </c>
      <c r="E23" s="2" t="n">
        <v>0.0395833333333333</v>
      </c>
      <c r="F23" s="10" t="s">
        <v>34</v>
      </c>
      <c r="G23" s="2" t="n">
        <f aca="false">E23-C23+(D23&gt;B23)</f>
        <v>0.372916666666667</v>
      </c>
      <c r="H23" s="3" t="n">
        <f aca="false">G23*24-0.3</f>
        <v>8.65</v>
      </c>
      <c r="I23" s="4" t="n">
        <f aca="false">H23*7.5</f>
        <v>64.875</v>
      </c>
      <c r="J23" s="4" t="n">
        <v>65</v>
      </c>
      <c r="K23" s="1" t="n">
        <v>43056</v>
      </c>
      <c r="L23" s="0" t="n">
        <v>17</v>
      </c>
      <c r="M23" s="4" t="n">
        <f aca="false">J23-I23</f>
        <v>0.125000000000014</v>
      </c>
    </row>
    <row r="24" customFormat="false" ht="12.8" hidden="false" customHeight="false" outlineLevel="0" collapsed="false">
      <c r="A24" s="0" t="n">
        <v>975572</v>
      </c>
      <c r="B24" s="1" t="n">
        <v>43042</v>
      </c>
      <c r="C24" s="2" t="n">
        <v>0.53125</v>
      </c>
      <c r="D24" s="1" t="n">
        <v>43042</v>
      </c>
      <c r="E24" s="2" t="n">
        <v>0.916666666666667</v>
      </c>
      <c r="F24" s="10" t="s">
        <v>35</v>
      </c>
      <c r="G24" s="2" t="n">
        <f aca="false">E24-C24+(D24&gt;B24)</f>
        <v>0.385416666666667</v>
      </c>
      <c r="H24" s="3" t="n">
        <f aca="false">G24*24-0.3</f>
        <v>8.95</v>
      </c>
      <c r="I24" s="4" t="n">
        <f aca="false">H24*7.5</f>
        <v>67.125</v>
      </c>
      <c r="J24" s="4" t="n">
        <v>68.75</v>
      </c>
      <c r="K24" s="1" t="n">
        <v>43056</v>
      </c>
      <c r="L24" s="0" t="n">
        <v>17</v>
      </c>
      <c r="M24" s="4" t="n">
        <f aca="false">J24-I24</f>
        <v>1.625</v>
      </c>
    </row>
    <row r="25" customFormat="false" ht="12.8" hidden="false" customHeight="false" outlineLevel="0" collapsed="false">
      <c r="A25" s="0" t="n">
        <v>975575</v>
      </c>
      <c r="B25" s="1" t="n">
        <v>43043</v>
      </c>
      <c r="C25" s="2" t="n">
        <v>0.465277777777778</v>
      </c>
      <c r="D25" s="1" t="n">
        <v>43043</v>
      </c>
      <c r="E25" s="2" t="n">
        <v>0.916666666666667</v>
      </c>
      <c r="F25" s="10" t="s">
        <v>35</v>
      </c>
      <c r="G25" s="2" t="n">
        <f aca="false">E25-C25+(D25&gt;B25)</f>
        <v>0.451388888888889</v>
      </c>
      <c r="H25" s="3" t="n">
        <f aca="false">G25*24-0.3</f>
        <v>10.5333333333333</v>
      </c>
      <c r="I25" s="4" t="n">
        <f aca="false">H25*7.5</f>
        <v>79</v>
      </c>
      <c r="J25" s="4" t="n">
        <v>77.5</v>
      </c>
      <c r="K25" s="1" t="n">
        <v>43056</v>
      </c>
      <c r="L25" s="0" t="n">
        <v>17</v>
      </c>
      <c r="M25" s="4" t="n">
        <f aca="false">J25-I25</f>
        <v>-1.5</v>
      </c>
      <c r="N25" s="4" t="n">
        <f aca="false">SUM(M21:M24)</f>
        <v>5.62500000000001</v>
      </c>
    </row>
    <row r="26" customFormat="false" ht="12.8" hidden="false" customHeight="false" outlineLevel="0" collapsed="false">
      <c r="A26" s="0" t="n">
        <v>980897</v>
      </c>
      <c r="B26" s="1" t="n">
        <v>43045</v>
      </c>
      <c r="C26" s="2" t="n">
        <v>0.666666666666667</v>
      </c>
      <c r="D26" s="1" t="n">
        <v>43043</v>
      </c>
      <c r="E26" s="2" t="n">
        <v>0.922916666666667</v>
      </c>
      <c r="F26" s="10" t="s">
        <v>36</v>
      </c>
      <c r="G26" s="2" t="n">
        <f aca="false">E26-C26+(D26&gt;B26)</f>
        <v>0.25625</v>
      </c>
      <c r="H26" s="3" t="n">
        <f aca="false">G26*24-0.3</f>
        <v>5.85</v>
      </c>
      <c r="I26" s="4" t="n">
        <f aca="false">H26*7.5</f>
        <v>43.875</v>
      </c>
      <c r="J26" s="4" t="n">
        <v>42.75</v>
      </c>
      <c r="K26" s="1" t="n">
        <v>43070</v>
      </c>
      <c r="L26" s="0" t="n">
        <v>18</v>
      </c>
      <c r="M26" s="4" t="n">
        <f aca="false">J26-I26</f>
        <v>-1.125</v>
      </c>
      <c r="N26" s="11"/>
    </row>
    <row r="27" customFormat="false" ht="12.8" hidden="false" customHeight="false" outlineLevel="0" collapsed="false">
      <c r="A27" s="0" t="n">
        <v>955190</v>
      </c>
      <c r="B27" s="1" t="n">
        <v>43046</v>
      </c>
      <c r="C27" s="2" t="n">
        <v>0.25</v>
      </c>
      <c r="D27" s="1" t="n">
        <v>43046</v>
      </c>
      <c r="E27" s="2" t="n">
        <v>0.458333333333333</v>
      </c>
      <c r="F27" s="10" t="s">
        <v>37</v>
      </c>
      <c r="G27" s="2" t="n">
        <f aca="false">E27-C27+(D27&gt;B27)</f>
        <v>0.208333333333333</v>
      </c>
      <c r="H27" s="3" t="n">
        <f aca="false">G27*24-0.3</f>
        <v>4.7</v>
      </c>
      <c r="I27" s="4" t="n">
        <f aca="false">H27*7.5</f>
        <v>35.25</v>
      </c>
      <c r="J27" s="4" t="n">
        <v>39.38</v>
      </c>
      <c r="K27" s="1" t="n">
        <v>43070</v>
      </c>
      <c r="L27" s="0" t="n">
        <v>18</v>
      </c>
      <c r="M27" s="4" t="n">
        <f aca="false">J27-I27</f>
        <v>4.13</v>
      </c>
    </row>
    <row r="28" customFormat="false" ht="12.8" hidden="false" customHeight="false" outlineLevel="0" collapsed="false">
      <c r="A28" s="0" t="n">
        <v>981506</v>
      </c>
      <c r="B28" s="1" t="n">
        <v>43047</v>
      </c>
      <c r="C28" s="2" t="n">
        <v>0.8125</v>
      </c>
      <c r="D28" s="1" t="n">
        <v>43048</v>
      </c>
      <c r="E28" s="2" t="n">
        <v>0.104166666666667</v>
      </c>
      <c r="F28" s="10" t="s">
        <v>38</v>
      </c>
      <c r="G28" s="2" t="n">
        <f aca="false">E28-C28+(D28&gt;B28)</f>
        <v>0.291666666666667</v>
      </c>
      <c r="H28" s="3" t="n">
        <f aca="false">G28*24-0.3</f>
        <v>6.7</v>
      </c>
      <c r="I28" s="4" t="n">
        <f aca="false">H28*7.5</f>
        <v>50.25</v>
      </c>
      <c r="J28" s="4" t="n">
        <v>55</v>
      </c>
      <c r="K28" s="1" t="n">
        <v>43070</v>
      </c>
      <c r="L28" s="0" t="n">
        <v>18</v>
      </c>
      <c r="M28" s="4" t="n">
        <f aca="false">J28-I28</f>
        <v>4.75000000000001</v>
      </c>
    </row>
    <row r="29" customFormat="false" ht="12.8" hidden="false" customHeight="false" outlineLevel="0" collapsed="false">
      <c r="A29" s="0" t="n">
        <v>984744</v>
      </c>
      <c r="B29" s="1" t="n">
        <v>43048</v>
      </c>
      <c r="C29" s="2" t="n">
        <v>0.520833333333333</v>
      </c>
      <c r="D29" s="1" t="n">
        <v>43048</v>
      </c>
      <c r="E29" s="2" t="n">
        <v>0.857638888888889</v>
      </c>
      <c r="F29" s="10" t="s">
        <v>39</v>
      </c>
      <c r="G29" s="2" t="n">
        <f aca="false">E29-C29+(D29&gt;B29)</f>
        <v>0.336805555555555</v>
      </c>
      <c r="H29" s="3" t="n">
        <f aca="false">G29*24-0.3</f>
        <v>7.78333333333333</v>
      </c>
      <c r="I29" s="4" t="n">
        <f aca="false">H29*7.5</f>
        <v>58.375</v>
      </c>
      <c r="J29" s="4" t="n">
        <v>57.5</v>
      </c>
      <c r="K29" s="1" t="n">
        <v>43070</v>
      </c>
      <c r="L29" s="0" t="n">
        <v>18</v>
      </c>
      <c r="M29" s="4" t="n">
        <f aca="false">J29-I29</f>
        <v>-0.875000000000007</v>
      </c>
    </row>
    <row r="30" customFormat="false" ht="12.8" hidden="false" customHeight="false" outlineLevel="0" collapsed="false">
      <c r="A30" s="0" t="n">
        <v>957648</v>
      </c>
      <c r="B30" s="1" t="n">
        <v>43052</v>
      </c>
      <c r="C30" s="2" t="n">
        <v>0.25</v>
      </c>
      <c r="D30" s="1" t="n">
        <v>43052</v>
      </c>
      <c r="E30" s="2" t="n">
        <v>0.461805555555556</v>
      </c>
      <c r="F30" s="10" t="s">
        <v>40</v>
      </c>
      <c r="G30" s="2" t="n">
        <f aca="false">E30-C30+(D30&gt;B30)</f>
        <v>0.211805555555556</v>
      </c>
      <c r="H30" s="3" t="n">
        <f aca="false">G30*24-0.3</f>
        <v>4.78333333333333</v>
      </c>
      <c r="I30" s="4" t="n">
        <f aca="false">H30*7.5</f>
        <v>35.875</v>
      </c>
      <c r="J30" s="4" t="n">
        <v>38.75</v>
      </c>
      <c r="K30" s="1" t="n">
        <v>43070</v>
      </c>
      <c r="L30" s="0" t="n">
        <v>18</v>
      </c>
      <c r="M30" s="4" t="n">
        <f aca="false">J30-I30</f>
        <v>2.87500000000001</v>
      </c>
    </row>
    <row r="31" customFormat="false" ht="12.8" hidden="false" customHeight="false" outlineLevel="0" collapsed="false">
      <c r="A31" s="0" t="n">
        <v>974130</v>
      </c>
      <c r="B31" s="1" t="n">
        <v>43053</v>
      </c>
      <c r="C31" s="2" t="n">
        <v>0.629861111111111</v>
      </c>
      <c r="D31" s="1" t="n">
        <v>43053</v>
      </c>
      <c r="E31" s="2" t="n">
        <v>0.899305555555556</v>
      </c>
      <c r="F31" s="10" t="s">
        <v>41</v>
      </c>
      <c r="G31" s="2" t="n">
        <f aca="false">E31-C31+(D31&gt;B31)</f>
        <v>0.269444444444444</v>
      </c>
      <c r="H31" s="3" t="n">
        <f aca="false">G31*24-0.3</f>
        <v>6.16666666666667</v>
      </c>
      <c r="I31" s="4" t="n">
        <f aca="false">H31*7.5</f>
        <v>46.25</v>
      </c>
      <c r="J31" s="4" t="n">
        <v>47.5</v>
      </c>
      <c r="K31" s="1" t="n">
        <v>43070</v>
      </c>
      <c r="L31" s="0" t="n">
        <v>18</v>
      </c>
      <c r="M31" s="4" t="n">
        <f aca="false">J31-I31</f>
        <v>1.24999999999999</v>
      </c>
    </row>
    <row r="32" customFormat="false" ht="12.8" hidden="false" customHeight="false" outlineLevel="0" collapsed="false">
      <c r="A32" s="0" t="n">
        <v>962398</v>
      </c>
      <c r="B32" s="1" t="n">
        <v>43054</v>
      </c>
      <c r="C32" s="2" t="n">
        <v>0.822916666666667</v>
      </c>
      <c r="D32" s="1" t="n">
        <v>43055</v>
      </c>
      <c r="E32" s="2" t="n">
        <v>0.0555555555555556</v>
      </c>
      <c r="F32" s="10" t="s">
        <v>42</v>
      </c>
      <c r="G32" s="2" t="n">
        <f aca="false">E32-C32+(D32&gt;B32)</f>
        <v>0.232638888888889</v>
      </c>
      <c r="H32" s="3" t="n">
        <f aca="false">G32*24-0.3</f>
        <v>5.28333333333334</v>
      </c>
      <c r="I32" s="4" t="n">
        <f aca="false">H32*7.5</f>
        <v>39.625</v>
      </c>
      <c r="J32" s="4" t="n">
        <v>43.13</v>
      </c>
      <c r="K32" s="1" t="n">
        <v>43070</v>
      </c>
      <c r="L32" s="0" t="n">
        <v>18</v>
      </c>
      <c r="M32" s="4" t="n">
        <f aca="false">J32-I32</f>
        <v>3.50499999999999</v>
      </c>
    </row>
    <row r="33" customFormat="false" ht="12.8" hidden="false" customHeight="false" outlineLevel="0" collapsed="false">
      <c r="A33" s="0" t="n">
        <v>984351</v>
      </c>
      <c r="B33" s="1" t="n">
        <v>43056</v>
      </c>
      <c r="C33" s="2" t="n">
        <v>0.666666666666667</v>
      </c>
      <c r="D33" s="1" t="n">
        <v>43056</v>
      </c>
      <c r="E33" s="2" t="n">
        <v>0.986111111111111</v>
      </c>
      <c r="F33" s="10" t="s">
        <v>43</v>
      </c>
      <c r="G33" s="2" t="n">
        <f aca="false">E33-C33+(D33&gt;B33)</f>
        <v>0.319444444444444</v>
      </c>
      <c r="H33" s="3" t="n">
        <f aca="false">G33*24-0.3</f>
        <v>7.36666666666667</v>
      </c>
      <c r="I33" s="4" t="n">
        <f aca="false">H33*7.5</f>
        <v>55.25</v>
      </c>
      <c r="J33" s="4" t="n">
        <v>61.25</v>
      </c>
      <c r="K33" s="1" t="n">
        <v>43070</v>
      </c>
      <c r="L33" s="0" t="n">
        <v>18</v>
      </c>
      <c r="M33" s="4" t="n">
        <f aca="false">J33-I33</f>
        <v>5.99999999999999</v>
      </c>
      <c r="N33" s="4" t="n">
        <f aca="false">SUM(M29:M32)</f>
        <v>6.75499999999998</v>
      </c>
      <c r="O33" s="4" t="n">
        <f aca="false">SUM(J16:J33)</f>
        <v>977.14</v>
      </c>
    </row>
    <row r="34" customFormat="false" ht="12.8" hidden="false" customHeight="false" outlineLevel="0" collapsed="false">
      <c r="A34" s="0" t="n">
        <v>980390</v>
      </c>
      <c r="B34" s="1" t="n">
        <v>43059</v>
      </c>
      <c r="C34" s="2" t="n">
        <v>0.6875</v>
      </c>
      <c r="D34" s="1" t="n">
        <v>43059</v>
      </c>
      <c r="E34" s="2" t="n">
        <v>0.986111111111111</v>
      </c>
      <c r="F34" s="10" t="s">
        <v>44</v>
      </c>
      <c r="G34" s="2" t="n">
        <f aca="false">E34-C34+(D34&gt;B34)</f>
        <v>0.298611111111111</v>
      </c>
      <c r="H34" s="3" t="n">
        <f aca="false">G34*24-0.3</f>
        <v>6.86666666666667</v>
      </c>
      <c r="I34" s="4" t="n">
        <f aca="false">H34*7.5</f>
        <v>51.5</v>
      </c>
      <c r="J34" s="4" t="n">
        <v>51.88</v>
      </c>
      <c r="K34" s="1" t="n">
        <v>43449</v>
      </c>
      <c r="L34" s="0" t="n">
        <v>19</v>
      </c>
      <c r="M34" s="4" t="n">
        <f aca="false">J34-I34</f>
        <v>0.379999999999995</v>
      </c>
    </row>
    <row r="35" customFormat="false" ht="12.8" hidden="false" customHeight="false" outlineLevel="0" collapsed="false">
      <c r="A35" s="0" t="n">
        <v>501310</v>
      </c>
      <c r="B35" s="1" t="n">
        <v>43061</v>
      </c>
      <c r="C35" s="2" t="n">
        <v>0.729166666666667</v>
      </c>
      <c r="D35" s="1" t="n">
        <v>43062</v>
      </c>
      <c r="E35" s="2" t="n">
        <v>0.0284722222222222</v>
      </c>
      <c r="F35" s="10" t="s">
        <v>45</v>
      </c>
      <c r="G35" s="2" t="n">
        <f aca="false">E35-C35+(D35&gt;B35)</f>
        <v>0.299305555555556</v>
      </c>
      <c r="H35" s="3" t="n">
        <f aca="false">G35*24-0.3</f>
        <v>6.88333333333333</v>
      </c>
      <c r="I35" s="4" t="n">
        <f aca="false">H35*7.5</f>
        <v>51.625</v>
      </c>
      <c r="J35" s="4" t="n">
        <v>50</v>
      </c>
      <c r="K35" s="1" t="n">
        <v>43449</v>
      </c>
      <c r="L35" s="0" t="n">
        <v>19</v>
      </c>
      <c r="M35" s="4" t="n">
        <f aca="false">J35-I35</f>
        <v>-1.62499999999999</v>
      </c>
    </row>
    <row r="36" customFormat="false" ht="12.8" hidden="false" customHeight="false" outlineLevel="0" collapsed="false">
      <c r="A36" s="0" t="n">
        <v>980618</v>
      </c>
      <c r="B36" s="1" t="n">
        <v>43067</v>
      </c>
      <c r="C36" s="2" t="n">
        <v>0.666666666666667</v>
      </c>
      <c r="D36" s="1" t="n">
        <v>43067</v>
      </c>
      <c r="E36" s="2" t="n">
        <v>0.986111111111111</v>
      </c>
      <c r="F36" s="10" t="s">
        <v>46</v>
      </c>
      <c r="G36" s="2" t="n">
        <f aca="false">E36-C36+(D36&gt;B36)</f>
        <v>0.319444444444444</v>
      </c>
      <c r="H36" s="3" t="n">
        <f aca="false">G36*24-0.3</f>
        <v>7.36666666666667</v>
      </c>
      <c r="I36" s="4" t="n">
        <f aca="false">H36*7.5</f>
        <v>55.25</v>
      </c>
      <c r="J36" s="4" t="n">
        <v>55.63</v>
      </c>
      <c r="K36" s="1" t="n">
        <v>43449</v>
      </c>
      <c r="L36" s="0" t="n">
        <v>19</v>
      </c>
      <c r="M36" s="4" t="n">
        <f aca="false">J36-I36</f>
        <v>0.379999999999988</v>
      </c>
    </row>
    <row r="37" customFormat="false" ht="12.8" hidden="false" customHeight="false" outlineLevel="0" collapsed="false">
      <c r="A37" s="0" t="n">
        <v>980662</v>
      </c>
      <c r="B37" s="1" t="n">
        <v>43068</v>
      </c>
      <c r="C37" s="2" t="n">
        <v>0.729166666666667</v>
      </c>
      <c r="D37" s="1" t="n">
        <v>43069</v>
      </c>
      <c r="E37" s="2" t="n">
        <v>0.154861111111111</v>
      </c>
      <c r="F37" s="10" t="s">
        <v>47</v>
      </c>
      <c r="G37" s="2" t="n">
        <f aca="false">E37-C37+(D37&gt;B37)</f>
        <v>0.425694444444444</v>
      </c>
      <c r="H37" s="3" t="n">
        <f aca="false">G37*24-0.3</f>
        <v>9.91666666666666</v>
      </c>
      <c r="I37" s="4" t="n">
        <f aca="false">H37*7.5</f>
        <v>74.375</v>
      </c>
      <c r="J37" s="4" t="n">
        <v>71.25</v>
      </c>
      <c r="K37" s="1" t="n">
        <v>43449</v>
      </c>
      <c r="L37" s="0" t="n">
        <v>19</v>
      </c>
      <c r="M37" s="4" t="n">
        <f aca="false">J37-I37</f>
        <v>-3.12499999999999</v>
      </c>
    </row>
    <row r="38" customFormat="false" ht="12.8" hidden="false" customHeight="false" outlineLevel="0" collapsed="false">
      <c r="A38" s="0" t="n">
        <v>504391</v>
      </c>
      <c r="B38" s="1" t="n">
        <v>43070</v>
      </c>
      <c r="C38" s="2" t="n">
        <v>0.291666666666667</v>
      </c>
      <c r="D38" s="1" t="n">
        <v>43070</v>
      </c>
      <c r="E38" s="2" t="n">
        <v>0.475694444444444</v>
      </c>
      <c r="F38" s="10" t="s">
        <v>48</v>
      </c>
      <c r="G38" s="2" t="n">
        <f aca="false">E38-C38+(D38&gt;B38)</f>
        <v>0.184027777777778</v>
      </c>
      <c r="H38" s="3" t="n">
        <f aca="false">G38*24-0.3</f>
        <v>4.11666666666667</v>
      </c>
      <c r="I38" s="4" t="n">
        <f aca="false">H38*7.5</f>
        <v>30.875</v>
      </c>
      <c r="J38" s="4" t="n">
        <v>33.13</v>
      </c>
      <c r="K38" s="1" t="n">
        <v>43449</v>
      </c>
      <c r="L38" s="0" t="n">
        <v>19</v>
      </c>
      <c r="M38" s="4" t="n">
        <f aca="false">J38-I38</f>
        <v>2.25500000000001</v>
      </c>
    </row>
    <row r="39" customFormat="false" ht="12.8" hidden="false" customHeight="false" outlineLevel="0" collapsed="false">
      <c r="A39" s="0" t="n">
        <v>504432</v>
      </c>
      <c r="B39" s="1" t="n">
        <v>43071</v>
      </c>
      <c r="C39" s="2" t="n">
        <v>0.625</v>
      </c>
      <c r="D39" s="1" t="n">
        <v>43071</v>
      </c>
      <c r="E39" s="2" t="n">
        <v>0.971527777777778</v>
      </c>
      <c r="F39" s="10" t="s">
        <v>49</v>
      </c>
      <c r="G39" s="2" t="n">
        <f aca="false">E39-C39+(D39&gt;B39)</f>
        <v>0.346527777777778</v>
      </c>
      <c r="H39" s="3" t="n">
        <f aca="false">G39*24-0.3</f>
        <v>8.01666666666667</v>
      </c>
      <c r="I39" s="4" t="n">
        <f aca="false">H39*7.5</f>
        <v>60.125</v>
      </c>
      <c r="J39" s="4" t="n">
        <v>60</v>
      </c>
      <c r="K39" s="1" t="n">
        <v>43449</v>
      </c>
      <c r="L39" s="0" t="n">
        <v>19</v>
      </c>
      <c r="M39" s="4" t="n">
        <f aca="false">J39-I39</f>
        <v>-0.124999999999993</v>
      </c>
      <c r="N39" s="4"/>
    </row>
    <row r="40" customFormat="false" ht="12.8" hidden="false" customHeight="false" outlineLevel="0" collapsed="false">
      <c r="A40" s="0" t="n">
        <v>505192</v>
      </c>
      <c r="B40" s="1" t="n">
        <v>43075</v>
      </c>
      <c r="C40" s="2" t="n">
        <v>0.604166666666667</v>
      </c>
      <c r="D40" s="1" t="n">
        <v>43075</v>
      </c>
      <c r="E40" s="2" t="n">
        <v>0.826388888888889</v>
      </c>
      <c r="F40" s="10" t="s">
        <v>50</v>
      </c>
      <c r="G40" s="2" t="n">
        <f aca="false">E40-C40+(D40&gt;B40)</f>
        <v>0.222222222222222</v>
      </c>
      <c r="H40" s="3" t="n">
        <f aca="false">G40*24-0.3</f>
        <v>5.03333333333333</v>
      </c>
      <c r="I40" s="4" t="n">
        <f aca="false">H40*7.5</f>
        <v>37.75</v>
      </c>
      <c r="J40" s="4" t="n">
        <v>59.38</v>
      </c>
      <c r="K40" s="1" t="n">
        <v>43463</v>
      </c>
      <c r="L40" s="0" t="n">
        <v>20</v>
      </c>
      <c r="M40" s="4" t="n">
        <f aca="false">J40-I40</f>
        <v>21.63</v>
      </c>
    </row>
    <row r="41" customFormat="false" ht="12.8" hidden="false" customHeight="false" outlineLevel="0" collapsed="false">
      <c r="A41" s="0" t="n">
        <v>992009</v>
      </c>
      <c r="B41" s="1" t="n">
        <v>43081</v>
      </c>
      <c r="C41" s="2" t="n">
        <v>0.3125</v>
      </c>
      <c r="D41" s="1" t="n">
        <v>43446</v>
      </c>
      <c r="E41" s="2" t="n">
        <v>0.645833333333333</v>
      </c>
      <c r="F41" s="10" t="s">
        <v>51</v>
      </c>
      <c r="G41" s="2" t="n">
        <f aca="false">E41-C41+(D41&gt;B41)</f>
        <v>1.33333333333333</v>
      </c>
      <c r="H41" s="3" t="n">
        <f aca="false">G41*24-0.3</f>
        <v>31.7</v>
      </c>
      <c r="I41" s="4" t="n">
        <f aca="false">8*7.5</f>
        <v>60</v>
      </c>
      <c r="J41" s="4" t="n">
        <v>69.38</v>
      </c>
      <c r="K41" s="1" t="n">
        <v>43463</v>
      </c>
      <c r="L41" s="0" t="n">
        <v>20</v>
      </c>
      <c r="M41" s="4" t="n">
        <f aca="false">J41-I41</f>
        <v>9.38</v>
      </c>
      <c r="N41" s="4" t="n">
        <f aca="false">SUM(M40:M41)</f>
        <v>31.01</v>
      </c>
      <c r="O41" s="4" t="n">
        <f aca="false">SUM(J34:J41)</f>
        <v>450.65</v>
      </c>
    </row>
    <row r="42" customFormat="false" ht="12.8" hidden="false" customHeight="false" outlineLevel="0" collapsed="false">
      <c r="F42" s="10"/>
      <c r="I42" s="4"/>
      <c r="J42" s="4" t="n">
        <v>240</v>
      </c>
      <c r="K42" s="1" t="n">
        <v>43112</v>
      </c>
      <c r="L42" s="0" t="n">
        <v>21</v>
      </c>
      <c r="M42" s="4"/>
      <c r="N42" s="4" t="s">
        <v>52</v>
      </c>
    </row>
    <row r="43" customFormat="false" ht="12.8" hidden="false" customHeight="false" outlineLevel="0" collapsed="false">
      <c r="A43" s="0" t="n">
        <v>503443</v>
      </c>
      <c r="B43" s="1" t="n">
        <v>43106</v>
      </c>
      <c r="C43" s="2" t="n">
        <v>0.333333333333333</v>
      </c>
      <c r="D43" s="1" t="n">
        <v>43106</v>
      </c>
      <c r="E43" s="2" t="n">
        <v>0.53125</v>
      </c>
      <c r="F43" s="10" t="s">
        <v>53</v>
      </c>
      <c r="G43" s="2" t="n">
        <f aca="false">E43-C43+(D43&gt;B43)</f>
        <v>0.197916666666667</v>
      </c>
      <c r="H43" s="3" t="n">
        <f aca="false">G43*24-0.3</f>
        <v>4.45</v>
      </c>
      <c r="I43" s="4" t="n">
        <f aca="false">H43*7.5</f>
        <v>33.375</v>
      </c>
      <c r="J43" s="4" t="n">
        <v>35.63</v>
      </c>
      <c r="K43" s="1" t="n">
        <v>43126</v>
      </c>
      <c r="L43" s="0" t="n">
        <v>22</v>
      </c>
      <c r="M43" s="4" t="n">
        <f aca="false">J43-I43</f>
        <v>2.255</v>
      </c>
    </row>
    <row r="44" customFormat="false" ht="12.8" hidden="false" customHeight="false" outlineLevel="0" collapsed="false">
      <c r="A44" s="0" t="n">
        <v>522461</v>
      </c>
      <c r="B44" s="1" t="n">
        <v>43108</v>
      </c>
      <c r="C44" s="2" t="n">
        <v>0.708333333333333</v>
      </c>
      <c r="D44" s="1" t="n">
        <v>43108</v>
      </c>
      <c r="E44" s="2" t="n">
        <v>0.970138888888889</v>
      </c>
      <c r="F44" s="10" t="s">
        <v>54</v>
      </c>
      <c r="G44" s="2" t="n">
        <f aca="false">E44-C44+(D44&gt;B44)</f>
        <v>0.261805555555556</v>
      </c>
      <c r="H44" s="3" t="n">
        <f aca="false">G44*24-0.3</f>
        <v>5.98333333333333</v>
      </c>
      <c r="I44" s="4" t="n">
        <f aca="false">H44*7.5</f>
        <v>44.875</v>
      </c>
      <c r="J44" s="4" t="n">
        <v>43.75</v>
      </c>
      <c r="K44" s="1" t="n">
        <v>43126</v>
      </c>
      <c r="L44" s="0" t="n">
        <v>22</v>
      </c>
      <c r="M44" s="4" t="n">
        <f aca="false">J44-I44</f>
        <v>-1.12499999999999</v>
      </c>
    </row>
    <row r="45" customFormat="false" ht="12.8" hidden="false" customHeight="false" outlineLevel="0" collapsed="false">
      <c r="A45" s="0" t="n">
        <v>981107</v>
      </c>
      <c r="B45" s="1" t="n">
        <v>43109</v>
      </c>
      <c r="C45" s="2" t="n">
        <v>0.666666666666667</v>
      </c>
      <c r="D45" s="1" t="n">
        <v>43109</v>
      </c>
      <c r="E45" s="2" t="n">
        <v>0.895833333333333</v>
      </c>
      <c r="F45" s="10" t="s">
        <v>55</v>
      </c>
      <c r="G45" s="2" t="n">
        <f aca="false">E45-C45+(D45&gt;B45)</f>
        <v>0.229166666666667</v>
      </c>
      <c r="H45" s="3" t="n">
        <f aca="false">G45*24-0.3</f>
        <v>5.2</v>
      </c>
      <c r="I45" s="4" t="n">
        <f aca="false">H45*7.5</f>
        <v>39</v>
      </c>
      <c r="J45" s="4" t="n">
        <v>41.25</v>
      </c>
      <c r="K45" s="1" t="n">
        <v>43126</v>
      </c>
      <c r="L45" s="0" t="n">
        <v>22</v>
      </c>
      <c r="M45" s="4" t="n">
        <f aca="false">J45-I45</f>
        <v>2.24999999999999</v>
      </c>
    </row>
    <row r="46" customFormat="false" ht="12.8" hidden="false" customHeight="false" outlineLevel="0" collapsed="false">
      <c r="A46" s="0" t="n">
        <v>980539</v>
      </c>
      <c r="B46" s="1" t="n">
        <v>43110</v>
      </c>
      <c r="C46" s="2" t="n">
        <v>0.729166666666667</v>
      </c>
      <c r="D46" s="1" t="n">
        <v>43110</v>
      </c>
      <c r="E46" s="2" t="n">
        <v>0.930555555555555</v>
      </c>
      <c r="F46" s="10" t="s">
        <v>56</v>
      </c>
      <c r="G46" s="2" t="n">
        <f aca="false">E46-C46+(D46&gt;B46)</f>
        <v>0.201388888888889</v>
      </c>
      <c r="H46" s="3" t="n">
        <f aca="false">G46*24-0.3</f>
        <v>4.53333333333333</v>
      </c>
      <c r="I46" s="4" t="n">
        <f aca="false">H46*7.5</f>
        <v>34</v>
      </c>
      <c r="J46" s="4" t="n">
        <v>36.25</v>
      </c>
      <c r="K46" s="1" t="n">
        <v>43126</v>
      </c>
      <c r="L46" s="0" t="n">
        <v>22</v>
      </c>
      <c r="M46" s="4" t="n">
        <f aca="false">J46-I46</f>
        <v>2.25000000000003</v>
      </c>
    </row>
    <row r="47" customFormat="false" ht="12.8" hidden="false" customHeight="false" outlineLevel="0" collapsed="false">
      <c r="A47" s="0" t="n">
        <v>975631</v>
      </c>
      <c r="B47" s="1" t="n">
        <v>43114</v>
      </c>
      <c r="C47" s="2" t="n">
        <v>0.854166666666667</v>
      </c>
      <c r="D47" s="1" t="n">
        <v>43115</v>
      </c>
      <c r="E47" s="2" t="n">
        <v>0.208333333333333</v>
      </c>
      <c r="F47" s="10" t="s">
        <v>57</v>
      </c>
      <c r="G47" s="2" t="n">
        <f aca="false">E47-C47+(D47&gt;B47)</f>
        <v>0.354166666666667</v>
      </c>
      <c r="H47" s="3" t="n">
        <f aca="false">G47*24</f>
        <v>8.5</v>
      </c>
      <c r="I47" s="4" t="n">
        <f aca="false">H47*7.5</f>
        <v>63.75</v>
      </c>
      <c r="J47" s="4" t="n">
        <v>61.25</v>
      </c>
      <c r="K47" s="1" t="n">
        <v>43126</v>
      </c>
      <c r="L47" s="0" t="n">
        <v>22</v>
      </c>
      <c r="M47" s="4" t="n">
        <f aca="false">J47-I47</f>
        <v>-2.5</v>
      </c>
      <c r="O47" s="4" t="n">
        <f aca="false">SUM(J42:J47)</f>
        <v>458.13</v>
      </c>
    </row>
    <row r="48" customFormat="false" ht="12.8" hidden="false" customHeight="false" outlineLevel="0" collapsed="false">
      <c r="A48" s="0" t="n">
        <v>504489</v>
      </c>
      <c r="B48" s="1" t="n">
        <v>43116</v>
      </c>
      <c r="C48" s="2" t="n">
        <v>0.6875</v>
      </c>
      <c r="D48" s="1" t="n">
        <v>43116</v>
      </c>
      <c r="E48" s="2" t="n">
        <v>0.868055555555556</v>
      </c>
      <c r="F48" s="10" t="s">
        <v>58</v>
      </c>
      <c r="G48" s="2" t="n">
        <f aca="false">E48-C48+(D48&gt;B48)</f>
        <v>0.180555555555556</v>
      </c>
      <c r="H48" s="3" t="n">
        <f aca="false">G48*24-0.3</f>
        <v>4.03333333333333</v>
      </c>
      <c r="I48" s="4" t="n">
        <f aca="false">H48*7.5</f>
        <v>30.25</v>
      </c>
      <c r="J48" s="4" t="n">
        <v>32.5</v>
      </c>
      <c r="K48" s="12" t="n">
        <v>43140</v>
      </c>
      <c r="L48" s="0" t="n">
        <v>23</v>
      </c>
      <c r="M48" s="4" t="n">
        <f aca="false">J48-I48</f>
        <v>2.24999999999999</v>
      </c>
    </row>
    <row r="49" customFormat="false" ht="12.8" hidden="false" customHeight="false" outlineLevel="0" collapsed="false">
      <c r="A49" s="0" t="n">
        <v>504499</v>
      </c>
      <c r="B49" s="1" t="n">
        <v>43117</v>
      </c>
      <c r="C49" s="2" t="n">
        <v>0.6875</v>
      </c>
      <c r="D49" s="1" t="n">
        <v>43117</v>
      </c>
      <c r="E49" s="2" t="n">
        <v>0.90625</v>
      </c>
      <c r="F49" s="10" t="s">
        <v>59</v>
      </c>
      <c r="G49" s="2" t="n">
        <f aca="false">E49-C49+(D49&gt;B49)</f>
        <v>0.21875</v>
      </c>
      <c r="H49" s="3" t="n">
        <f aca="false">G49*24-0.3</f>
        <v>4.95</v>
      </c>
      <c r="I49" s="4" t="n">
        <f aca="false">H49*7.5</f>
        <v>37.125</v>
      </c>
      <c r="J49" s="4" t="n">
        <v>39.38</v>
      </c>
      <c r="K49" s="12" t="n">
        <v>43140</v>
      </c>
      <c r="L49" s="0" t="n">
        <v>23</v>
      </c>
      <c r="M49" s="4" t="n">
        <f aca="false">J49-I49</f>
        <v>2.255</v>
      </c>
    </row>
    <row r="50" customFormat="false" ht="12.8" hidden="false" customHeight="false" outlineLevel="0" collapsed="false">
      <c r="A50" s="0" t="n">
        <v>980593</v>
      </c>
      <c r="B50" s="1" t="n">
        <v>43122</v>
      </c>
      <c r="C50" s="2" t="n">
        <v>0.708333333333333</v>
      </c>
      <c r="D50" s="1" t="n">
        <v>43122</v>
      </c>
      <c r="E50" s="2" t="n">
        <v>0.958333333333333</v>
      </c>
      <c r="F50" s="10" t="s">
        <v>60</v>
      </c>
      <c r="G50" s="2" t="n">
        <f aca="false">E50-C50+(D50&gt;B50)</f>
        <v>0.25</v>
      </c>
      <c r="H50" s="3" t="n">
        <f aca="false">G50*24-0.3</f>
        <v>5.7</v>
      </c>
      <c r="I50" s="4" t="n">
        <f aca="false">H50*7.5</f>
        <v>42.75</v>
      </c>
      <c r="J50" s="4" t="n">
        <v>42.5</v>
      </c>
      <c r="K50" s="12" t="n">
        <v>43140</v>
      </c>
      <c r="L50" s="0" t="n">
        <v>23</v>
      </c>
      <c r="M50" s="4" t="n">
        <f aca="false">J50-I50</f>
        <v>-0.25</v>
      </c>
    </row>
    <row r="51" customFormat="false" ht="12.8" hidden="false" customHeight="false" outlineLevel="0" collapsed="false">
      <c r="A51" s="0" t="n">
        <v>980503</v>
      </c>
      <c r="B51" s="1" t="n">
        <v>43123</v>
      </c>
      <c r="C51" s="2" t="n">
        <v>0.645833333333333</v>
      </c>
      <c r="D51" s="1" t="n">
        <v>43123</v>
      </c>
      <c r="E51" s="2" t="n">
        <v>0.892361111111111</v>
      </c>
      <c r="F51" s="10" t="s">
        <v>54</v>
      </c>
      <c r="G51" s="2" t="n">
        <f aca="false">E51-C51+(D51&gt;B51)</f>
        <v>0.246527777777778</v>
      </c>
      <c r="H51" s="3" t="n">
        <f aca="false">G51*24-0.3</f>
        <v>5.61666666666667</v>
      </c>
      <c r="I51" s="4" t="n">
        <f aca="false">H51*7.5</f>
        <v>42.125</v>
      </c>
      <c r="J51" s="4" t="n">
        <v>44.38</v>
      </c>
      <c r="K51" s="12" t="n">
        <v>43140</v>
      </c>
      <c r="L51" s="0" t="n">
        <v>23</v>
      </c>
      <c r="M51" s="4" t="n">
        <f aca="false">J51-I51</f>
        <v>2.255</v>
      </c>
    </row>
    <row r="52" customFormat="false" ht="12.8" hidden="false" customHeight="false" outlineLevel="0" collapsed="false">
      <c r="A52" s="0" t="n">
        <v>980551</v>
      </c>
      <c r="B52" s="1" t="n">
        <v>43124</v>
      </c>
      <c r="C52" s="2" t="n">
        <v>0.75</v>
      </c>
      <c r="D52" s="1" t="n">
        <v>43124</v>
      </c>
      <c r="E52" s="2" t="n">
        <v>0.840277777777778</v>
      </c>
      <c r="F52" s="10" t="s">
        <v>61</v>
      </c>
      <c r="G52" s="2" t="n">
        <f aca="false">E52-C52+(D52&gt;B52)</f>
        <v>0.0902777777777778</v>
      </c>
      <c r="H52" s="3" t="n">
        <f aca="false">G52*24-0.3</f>
        <v>1.86666666666667</v>
      </c>
      <c r="I52" s="4" t="n">
        <f aca="false">H52*7.5</f>
        <v>14</v>
      </c>
      <c r="J52" s="4" t="n">
        <v>30</v>
      </c>
      <c r="K52" s="12" t="n">
        <v>43140</v>
      </c>
      <c r="L52" s="0" t="n">
        <v>23</v>
      </c>
      <c r="M52" s="4" t="n">
        <f aca="false">J52-I52</f>
        <v>16</v>
      </c>
    </row>
    <row r="53" customFormat="false" ht="12.8" hidden="false" customHeight="false" outlineLevel="0" collapsed="false">
      <c r="A53" s="0" t="n">
        <v>980954</v>
      </c>
      <c r="B53" s="1" t="n">
        <v>43125</v>
      </c>
      <c r="C53" s="2" t="n">
        <v>0.6875</v>
      </c>
      <c r="D53" s="1" t="n">
        <v>43125</v>
      </c>
      <c r="E53" s="2" t="n">
        <v>0.947916666666667</v>
      </c>
      <c r="F53" s="10" t="s">
        <v>62</v>
      </c>
      <c r="G53" s="2" t="n">
        <f aca="false">E53-C53+(D53&gt;B53)</f>
        <v>0.260416666666667</v>
      </c>
      <c r="H53" s="3" t="n">
        <f aca="false">G53*24-0.3</f>
        <v>5.95</v>
      </c>
      <c r="I53" s="4" t="n">
        <f aca="false">H53*7.5</f>
        <v>44.625</v>
      </c>
      <c r="J53" s="4" t="n">
        <v>43.13</v>
      </c>
      <c r="K53" s="12" t="n">
        <v>43140</v>
      </c>
      <c r="L53" s="0" t="n">
        <v>23</v>
      </c>
      <c r="M53" s="4" t="n">
        <f aca="false">J53-I53</f>
        <v>-1.49499999999999</v>
      </c>
    </row>
    <row r="54" customFormat="false" ht="12.8" hidden="false" customHeight="false" outlineLevel="0" collapsed="false">
      <c r="A54" s="0" t="n">
        <v>500091</v>
      </c>
      <c r="B54" s="1" t="n">
        <v>43130</v>
      </c>
      <c r="C54" s="2" t="n">
        <v>0.25</v>
      </c>
      <c r="D54" s="1" t="n">
        <v>43130</v>
      </c>
      <c r="E54" s="2" t="n">
        <v>0.627083333333333</v>
      </c>
      <c r="F54" s="10" t="s">
        <v>63</v>
      </c>
      <c r="G54" s="2" t="n">
        <f aca="false">E54-C54+(D54&gt;B54)</f>
        <v>0.377083333333333</v>
      </c>
      <c r="H54" s="3" t="n">
        <f aca="false">G54*24-0.3</f>
        <v>8.75</v>
      </c>
      <c r="I54" s="4" t="n">
        <f aca="false">H54*7.5</f>
        <v>65.625</v>
      </c>
      <c r="J54" s="4" t="n">
        <v>66.88</v>
      </c>
      <c r="K54" s="12" t="n">
        <v>43154</v>
      </c>
      <c r="L54" s="0" t="n">
        <v>24</v>
      </c>
      <c r="M54" s="4" t="n">
        <f aca="false">J54-I54</f>
        <v>1.255</v>
      </c>
    </row>
    <row r="55" customFormat="false" ht="12.8" hidden="false" customHeight="false" outlineLevel="0" collapsed="false">
      <c r="A55" s="0" t="n">
        <v>500093</v>
      </c>
      <c r="B55" s="1" t="n">
        <v>43131</v>
      </c>
      <c r="C55" s="2" t="n">
        <v>0.25</v>
      </c>
      <c r="D55" s="1" t="n">
        <v>43131</v>
      </c>
      <c r="E55" s="2" t="n">
        <v>0.604166666666667</v>
      </c>
      <c r="F55" s="10" t="s">
        <v>63</v>
      </c>
      <c r="G55" s="2" t="n">
        <f aca="false">E55-C55+(D55&gt;B55)</f>
        <v>0.354166666666667</v>
      </c>
      <c r="H55" s="3" t="n">
        <f aca="false">G55*24-0.3</f>
        <v>8.2</v>
      </c>
      <c r="I55" s="4" t="n">
        <f aca="false">H55*7.5</f>
        <v>61.5</v>
      </c>
      <c r="J55" s="4" t="n">
        <v>63.12</v>
      </c>
      <c r="K55" s="12" t="n">
        <v>43154</v>
      </c>
      <c r="L55" s="0" t="n">
        <v>24</v>
      </c>
      <c r="M55" s="4" t="n">
        <f aca="false">J55-I55</f>
        <v>1.61999999999999</v>
      </c>
    </row>
    <row r="56" customFormat="false" ht="12.8" hidden="false" customHeight="false" outlineLevel="0" collapsed="false">
      <c r="A56" s="0" t="n">
        <v>507021</v>
      </c>
      <c r="B56" s="1" t="n">
        <v>43135</v>
      </c>
      <c r="C56" s="2" t="n">
        <v>0.729166666666667</v>
      </c>
      <c r="D56" s="1" t="n">
        <v>43135</v>
      </c>
      <c r="E56" s="2" t="n">
        <v>0.881944444444444</v>
      </c>
      <c r="F56" s="10" t="s">
        <v>64</v>
      </c>
      <c r="G56" s="2" t="n">
        <f aca="false">E56-C56+(D56&gt;B56)</f>
        <v>0.152777777777778</v>
      </c>
      <c r="H56" s="3" t="n">
        <f aca="false">G56*24-0.3</f>
        <v>3.36666666666666</v>
      </c>
      <c r="I56" s="4" t="n">
        <f aca="false">H56*7.5</f>
        <v>25.25</v>
      </c>
      <c r="J56" s="4" t="n">
        <v>30</v>
      </c>
      <c r="K56" s="12" t="n">
        <v>43154</v>
      </c>
      <c r="L56" s="0" t="n">
        <v>24</v>
      </c>
      <c r="M56" s="4" t="n">
        <f aca="false">J56-I56</f>
        <v>4.75000000000002</v>
      </c>
    </row>
    <row r="57" customFormat="false" ht="12.8" hidden="false" customHeight="false" outlineLevel="0" collapsed="false">
      <c r="A57" s="0" t="n">
        <v>980971</v>
      </c>
      <c r="B57" s="1" t="n">
        <v>43136</v>
      </c>
      <c r="C57" s="2" t="n">
        <v>0.708333333333333</v>
      </c>
      <c r="D57" s="1" t="n">
        <v>43136</v>
      </c>
      <c r="E57" s="2" t="n">
        <v>0.997222222222222</v>
      </c>
      <c r="F57" s="10" t="s">
        <v>65</v>
      </c>
      <c r="G57" s="2" t="n">
        <f aca="false">E57-C57+(D57&gt;B57)</f>
        <v>0.288888888888889</v>
      </c>
      <c r="H57" s="3" t="n">
        <f aca="false">G57*24-0.3</f>
        <v>6.63333333333333</v>
      </c>
      <c r="I57" s="4" t="n">
        <f aca="false">H57*7.5</f>
        <v>49.75</v>
      </c>
      <c r="J57" s="4" t="n">
        <v>44.38</v>
      </c>
      <c r="K57" s="12" t="n">
        <v>43154</v>
      </c>
      <c r="L57" s="0" t="n">
        <v>24</v>
      </c>
      <c r="M57" s="4" t="n">
        <f aca="false">J57-I57</f>
        <v>-5.37</v>
      </c>
    </row>
    <row r="58" customFormat="false" ht="12.8" hidden="false" customHeight="false" outlineLevel="0" collapsed="false">
      <c r="A58" s="0" t="n">
        <v>962406</v>
      </c>
      <c r="B58" s="1" t="n">
        <v>43137</v>
      </c>
      <c r="C58" s="2" t="n">
        <v>0.760416666666667</v>
      </c>
      <c r="D58" s="1" t="n">
        <v>43138</v>
      </c>
      <c r="E58" s="2" t="n">
        <v>0.0555555555555556</v>
      </c>
      <c r="F58" s="10" t="s">
        <v>66</v>
      </c>
      <c r="G58" s="2" t="n">
        <f aca="false">E58-C58+(D58&gt;B58)</f>
        <v>0.295138888888889</v>
      </c>
      <c r="H58" s="3" t="n">
        <f aca="false">G58*24-0.3</f>
        <v>6.78333333333334</v>
      </c>
      <c r="I58" s="4" t="n">
        <f aca="false">H58*7.5</f>
        <v>50.875</v>
      </c>
      <c r="J58" s="4" t="n">
        <v>50.63</v>
      </c>
      <c r="K58" s="12" t="n">
        <v>43154</v>
      </c>
      <c r="L58" s="0" t="n">
        <v>24</v>
      </c>
      <c r="M58" s="4" t="n">
        <f aca="false">J58-I58</f>
        <v>-0.245000000000012</v>
      </c>
    </row>
    <row r="59" customFormat="false" ht="12.8" hidden="false" customHeight="false" outlineLevel="0" collapsed="false">
      <c r="A59" s="0" t="n">
        <v>979065</v>
      </c>
      <c r="B59" s="1" t="n">
        <v>43138</v>
      </c>
      <c r="C59" s="2" t="n">
        <v>0.583333333333333</v>
      </c>
      <c r="D59" s="1" t="n">
        <v>43138</v>
      </c>
      <c r="E59" s="2" t="n">
        <v>0.75</v>
      </c>
      <c r="F59" s="10" t="s">
        <v>67</v>
      </c>
      <c r="G59" s="2" t="n">
        <f aca="false">E59-C59+(D59&gt;B59)</f>
        <v>0.166666666666667</v>
      </c>
      <c r="H59" s="3" t="n">
        <f aca="false">G59*24-0.3</f>
        <v>3.7</v>
      </c>
      <c r="I59" s="4" t="n">
        <f aca="false">H59*7.5</f>
        <v>27.75</v>
      </c>
      <c r="J59" s="4" t="n">
        <v>79.37</v>
      </c>
      <c r="K59" s="12" t="n">
        <v>43154</v>
      </c>
      <c r="L59" s="0" t="n">
        <v>24</v>
      </c>
      <c r="M59" s="4" t="n">
        <f aca="false">SUM(I59:I60)-J59</f>
        <v>-8.24499999999999</v>
      </c>
    </row>
    <row r="60" customFormat="false" ht="12.8" hidden="false" customHeight="false" outlineLevel="0" collapsed="false">
      <c r="A60" s="0" t="n">
        <v>980776</v>
      </c>
      <c r="B60" s="1" t="n">
        <v>43138</v>
      </c>
      <c r="C60" s="2" t="n">
        <v>0.798611111111111</v>
      </c>
      <c r="D60" s="1" t="n">
        <v>43139</v>
      </c>
      <c r="E60" s="2" t="n">
        <v>0.0520833333333333</v>
      </c>
      <c r="F60" s="10" t="s">
        <v>68</v>
      </c>
      <c r="G60" s="2" t="n">
        <f aca="false">E60-C60+(D60&gt;B60)</f>
        <v>0.253472222222222</v>
      </c>
      <c r="H60" s="3" t="n">
        <f aca="false">G60*24-0.3</f>
        <v>5.78333333333334</v>
      </c>
      <c r="I60" s="4" t="n">
        <f aca="false">H60*7.5</f>
        <v>43.375</v>
      </c>
      <c r="K60" s="12" t="n">
        <v>43154</v>
      </c>
    </row>
    <row r="61" customFormat="false" ht="12.8" hidden="false" customHeight="false" outlineLevel="0" collapsed="false">
      <c r="A61" s="0" t="n">
        <v>980948</v>
      </c>
      <c r="B61" s="1" t="n">
        <v>43139</v>
      </c>
      <c r="C61" s="2" t="n">
        <v>0.729166666666667</v>
      </c>
      <c r="D61" s="1" t="n">
        <v>43140</v>
      </c>
      <c r="E61" s="2" t="n">
        <v>0.0520833333333333</v>
      </c>
      <c r="F61" s="10" t="s">
        <v>69</v>
      </c>
      <c r="G61" s="2" t="n">
        <f aca="false">E61-C61+(D61&gt;B61)</f>
        <v>0.322916666666667</v>
      </c>
      <c r="H61" s="3" t="n">
        <f aca="false">G61*24-0.3</f>
        <v>7.45</v>
      </c>
      <c r="I61" s="4" t="n">
        <f aca="false">H61*7.5</f>
        <v>55.875</v>
      </c>
      <c r="J61" s="4" t="n">
        <v>55.63</v>
      </c>
      <c r="K61" s="12" t="n">
        <v>43154</v>
      </c>
      <c r="L61" s="0" t="n">
        <v>24</v>
      </c>
      <c r="M61" s="4" t="n">
        <f aca="false">J61-I61</f>
        <v>-0.24499999999999</v>
      </c>
      <c r="O61" s="4" t="n">
        <f aca="false">SUM(J48:J61)</f>
        <v>621.9</v>
      </c>
    </row>
    <row r="62" customFormat="false" ht="12.8" hidden="false" customHeight="false" outlineLevel="0" collapsed="false">
      <c r="A62" s="0" t="n">
        <v>517852</v>
      </c>
      <c r="B62" s="1" t="n">
        <v>43144</v>
      </c>
      <c r="C62" s="2" t="n">
        <v>0.541666666666667</v>
      </c>
      <c r="D62" s="1" t="n">
        <v>43144</v>
      </c>
      <c r="E62" s="2" t="n">
        <v>0.947916666666667</v>
      </c>
      <c r="F62" s="10" t="s">
        <v>70</v>
      </c>
      <c r="G62" s="2" t="n">
        <f aca="false">E62-C62+(D62&gt;B62)</f>
        <v>0.40625</v>
      </c>
      <c r="H62" s="3" t="n">
        <f aca="false">G62*24-0.3</f>
        <v>9.45</v>
      </c>
      <c r="I62" s="4" t="n">
        <f aca="false">H62*7.5</f>
        <v>70.875</v>
      </c>
      <c r="J62" s="4" t="n">
        <v>70</v>
      </c>
      <c r="K62" s="12" t="n">
        <v>43168</v>
      </c>
      <c r="L62" s="0" t="n">
        <v>25</v>
      </c>
    </row>
    <row r="63" customFormat="false" ht="12.8" hidden="false" customHeight="false" outlineLevel="0" collapsed="false">
      <c r="A63" s="0" t="n">
        <v>518739</v>
      </c>
      <c r="B63" s="1" t="n">
        <v>43145</v>
      </c>
      <c r="C63" s="2" t="n">
        <v>0.677083333333333</v>
      </c>
      <c r="D63" s="1" t="n">
        <v>43145</v>
      </c>
      <c r="E63" s="2" t="n">
        <v>0.999305555555556</v>
      </c>
      <c r="F63" s="10" t="s">
        <v>71</v>
      </c>
      <c r="G63" s="2" t="n">
        <f aca="false">E63-C63+(D63&gt;B63)</f>
        <v>0.322222222222222</v>
      </c>
      <c r="H63" s="3" t="n">
        <f aca="false">G63*24-0.3</f>
        <v>7.43333333333334</v>
      </c>
      <c r="I63" s="4" t="n">
        <f aca="false">H63*7.5</f>
        <v>55.75</v>
      </c>
      <c r="J63" s="4" t="n">
        <v>57.5</v>
      </c>
      <c r="K63" s="12" t="n">
        <v>43168</v>
      </c>
      <c r="L63" s="0" t="n">
        <v>25</v>
      </c>
    </row>
    <row r="64" s="13" customFormat="true" ht="12.8" hidden="false" customHeight="false" outlineLevel="0" collapsed="false">
      <c r="A64" s="13" t="n">
        <v>517698</v>
      </c>
      <c r="B64" s="14" t="n">
        <v>43146</v>
      </c>
      <c r="C64" s="15" t="n">
        <v>0.583333333333333</v>
      </c>
      <c r="D64" s="14" t="n">
        <v>43146</v>
      </c>
      <c r="E64" s="15" t="n">
        <v>0.953472222222222</v>
      </c>
      <c r="F64" s="16" t="s">
        <v>32</v>
      </c>
      <c r="G64" s="15" t="n">
        <f aca="false">E64-C64+(D64&gt;B64)</f>
        <v>0.370138888888889</v>
      </c>
      <c r="H64" s="17" t="n">
        <f aca="false">G64*24-0.3</f>
        <v>8.58333333333333</v>
      </c>
      <c r="I64" s="18" t="n">
        <f aca="false">H64*7.5</f>
        <v>64.375</v>
      </c>
      <c r="J64" s="18" t="n">
        <v>57.5</v>
      </c>
      <c r="K64" s="12" t="n">
        <v>43168</v>
      </c>
      <c r="L64" s="0" t="n">
        <v>25</v>
      </c>
      <c r="O64" s="18"/>
    </row>
    <row r="65" customFormat="false" ht="12.8" hidden="false" customHeight="false" outlineLevel="0" collapsed="false">
      <c r="A65" s="0" t="n">
        <v>508001</v>
      </c>
      <c r="B65" s="1" t="n">
        <v>43151</v>
      </c>
      <c r="C65" s="2" t="n">
        <v>0.25</v>
      </c>
      <c r="D65" s="1" t="n">
        <v>43151</v>
      </c>
      <c r="E65" s="2" t="n">
        <v>0.495833333333333</v>
      </c>
      <c r="F65" s="10" t="s">
        <v>72</v>
      </c>
      <c r="G65" s="2" t="n">
        <f aca="false">E65-C65+(D65&gt;B65)</f>
        <v>0.245833333333333</v>
      </c>
      <c r="H65" s="3" t="n">
        <f aca="false">G65*24-0.3</f>
        <v>5.6</v>
      </c>
      <c r="I65" s="4" t="n">
        <f aca="false">H65*7.5</f>
        <v>42</v>
      </c>
      <c r="J65" s="4" t="n">
        <v>43.75</v>
      </c>
      <c r="K65" s="12" t="n">
        <v>43168</v>
      </c>
      <c r="L65" s="0" t="n">
        <v>25</v>
      </c>
    </row>
    <row r="66" customFormat="false" ht="12.8" hidden="false" customHeight="false" outlineLevel="0" collapsed="false">
      <c r="A66" s="0" t="n">
        <v>527470</v>
      </c>
      <c r="B66" s="1" t="n">
        <v>43152</v>
      </c>
      <c r="C66" s="2" t="n">
        <v>0.645833333333333</v>
      </c>
      <c r="D66" s="1" t="n">
        <v>43152</v>
      </c>
      <c r="E66" s="2" t="n">
        <v>0.979166666666667</v>
      </c>
      <c r="F66" s="10" t="s">
        <v>73</v>
      </c>
      <c r="G66" s="2" t="n">
        <f aca="false">E66-C66+(D66&gt;B66)</f>
        <v>0.333333333333333</v>
      </c>
      <c r="H66" s="3" t="n">
        <f aca="false">G66*24-0.3</f>
        <v>7.7</v>
      </c>
      <c r="I66" s="4" t="n">
        <f aca="false">H66*7.5</f>
        <v>57.75</v>
      </c>
      <c r="J66" s="4" t="n">
        <v>57.5</v>
      </c>
      <c r="K66" s="12" t="n">
        <v>43168</v>
      </c>
      <c r="L66" s="0" t="n">
        <v>25</v>
      </c>
    </row>
    <row r="67" customFormat="false" ht="12.8" hidden="false" customHeight="false" outlineLevel="0" collapsed="false">
      <c r="A67" s="0" t="n">
        <v>519165</v>
      </c>
      <c r="B67" s="1" t="n">
        <v>43156</v>
      </c>
      <c r="C67" s="2" t="n">
        <v>0.75</v>
      </c>
      <c r="D67" s="1" t="n">
        <v>43157</v>
      </c>
      <c r="E67" s="2" t="n">
        <v>0.177083333333333</v>
      </c>
      <c r="F67" s="10" t="s">
        <v>74</v>
      </c>
      <c r="G67" s="2" t="n">
        <f aca="false">E67-C67+(D67&gt;B67)</f>
        <v>0.427083333333333</v>
      </c>
      <c r="H67" s="3" t="n">
        <f aca="false">G67*24-0.3</f>
        <v>9.95</v>
      </c>
      <c r="I67" s="4" t="n">
        <f aca="false">H67*7.5</f>
        <v>74.625</v>
      </c>
      <c r="J67" s="4" t="n">
        <v>74.38</v>
      </c>
      <c r="K67" s="12" t="n">
        <v>43168</v>
      </c>
      <c r="L67" s="0" t="n">
        <v>25</v>
      </c>
    </row>
    <row r="68" s="19" customFormat="true" ht="12.8" hidden="false" customHeight="false" outlineLevel="0" collapsed="false">
      <c r="A68" s="19" t="n">
        <v>980378</v>
      </c>
      <c r="B68" s="20" t="n">
        <v>43157</v>
      </c>
      <c r="C68" s="21" t="n">
        <v>0.6875</v>
      </c>
      <c r="D68" s="20" t="n">
        <v>43157</v>
      </c>
      <c r="E68" s="21" t="n">
        <v>0.979166666666667</v>
      </c>
      <c r="F68" s="22" t="s">
        <v>75</v>
      </c>
      <c r="G68" s="21" t="n">
        <f aca="false">E68-C68+(D68&gt;B68)</f>
        <v>0.291666666666667</v>
      </c>
      <c r="H68" s="23" t="n">
        <f aca="false">G68*24-0.3</f>
        <v>6.7</v>
      </c>
      <c r="I68" s="24" t="n">
        <f aca="false">H68*7.5</f>
        <v>50.25</v>
      </c>
      <c r="J68" s="24" t="n">
        <v>50</v>
      </c>
      <c r="K68" s="25" t="n">
        <v>43182</v>
      </c>
      <c r="L68" s="19" t="n">
        <v>26</v>
      </c>
      <c r="O68" s="24"/>
    </row>
    <row r="69" customFormat="false" ht="12.8" hidden="false" customHeight="false" outlineLevel="0" collapsed="false">
      <c r="A69" s="0" t="n">
        <v>979567</v>
      </c>
      <c r="B69" s="1" t="n">
        <v>43158</v>
      </c>
      <c r="C69" s="2" t="n">
        <v>0.583333333333333</v>
      </c>
      <c r="D69" s="1" t="n">
        <v>43158</v>
      </c>
      <c r="E69" s="2" t="n">
        <v>0.930555555555555</v>
      </c>
      <c r="F69" s="10" t="s">
        <v>76</v>
      </c>
      <c r="G69" s="2" t="n">
        <f aca="false">E69-C69+(D69&gt;B69)</f>
        <v>0.347222222222222</v>
      </c>
      <c r="H69" s="3" t="n">
        <f aca="false">G69*24-0.3</f>
        <v>8.03333333333333</v>
      </c>
      <c r="I69" s="4" t="n">
        <f aca="false">H69*7.5</f>
        <v>60.25</v>
      </c>
      <c r="J69" s="4" t="n">
        <v>60</v>
      </c>
      <c r="K69" s="12" t="n">
        <v>43182</v>
      </c>
      <c r="L69" s="0" t="n">
        <v>26</v>
      </c>
      <c r="O69" s="4" t="n">
        <f aca="false">SUM(J62:J69)</f>
        <v>470.63</v>
      </c>
    </row>
    <row r="70" s="26" customFormat="true" ht="12.8" hidden="false" customHeight="false" outlineLevel="0" collapsed="false">
      <c r="A70" s="26" t="n">
        <v>962417</v>
      </c>
      <c r="B70" s="27" t="n">
        <v>43174</v>
      </c>
      <c r="C70" s="28" t="n">
        <v>0.864583333333333</v>
      </c>
      <c r="D70" s="27" t="n">
        <v>43175</v>
      </c>
      <c r="E70" s="28" t="n">
        <v>0.208333333333333</v>
      </c>
      <c r="F70" s="29" t="s">
        <v>24</v>
      </c>
      <c r="G70" s="28" t="n">
        <f aca="false">E70-C70+(D70&gt;B70)</f>
        <v>0.34375</v>
      </c>
      <c r="H70" s="30" t="n">
        <f aca="false">G70*24-0.3</f>
        <v>7.95</v>
      </c>
      <c r="I70" s="31" t="n">
        <f aca="false">H70*7.5</f>
        <v>59.625</v>
      </c>
      <c r="J70" s="31" t="n">
        <v>59.38</v>
      </c>
      <c r="K70" s="32" t="n">
        <v>43196</v>
      </c>
      <c r="L70" s="26" t="s">
        <v>77</v>
      </c>
      <c r="O70" s="31"/>
    </row>
    <row r="71" s="10" customFormat="true" ht="12.8" hidden="false" customHeight="false" outlineLevel="0" collapsed="false">
      <c r="A71" s="10" t="n">
        <v>530323</v>
      </c>
      <c r="B71" s="33" t="n">
        <v>43321</v>
      </c>
      <c r="C71" s="34" t="n">
        <v>0.666666666666667</v>
      </c>
      <c r="D71" s="33" t="n">
        <v>43321</v>
      </c>
      <c r="E71" s="34" t="n">
        <v>0.96875</v>
      </c>
      <c r="F71" s="10" t="s">
        <v>78</v>
      </c>
      <c r="G71" s="34" t="n">
        <f aca="false">E71-C71+(D71&gt;B71)</f>
        <v>0.302083333333333</v>
      </c>
      <c r="H71" s="35" t="n">
        <f aca="false">G71*24-0.3</f>
        <v>6.95</v>
      </c>
      <c r="I71" s="36" t="n">
        <f aca="false">H71*7.5</f>
        <v>52.125</v>
      </c>
      <c r="J71" s="36" t="n">
        <v>56.12</v>
      </c>
      <c r="K71" s="37" t="n">
        <v>43336</v>
      </c>
      <c r="L71" s="10" t="s">
        <v>79</v>
      </c>
      <c r="O71" s="36"/>
    </row>
    <row r="72" s="10" customFormat="true" ht="12.8" hidden="false" customHeight="false" outlineLevel="0" collapsed="false">
      <c r="A72" s="10" t="n">
        <v>518802</v>
      </c>
      <c r="B72" s="33" t="n">
        <v>43322</v>
      </c>
      <c r="C72" s="34" t="n">
        <v>0.666666666666667</v>
      </c>
      <c r="D72" s="33" t="n">
        <v>43322</v>
      </c>
      <c r="E72" s="34" t="n">
        <v>0.977777777777778</v>
      </c>
      <c r="F72" s="10" t="s">
        <v>80</v>
      </c>
      <c r="G72" s="34" t="n">
        <f aca="false">E72-C72+(D72&gt;B72)</f>
        <v>0.311111111111111</v>
      </c>
      <c r="H72" s="35" t="n">
        <f aca="false">G72*24-0.3</f>
        <v>7.16666666666667</v>
      </c>
      <c r="I72" s="36" t="n">
        <f aca="false">H72*7.5</f>
        <v>53.75</v>
      </c>
      <c r="J72" s="36" t="n">
        <v>54.16</v>
      </c>
      <c r="K72" s="37" t="n">
        <v>43336</v>
      </c>
      <c r="L72" s="10" t="s">
        <v>79</v>
      </c>
      <c r="O72" s="36" t="n">
        <f aca="false">SUM(J71:J72)</f>
        <v>110.28</v>
      </c>
    </row>
    <row r="73" s="10" customFormat="true" ht="12.8" hidden="false" customHeight="false" outlineLevel="0" collapsed="false">
      <c r="A73" s="10" t="n">
        <v>539197</v>
      </c>
      <c r="B73" s="33" t="n">
        <v>43325</v>
      </c>
      <c r="C73" s="34" t="n">
        <v>0.771527777777778</v>
      </c>
      <c r="D73" s="33" t="n">
        <v>43329</v>
      </c>
      <c r="E73" s="34" t="n">
        <v>0.04375</v>
      </c>
      <c r="F73" s="10" t="s">
        <v>81</v>
      </c>
      <c r="G73" s="34" t="n">
        <f aca="false">E73-C73+(D73&gt;B73)</f>
        <v>0.272222222222222</v>
      </c>
      <c r="H73" s="35" t="n">
        <f aca="false">G73*24-0.3</f>
        <v>6.23333333333333</v>
      </c>
      <c r="I73" s="36" t="n">
        <f aca="false">H73*7.5</f>
        <v>46.75</v>
      </c>
      <c r="J73" s="36" t="n">
        <v>48.29</v>
      </c>
      <c r="K73" s="37" t="n">
        <v>43350</v>
      </c>
      <c r="L73" s="10" t="s">
        <v>82</v>
      </c>
      <c r="O73" s="36"/>
    </row>
    <row r="74" s="10" customFormat="true" ht="12.8" hidden="false" customHeight="false" outlineLevel="0" collapsed="false">
      <c r="A74" s="10" t="n">
        <v>530335</v>
      </c>
      <c r="B74" s="33" t="n">
        <v>43327</v>
      </c>
      <c r="C74" s="34" t="n">
        <v>0.729166666666667</v>
      </c>
      <c r="D74" s="33" t="n">
        <v>43328</v>
      </c>
      <c r="E74" s="34" t="n">
        <v>0.00347222222222222</v>
      </c>
      <c r="F74" s="10" t="s">
        <v>83</v>
      </c>
      <c r="G74" s="34" t="n">
        <f aca="false">E74-C74+(D74&gt;B74)</f>
        <v>0.274305555555556</v>
      </c>
      <c r="H74" s="35" t="n">
        <f aca="false">G74*24-0.3</f>
        <v>6.28333333333333</v>
      </c>
      <c r="I74" s="36" t="n">
        <f aca="false">H74*7.5</f>
        <v>47.125</v>
      </c>
      <c r="J74" s="36" t="n">
        <v>50.24</v>
      </c>
      <c r="K74" s="37" t="n">
        <v>43350</v>
      </c>
      <c r="L74" s="10" t="s">
        <v>82</v>
      </c>
      <c r="O74" s="36"/>
    </row>
    <row r="75" s="38" customFormat="true" ht="12.8" hidden="false" customHeight="false" outlineLevel="0" collapsed="false">
      <c r="A75" s="38" t="n">
        <v>518223</v>
      </c>
      <c r="B75" s="39" t="n">
        <v>43329</v>
      </c>
      <c r="C75" s="40" t="n">
        <v>0.625694444444444</v>
      </c>
      <c r="D75" s="39" t="n">
        <v>43329</v>
      </c>
      <c r="E75" s="40" t="n">
        <v>0.868055555555556</v>
      </c>
      <c r="F75" s="38" t="s">
        <v>84</v>
      </c>
      <c r="G75" s="40" t="n">
        <f aca="false">E75-C75+(D75&gt;B75)</f>
        <v>0.242361111111111</v>
      </c>
      <c r="H75" s="41" t="n">
        <f aca="false">G75*24-0.3</f>
        <v>5.51666666666667</v>
      </c>
      <c r="I75" s="42" t="n">
        <f aca="false">H75*7.5</f>
        <v>41.375</v>
      </c>
      <c r="J75" s="42" t="n">
        <v>46.33</v>
      </c>
      <c r="K75" s="43" t="n">
        <v>43350</v>
      </c>
      <c r="L75" s="10" t="s">
        <v>82</v>
      </c>
      <c r="O75" s="42"/>
    </row>
    <row r="76" customFormat="false" ht="12.8" hidden="false" customHeight="false" outlineLevel="0" collapsed="false">
      <c r="A76" s="0" t="n">
        <v>530239</v>
      </c>
      <c r="B76" s="1" t="n">
        <v>43332</v>
      </c>
      <c r="C76" s="2" t="n">
        <v>0.75</v>
      </c>
      <c r="D76" s="1" t="n">
        <v>43240</v>
      </c>
      <c r="E76" s="2" t="n">
        <v>0.979166666666667</v>
      </c>
      <c r="F76" s="10" t="s">
        <v>47</v>
      </c>
      <c r="G76" s="2" t="n">
        <f aca="false">E76-C76+(D76&gt;B76)</f>
        <v>0.229166666666667</v>
      </c>
      <c r="H76" s="3" t="n">
        <f aca="false">G76*24-0.3</f>
        <v>5.2</v>
      </c>
      <c r="I76" s="4" t="n">
        <f aca="false">H76*7.5</f>
        <v>39</v>
      </c>
      <c r="J76" s="4" t="n">
        <v>40.46</v>
      </c>
      <c r="K76" s="12" t="n">
        <v>43350</v>
      </c>
      <c r="L76" s="10" t="s">
        <v>82</v>
      </c>
    </row>
    <row r="77" customFormat="false" ht="12.8" hidden="false" customHeight="false" outlineLevel="0" collapsed="false">
      <c r="A77" s="0" t="n">
        <v>530352</v>
      </c>
      <c r="B77" s="1" t="n">
        <v>43333</v>
      </c>
      <c r="C77" s="2" t="n">
        <v>0.770833333333333</v>
      </c>
      <c r="D77" s="1" t="n">
        <v>43334</v>
      </c>
      <c r="E77" s="2" t="n">
        <v>0.1125</v>
      </c>
      <c r="F77" s="10" t="s">
        <v>85</v>
      </c>
      <c r="G77" s="2" t="n">
        <f aca="false">E77-C77+(D77&gt;B77)</f>
        <v>0.341666666666667</v>
      </c>
      <c r="H77" s="3" t="n">
        <f aca="false">G77*24-0.3</f>
        <v>7.9</v>
      </c>
      <c r="I77" s="4" t="n">
        <f aca="false">H77*7.5</f>
        <v>59.25</v>
      </c>
      <c r="J77" s="4" t="n">
        <v>62.64</v>
      </c>
      <c r="K77" s="12" t="n">
        <v>43350</v>
      </c>
      <c r="L77" s="10" t="s">
        <v>82</v>
      </c>
    </row>
    <row r="78" customFormat="false" ht="12.8" hidden="false" customHeight="false" outlineLevel="0" collapsed="false">
      <c r="A78" s="0" t="n">
        <v>538567</v>
      </c>
      <c r="B78" s="1" t="n">
        <v>43336</v>
      </c>
      <c r="C78" s="2" t="n">
        <v>0.291666666666667</v>
      </c>
      <c r="D78" s="1" t="n">
        <v>43336</v>
      </c>
      <c r="E78" s="2" t="n">
        <v>0.392361111111111</v>
      </c>
      <c r="F78" s="10" t="s">
        <v>86</v>
      </c>
      <c r="G78" s="2" t="n">
        <f aca="false">E78-C78+(D78&gt;B78)</f>
        <v>0.100694444444444</v>
      </c>
      <c r="H78" s="3" t="n">
        <f aca="false">G78*24-0.3</f>
        <v>2.11666666666667</v>
      </c>
      <c r="I78" s="4" t="n">
        <f aca="false">H78*7.5</f>
        <v>15.875</v>
      </c>
      <c r="J78" s="4" t="n">
        <v>31.32</v>
      </c>
      <c r="K78" s="12" t="n">
        <v>43350</v>
      </c>
      <c r="L78" s="10" t="s">
        <v>82</v>
      </c>
      <c r="O78" s="4" t="n">
        <f aca="false">SUM(J73:J78)</f>
        <v>279.28</v>
      </c>
    </row>
    <row r="79" customFormat="false" ht="12.8" hidden="false" customHeight="false" outlineLevel="0" collapsed="false">
      <c r="A79" s="0" t="n">
        <v>509833</v>
      </c>
      <c r="B79" s="1" t="n">
        <v>43341</v>
      </c>
      <c r="C79" s="2" t="n">
        <v>0.645833333333333</v>
      </c>
      <c r="D79" s="1" t="n">
        <v>43340</v>
      </c>
      <c r="E79" s="2" t="n">
        <v>0.75</v>
      </c>
      <c r="F79" s="10" t="s">
        <v>87</v>
      </c>
      <c r="G79" s="2" t="n">
        <f aca="false">E79-C79+(D79&gt;B79)</f>
        <v>0.104166666666667</v>
      </c>
      <c r="H79" s="3" t="n">
        <f aca="false">G79*24-0.3</f>
        <v>2.2</v>
      </c>
      <c r="I79" s="4" t="n">
        <f aca="false">H79*7.5</f>
        <v>16.5</v>
      </c>
    </row>
    <row r="80" customFormat="false" ht="12.8" hidden="false" customHeight="false" outlineLevel="0" collapsed="false">
      <c r="A80" s="0" t="n">
        <v>524890</v>
      </c>
      <c r="B80" s="1" t="n">
        <v>43341</v>
      </c>
      <c r="C80" s="2" t="n">
        <v>0.774305555555556</v>
      </c>
      <c r="D80" s="1" t="n">
        <v>43341</v>
      </c>
      <c r="E80" s="2" t="n">
        <v>0.944444444444444</v>
      </c>
      <c r="F80" s="10" t="s">
        <v>16</v>
      </c>
      <c r="G80" s="2" t="n">
        <f aca="false">E80-C80+(D80&gt;B80)</f>
        <v>0.170138888888889</v>
      </c>
      <c r="H80" s="3" t="n">
        <f aca="false">G80*24-0.3</f>
        <v>3.78333333333333</v>
      </c>
      <c r="I80" s="4" t="n">
        <f aca="false">H80*7.5</f>
        <v>28.375</v>
      </c>
    </row>
    <row r="81" customFormat="false" ht="12.8" hidden="false" customHeight="false" outlineLevel="0" collapsed="false">
      <c r="A81" s="0" t="n">
        <v>538563</v>
      </c>
      <c r="B81" s="1" t="n">
        <v>43343</v>
      </c>
      <c r="C81" s="2" t="n">
        <v>0.291666666666667</v>
      </c>
      <c r="D81" s="1" t="n">
        <v>43343</v>
      </c>
      <c r="E81" s="2" t="n">
        <v>0.375</v>
      </c>
      <c r="F81" s="10" t="s">
        <v>88</v>
      </c>
      <c r="G81" s="2" t="n">
        <f aca="false">E81-C81+(D81&gt;B81)</f>
        <v>0.0833333333333333</v>
      </c>
      <c r="H81" s="3" t="n">
        <f aca="false">G81*24-0.3</f>
        <v>1.7</v>
      </c>
      <c r="I81" s="4" t="n">
        <f aca="false">H81*7.5</f>
        <v>12.75</v>
      </c>
    </row>
    <row r="82" customFormat="false" ht="12.8" hidden="false" customHeight="false" outlineLevel="0" collapsed="false">
      <c r="A82" s="0" t="n">
        <v>546922</v>
      </c>
      <c r="B82" s="1" t="n">
        <v>43343</v>
      </c>
      <c r="C82" s="2" t="n">
        <v>0.416666666666667</v>
      </c>
      <c r="D82" s="1" t="n">
        <v>43343</v>
      </c>
      <c r="E82" s="2" t="n">
        <v>0.458333333333333</v>
      </c>
      <c r="F82" s="10" t="s">
        <v>89</v>
      </c>
      <c r="G82" s="2" t="n">
        <f aca="false">E82-C82+(D82&gt;B82)</f>
        <v>0.0416666666666667</v>
      </c>
      <c r="H82" s="3" t="n">
        <f aca="false">G82*24-0.3</f>
        <v>0.699999999999999</v>
      </c>
      <c r="I82" s="4" t="n">
        <f aca="false">H82*7.5</f>
        <v>5.24999999999999</v>
      </c>
      <c r="J82" s="4" t="s">
        <v>90</v>
      </c>
    </row>
    <row r="83" s="13" customFormat="true" ht="12.8" hidden="false" customHeight="false" outlineLevel="0" collapsed="false">
      <c r="A83" s="13" t="n">
        <v>518234</v>
      </c>
      <c r="B83" s="14" t="n">
        <v>43346</v>
      </c>
      <c r="C83" s="15" t="n">
        <v>0.604166666666667</v>
      </c>
      <c r="D83" s="14" t="n">
        <v>43346</v>
      </c>
      <c r="E83" s="15" t="n">
        <v>0.895833333333333</v>
      </c>
      <c r="F83" s="16" t="s">
        <v>91</v>
      </c>
      <c r="G83" s="15" t="n">
        <f aca="false">E83-C83+(D83&gt;B83)</f>
        <v>0.291666666666667</v>
      </c>
      <c r="H83" s="17" t="n">
        <f aca="false">G83*24-0.3</f>
        <v>6.7</v>
      </c>
      <c r="I83" s="18" t="n">
        <f aca="false">H83*7.5</f>
        <v>50.25</v>
      </c>
      <c r="J83" s="18"/>
      <c r="O83" s="18"/>
    </row>
    <row r="84" customFormat="false" ht="12.8" hidden="false" customHeight="false" outlineLevel="0" collapsed="false">
      <c r="A84" s="0" t="n">
        <v>509940</v>
      </c>
      <c r="B84" s="1" t="n">
        <v>43348</v>
      </c>
      <c r="C84" s="2" t="n">
        <v>0.260416666666667</v>
      </c>
      <c r="D84" s="1" t="n">
        <v>43348</v>
      </c>
      <c r="E84" s="2" t="n">
        <v>0.672222222222222</v>
      </c>
      <c r="F84" s="10" t="s">
        <v>92</v>
      </c>
      <c r="G84" s="2" t="n">
        <f aca="false">E84-C84+(D84&gt;B84)</f>
        <v>0.411805555555556</v>
      </c>
      <c r="H84" s="3" t="n">
        <f aca="false">G84*24-0.3</f>
        <v>9.58333333333333</v>
      </c>
      <c r="I84" s="4" t="n">
        <f aca="false">H84*7.5</f>
        <v>71.875</v>
      </c>
    </row>
    <row r="85" customFormat="false" ht="12.8" hidden="false" customHeight="false" outlineLevel="0" collapsed="false">
      <c r="A85" s="0" t="n">
        <v>533678</v>
      </c>
      <c r="B85" s="1" t="n">
        <v>43349</v>
      </c>
      <c r="C85" s="2" t="n">
        <v>0.354166666666667</v>
      </c>
      <c r="D85" s="1" t="n">
        <v>43349</v>
      </c>
      <c r="E85" s="2" t="n">
        <v>0.6875</v>
      </c>
      <c r="F85" s="10" t="s">
        <v>93</v>
      </c>
      <c r="G85" s="2" t="n">
        <f aca="false">E85-C85+(D85&gt;B85)</f>
        <v>0.333333333333333</v>
      </c>
      <c r="H85" s="3" t="n">
        <f aca="false">G85*24-0.3</f>
        <v>7.7</v>
      </c>
      <c r="I85" s="4" t="n">
        <f aca="false">H85*7.5</f>
        <v>57.75</v>
      </c>
    </row>
    <row r="86" customFormat="false" ht="12.8" hidden="false" customHeight="false" outlineLevel="0" collapsed="false">
      <c r="F86" s="10"/>
      <c r="I86" s="4"/>
    </row>
    <row r="87" customFormat="false" ht="12.8" hidden="false" customHeight="false" outlineLevel="0" collapsed="false">
      <c r="F87" s="10"/>
      <c r="I87" s="4"/>
    </row>
    <row r="88" customFormat="false" ht="12.8" hidden="false" customHeight="false" outlineLevel="0" collapsed="false">
      <c r="F88" s="10"/>
      <c r="G88" s="44"/>
      <c r="H88" s="45"/>
      <c r="I88" s="46"/>
    </row>
    <row r="89" customFormat="false" ht="12.8" hidden="false" customHeight="false" outlineLevel="0" collapsed="false">
      <c r="G89" s="47" t="s">
        <v>94</v>
      </c>
      <c r="H89" s="48" t="n">
        <f aca="false">SUM(H2:H70)</f>
        <v>483.283333333333</v>
      </c>
      <c r="I89" s="46"/>
    </row>
    <row r="90" customFormat="false" ht="12.8" hidden="false" customHeight="false" outlineLevel="0" collapsed="false">
      <c r="G90" s="49" t="s">
        <v>95</v>
      </c>
      <c r="H90" s="50" t="n">
        <f aca="true">_xlfn.DAYS(NOW(), "2017-08-28")</f>
        <v>377.74860124015</v>
      </c>
      <c r="I90" s="51"/>
    </row>
    <row r="91" customFormat="false" ht="12.8" hidden="false" customHeight="false" outlineLevel="0" collapsed="false">
      <c r="G91" s="49" t="s">
        <v>96</v>
      </c>
      <c r="H91" s="50" t="n">
        <f aca="false">H90/7</f>
        <v>53.9640858914499</v>
      </c>
      <c r="I91" s="46"/>
    </row>
    <row r="92" customFormat="false" ht="12.8" hidden="false" customHeight="false" outlineLevel="0" collapsed="false">
      <c r="G92" s="52" t="s">
        <v>97</v>
      </c>
      <c r="H92" s="53" t="n">
        <f aca="false">SUM($I$2:$I$70)</f>
        <v>3446.875</v>
      </c>
    </row>
    <row r="93" customFormat="false" ht="12.8" hidden="false" customHeight="false" outlineLevel="0" collapsed="false">
      <c r="G93" s="54" t="s">
        <v>98</v>
      </c>
      <c r="H93" s="55" t="n">
        <f aca="false">H92/H91</f>
        <v>63.8734992552912</v>
      </c>
    </row>
  </sheetData>
  <dataValidations count="5">
    <dataValidation allowBlank="true" operator="equal" showDropDown="false" showErrorMessage="true" showInputMessage="false" sqref="F2:F33" type="list">
      <formula1>Addresses!$E$2:$E$38</formula1>
      <formula2>0</formula2>
    </dataValidation>
    <dataValidation allowBlank="true" operator="equal" showDropDown="false" showErrorMessage="true" showInputMessage="false" sqref="F34" type="list">
      <formula1>Addresses!$E$2:$E$40</formula1>
      <formula2>0</formula2>
    </dataValidation>
    <dataValidation allowBlank="true" operator="equal" showDropDown="false" showErrorMessage="true" showInputMessage="false" sqref="F35:F76 F82:F88" type="list">
      <formula1>Addresses!$E$2:$E$202</formula1>
      <formula2>0</formula2>
    </dataValidation>
    <dataValidation allowBlank="true" operator="equal" showDropDown="false" showErrorMessage="true" showInputMessage="false" sqref="F77" type="list">
      <formula1>Addresses!$E$2:$E$401</formula1>
      <formula2>0</formula2>
    </dataValidation>
    <dataValidation allowBlank="true" operator="equal" showDropDown="false" showErrorMessage="true" showInputMessage="false" sqref="F78:F81" type="list">
      <formula1>Addresses!$E$2:$E$401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0" activePane="bottomLeft" state="frozen"/>
      <selection pane="topLeft" activeCell="A1" activeCellId="0" sqref="A1"/>
      <selection pane="bottomLeft" activeCell="C29" activeCellId="0" sqref="C29"/>
    </sheetView>
  </sheetViews>
  <sheetFormatPr defaultRowHeight="12.8" zeroHeight="false" outlineLevelRow="0" outlineLevelCol="0"/>
  <cols>
    <col collapsed="false" customWidth="true" hidden="false" outlineLevel="0" max="1" min="1" style="10" width="31.51"/>
    <col collapsed="false" customWidth="false" hidden="false" outlineLevel="0" max="2" min="2" style="56" width="11.52"/>
    <col collapsed="false" customWidth="false" hidden="false" outlineLevel="0" max="1025" min="3" style="10" width="11.52"/>
  </cols>
  <sheetData>
    <row r="1" s="5" customFormat="true" ht="12.8" hidden="false" customHeight="false" outlineLevel="0" collapsed="false">
      <c r="A1" s="5" t="s">
        <v>99</v>
      </c>
      <c r="B1" s="57" t="s">
        <v>100</v>
      </c>
      <c r="C1" s="5" t="s">
        <v>101</v>
      </c>
    </row>
    <row r="2" customFormat="false" ht="12.8" hidden="false" customHeight="false" outlineLevel="0" collapsed="false">
      <c r="A2" s="10" t="s">
        <v>102</v>
      </c>
      <c r="B2" s="56" t="s">
        <v>103</v>
      </c>
    </row>
    <row r="3" customFormat="false" ht="12.8" hidden="false" customHeight="false" outlineLevel="0" collapsed="false">
      <c r="A3" s="10" t="s">
        <v>104</v>
      </c>
      <c r="B3" s="56" t="s">
        <v>105</v>
      </c>
    </row>
    <row r="4" customFormat="false" ht="12.8" hidden="false" customHeight="false" outlineLevel="0" collapsed="false">
      <c r="A4" s="10" t="s">
        <v>106</v>
      </c>
      <c r="B4" s="56" t="s">
        <v>107</v>
      </c>
    </row>
    <row r="5" customFormat="false" ht="12.8" hidden="false" customHeight="false" outlineLevel="0" collapsed="false">
      <c r="A5" s="10" t="s">
        <v>108</v>
      </c>
      <c r="B5" s="56" t="s">
        <v>109</v>
      </c>
    </row>
    <row r="6" customFormat="false" ht="12.8" hidden="false" customHeight="false" outlineLevel="0" collapsed="false">
      <c r="A6" s="10" t="s">
        <v>110</v>
      </c>
      <c r="B6" s="56" t="s">
        <v>111</v>
      </c>
    </row>
    <row r="7" customFormat="false" ht="12.8" hidden="false" customHeight="false" outlineLevel="0" collapsed="false">
      <c r="A7" s="10" t="s">
        <v>112</v>
      </c>
      <c r="B7" s="56" t="s">
        <v>113</v>
      </c>
    </row>
    <row r="8" customFormat="false" ht="12.8" hidden="false" customHeight="false" outlineLevel="0" collapsed="false">
      <c r="A8" s="10" t="s">
        <v>114</v>
      </c>
      <c r="B8" s="56" t="s">
        <v>115</v>
      </c>
    </row>
    <row r="9" customFormat="false" ht="12.8" hidden="false" customHeight="false" outlineLevel="0" collapsed="false">
      <c r="A9" s="10" t="s">
        <v>116</v>
      </c>
      <c r="B9" s="56" t="s">
        <v>117</v>
      </c>
    </row>
    <row r="10" customFormat="false" ht="12.8" hidden="false" customHeight="false" outlineLevel="0" collapsed="false">
      <c r="A10" s="10" t="s">
        <v>118</v>
      </c>
      <c r="B10" s="56" t="s">
        <v>119</v>
      </c>
    </row>
    <row r="11" customFormat="false" ht="12.8" hidden="false" customHeight="false" outlineLevel="0" collapsed="false">
      <c r="A11" s="10" t="s">
        <v>120</v>
      </c>
      <c r="B11" s="56" t="s">
        <v>121</v>
      </c>
    </row>
    <row r="12" customFormat="false" ht="12.8" hidden="false" customHeight="false" outlineLevel="0" collapsed="false">
      <c r="A12" s="10" t="s">
        <v>122</v>
      </c>
      <c r="B12" s="56" t="s">
        <v>123</v>
      </c>
    </row>
    <row r="13" customFormat="false" ht="12.8" hidden="false" customHeight="false" outlineLevel="0" collapsed="false">
      <c r="A13" s="10" t="s">
        <v>124</v>
      </c>
      <c r="B13" s="56" t="s">
        <v>125</v>
      </c>
    </row>
    <row r="14" customFormat="false" ht="12.8" hidden="false" customHeight="false" outlineLevel="0" collapsed="false">
      <c r="A14" s="10" t="s">
        <v>126</v>
      </c>
      <c r="B14" s="56" t="s">
        <v>127</v>
      </c>
    </row>
    <row r="15" customFormat="false" ht="12.8" hidden="false" customHeight="false" outlineLevel="0" collapsed="false">
      <c r="A15" s="10" t="s">
        <v>128</v>
      </c>
      <c r="B15" s="56" t="s">
        <v>129</v>
      </c>
    </row>
    <row r="16" customFormat="false" ht="12.8" hidden="false" customHeight="false" outlineLevel="0" collapsed="false">
      <c r="A16" s="10" t="s">
        <v>124</v>
      </c>
      <c r="B16" s="56" t="s">
        <v>125</v>
      </c>
    </row>
    <row r="17" customFormat="false" ht="12.8" hidden="false" customHeight="false" outlineLevel="0" collapsed="false">
      <c r="A17" s="10" t="s">
        <v>130</v>
      </c>
      <c r="B17" s="56" t="s">
        <v>131</v>
      </c>
    </row>
    <row r="18" customFormat="false" ht="12.8" hidden="false" customHeight="false" outlineLevel="0" collapsed="false">
      <c r="A18" s="10" t="s">
        <v>132</v>
      </c>
      <c r="B18" s="56" t="s">
        <v>133</v>
      </c>
    </row>
    <row r="19" customFormat="false" ht="12.8" hidden="false" customHeight="false" outlineLevel="0" collapsed="false">
      <c r="A19" s="58" t="s">
        <v>134</v>
      </c>
      <c r="B19" s="59" t="s">
        <v>135</v>
      </c>
    </row>
    <row r="20" customFormat="false" ht="12.8" hidden="false" customHeight="false" outlineLevel="0" collapsed="false">
      <c r="A20" s="10" t="s">
        <v>136</v>
      </c>
      <c r="B20" s="56" t="s">
        <v>137</v>
      </c>
    </row>
    <row r="21" customFormat="false" ht="12.8" hidden="false" customHeight="false" outlineLevel="0" collapsed="false">
      <c r="A21" s="10" t="s">
        <v>138</v>
      </c>
      <c r="B21" s="56" t="s">
        <v>139</v>
      </c>
    </row>
    <row r="22" customFormat="false" ht="12.8" hidden="false" customHeight="false" outlineLevel="0" collapsed="false">
      <c r="A22" s="10" t="s">
        <v>140</v>
      </c>
      <c r="B22" s="56" t="s">
        <v>141</v>
      </c>
      <c r="C22" s="10" t="s">
        <v>142</v>
      </c>
    </row>
    <row r="23" customFormat="false" ht="12.8" hidden="false" customHeight="false" outlineLevel="0" collapsed="false">
      <c r="A23" s="10" t="s">
        <v>143</v>
      </c>
      <c r="B23" s="56" t="s">
        <v>144</v>
      </c>
      <c r="C23" s="10" t="s">
        <v>145</v>
      </c>
    </row>
    <row r="24" customFormat="false" ht="12.8" hidden="false" customHeight="false" outlineLevel="0" collapsed="false">
      <c r="A24" s="10" t="s">
        <v>146</v>
      </c>
      <c r="B24" s="56" t="s">
        <v>147</v>
      </c>
      <c r="C24" s="10" t="s">
        <v>148</v>
      </c>
    </row>
    <row r="25" customFormat="false" ht="12.8" hidden="false" customHeight="false" outlineLevel="0" collapsed="false">
      <c r="A25" s="10" t="s">
        <v>149</v>
      </c>
      <c r="B25" s="56" t="s">
        <v>150</v>
      </c>
      <c r="C25" s="10" t="s">
        <v>151</v>
      </c>
    </row>
    <row r="26" customFormat="false" ht="12.8" hidden="false" customHeight="false" outlineLevel="0" collapsed="false">
      <c r="A26" s="10" t="s">
        <v>152</v>
      </c>
      <c r="B26" s="56" t="s">
        <v>153</v>
      </c>
      <c r="C26" s="10" t="s">
        <v>154</v>
      </c>
    </row>
    <row r="27" customFormat="false" ht="12.8" hidden="false" customHeight="false" outlineLevel="0" collapsed="false">
      <c r="A27" s="10" t="s">
        <v>155</v>
      </c>
      <c r="B27" s="56" t="s">
        <v>156</v>
      </c>
      <c r="C27" s="10" t="s">
        <v>157</v>
      </c>
    </row>
    <row r="28" customFormat="false" ht="12.8" hidden="false" customHeight="false" outlineLevel="0" collapsed="false">
      <c r="A28" s="11" t="s">
        <v>158</v>
      </c>
      <c r="C28" s="10" t="s">
        <v>159</v>
      </c>
    </row>
    <row r="29" customFormat="false" ht="12.8" hidden="false" customHeight="false" outlineLevel="0" collapsed="false">
      <c r="A29" s="10" t="s">
        <v>160</v>
      </c>
      <c r="B29" s="56" t="s">
        <v>161</v>
      </c>
      <c r="C29" s="10" t="s">
        <v>162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86"/>
  <sheetViews>
    <sheetView showFormulas="false" showGridLines="true" showRowColHeaders="true" showZeros="true" rightToLeft="false" tabSelected="false" showOutlineSymbols="true" defaultGridColor="true" view="normal" topLeftCell="A79" colorId="64" zoomScale="160" zoomScaleNormal="160" zoomScalePageLayoutView="100" workbookViewId="0">
      <selection pane="topLeft" activeCell="A86" activeCellId="0" sqref="A86"/>
    </sheetView>
  </sheetViews>
  <sheetFormatPr defaultRowHeight="12.8" zeroHeight="false" outlineLevelRow="0" outlineLevelCol="0"/>
  <cols>
    <col collapsed="false" customWidth="true" hidden="false" outlineLevel="0" max="1" min="1" style="10" width="34.32"/>
    <col collapsed="false" customWidth="true" hidden="false" outlineLevel="0" max="2" min="2" style="10" width="51.1"/>
    <col collapsed="false" customWidth="true" hidden="false" outlineLevel="0" max="3" min="3" style="10" width="20.11"/>
    <col collapsed="false" customWidth="true" hidden="false" outlineLevel="0" max="4" min="4" style="10" width="19.91"/>
    <col collapsed="false" customWidth="false" hidden="false" outlineLevel="0" max="1025" min="5" style="10" width="11.52"/>
  </cols>
  <sheetData>
    <row r="1" s="5" customFormat="true" ht="12.8" hidden="false" customHeight="false" outlineLevel="0" collapsed="false">
      <c r="A1" s="5" t="s">
        <v>163</v>
      </c>
      <c r="B1" s="5" t="s">
        <v>164</v>
      </c>
      <c r="C1" s="5" t="s">
        <v>165</v>
      </c>
      <c r="D1" s="5" t="s">
        <v>101</v>
      </c>
      <c r="E1" s="5" t="s">
        <v>166</v>
      </c>
    </row>
    <row r="2" customFormat="false" ht="12.8" hidden="false" customHeight="false" outlineLevel="0" collapsed="false">
      <c r="A2" s="10" t="s">
        <v>102</v>
      </c>
      <c r="B2" s="10" t="s">
        <v>167</v>
      </c>
      <c r="C2" s="10" t="s">
        <v>168</v>
      </c>
      <c r="E2" s="10" t="str">
        <f aca="false">_xlfn.TEXTJOIN(", ", 0, A2:C2)</f>
        <v>Co-Op Group Limited, Retail (Raynes Park) 68 - 74 Coombe Lane Raynes Park London, SW20 0AX</v>
      </c>
    </row>
    <row r="3" customFormat="false" ht="12.8" hidden="false" customHeight="false" outlineLevel="0" collapsed="false">
      <c r="A3" s="10" t="s">
        <v>102</v>
      </c>
      <c r="B3" s="60" t="s">
        <v>169</v>
      </c>
      <c r="C3" s="10" t="s">
        <v>170</v>
      </c>
      <c r="E3" s="10" t="str">
        <f aca="false">_xlfn.TEXTJOIN(",", 0, A3:C3)</f>
        <v>Co-Op Group Limited,Retail (fulham North End Road) North End Road London,SW6 1NJ</v>
      </c>
    </row>
    <row r="4" customFormat="false" ht="12.8" hidden="false" customHeight="false" outlineLevel="0" collapsed="false">
      <c r="A4" s="10" t="s">
        <v>102</v>
      </c>
      <c r="B4" s="10" t="s">
        <v>171</v>
      </c>
      <c r="C4" s="10" t="s">
        <v>172</v>
      </c>
      <c r="E4" s="10" t="str">
        <f aca="false">_xlfn.TEXTJOIN(",", 0, A4:C4)</f>
        <v>Co-Op Group Limited,Food, 276-288 Kingston Road, Wimbledon Chase,SW20 8LX</v>
      </c>
    </row>
    <row r="5" customFormat="false" ht="12.8" hidden="false" customHeight="false" outlineLevel="0" collapsed="false">
      <c r="A5" s="10" t="s">
        <v>124</v>
      </c>
      <c r="B5" s="10" t="s">
        <v>173</v>
      </c>
      <c r="C5" s="10" t="s">
        <v>174</v>
      </c>
      <c r="E5" s="10" t="str">
        <f aca="false">_xlfn.TEXTJOIN(",", 0, A5:C5)</f>
        <v>Euro Car Parts Limited,Fulton Road, Wembley Industrial Estate, Wembley, Middlesex,HA9 0TF</v>
      </c>
    </row>
    <row r="6" customFormat="false" ht="23.85" hidden="false" customHeight="false" outlineLevel="0" collapsed="false">
      <c r="A6" s="10" t="s">
        <v>124</v>
      </c>
      <c r="B6" s="58" t="s">
        <v>175</v>
      </c>
      <c r="C6" s="10" t="s">
        <v>176</v>
      </c>
      <c r="E6" s="58" t="str">
        <f aca="false">_xlfn.TEXTJOIN(",", 0, A6:C6)</f>
        <v>Euro Car Parts Limited,Units 3 &amp; 4 , Block 2, Woolwich Dockyard Industrial Estate, Woolwich
London,SE18 5PQ</v>
      </c>
    </row>
    <row r="7" customFormat="false" ht="12.8" hidden="false" customHeight="false" outlineLevel="0" collapsed="false">
      <c r="A7" s="10" t="s">
        <v>118</v>
      </c>
      <c r="B7" s="10" t="s">
        <v>177</v>
      </c>
      <c r="C7" s="10" t="s">
        <v>178</v>
      </c>
      <c r="E7" s="10" t="str">
        <f aca="false">_xlfn.TEXTJOIN(",", 0, A7:C7)</f>
        <v>Evans Cycles Limited,48 Richmond Road Kingston Surrey,KT2 5EE</v>
      </c>
    </row>
    <row r="8" customFormat="false" ht="12.8" hidden="false" customHeight="false" outlineLevel="0" collapsed="false">
      <c r="A8" s="10" t="s">
        <v>104</v>
      </c>
      <c r="B8" s="10" t="s">
        <v>179</v>
      </c>
      <c r="C8" s="10" t="s">
        <v>180</v>
      </c>
      <c r="E8" s="10" t="str">
        <f aca="false">_xlfn.TEXTJOIN(",", 0, A8:C8)</f>
        <v>Harvey Nichols Group Limited,109 - 125 Knightsbridge London,SW1X 7RJ</v>
      </c>
    </row>
    <row r="9" customFormat="false" ht="12.8" hidden="false" customHeight="false" outlineLevel="0" collapsed="false">
      <c r="A9" s="10" t="s">
        <v>106</v>
      </c>
      <c r="B9" s="10" t="s">
        <v>181</v>
      </c>
      <c r="C9" s="10" t="s">
        <v>182</v>
      </c>
      <c r="E9" s="10" t="str">
        <f aca="false">_xlfn.TEXTJOIN(",", 0, A9:C9)</f>
        <v>Homebase Group Limited,Weir Road, Wimbledon, London,SW19 8UG</v>
      </c>
    </row>
    <row r="10" customFormat="false" ht="12.8" hidden="false" customHeight="false" outlineLevel="0" collapsed="false">
      <c r="A10" s="10" t="s">
        <v>106</v>
      </c>
      <c r="B10" s="10" t="s">
        <v>183</v>
      </c>
      <c r="C10" s="10" t="s">
        <v>184</v>
      </c>
      <c r="E10" s="10" t="str">
        <f aca="false">_xlfn.TEXTJOIN(",", 0, A10:C10)</f>
        <v>Homebase Group Limited,The Causeway, Staines,TW18 3AP</v>
      </c>
    </row>
    <row r="11" customFormat="false" ht="12.8" hidden="false" customHeight="false" outlineLevel="0" collapsed="false">
      <c r="A11" s="10" t="s">
        <v>106</v>
      </c>
      <c r="B11" s="10" t="s">
        <v>185</v>
      </c>
      <c r="C11" s="10" t="s">
        <v>186</v>
      </c>
      <c r="E11" s="10" t="str">
        <f aca="false">_xlfn.TEXTJOIN(",", 0, A11:C11)</f>
        <v>Homebase Group Limited,10 Beckenham Hill Road, Catford,SE6 3NU</v>
      </c>
    </row>
    <row r="12" customFormat="false" ht="12.8" hidden="false" customHeight="false" outlineLevel="0" collapsed="false">
      <c r="A12" s="10" t="s">
        <v>106</v>
      </c>
      <c r="B12" s="10" t="s">
        <v>187</v>
      </c>
      <c r="C12" s="10" t="s">
        <v>188</v>
      </c>
      <c r="E12" s="10" t="str">
        <f aca="false">_xlfn.TEXTJOIN(",", 0, A12:C12)</f>
        <v>Homebase Group Limited,Kingston, 229-253 Kingston Road, New Malden,KT3 3SW</v>
      </c>
    </row>
    <row r="13" customFormat="false" ht="12.8" hidden="false" customHeight="false" outlineLevel="0" collapsed="false">
      <c r="A13" s="10" t="s">
        <v>106</v>
      </c>
      <c r="B13" s="10" t="s">
        <v>189</v>
      </c>
      <c r="C13" s="10" t="s">
        <v>190</v>
      </c>
      <c r="E13" s="10" t="str">
        <f aca="false">_xlfn.TEXTJOIN(",", 0, A13:C13)</f>
        <v>Homebase Group Limited,241 Kidbrooke Park Road, Kidbrooke, London,SE3 9PP</v>
      </c>
    </row>
    <row r="14" customFormat="false" ht="12.8" hidden="false" customHeight="false" outlineLevel="0" collapsed="false">
      <c r="A14" s="10" t="s">
        <v>126</v>
      </c>
      <c r="B14" s="10" t="s">
        <v>191</v>
      </c>
      <c r="C14" s="10" t="s">
        <v>192</v>
      </c>
      <c r="E14" s="10" t="str">
        <f aca="false">_xlfn.TEXTJOIN(",", 0, A14:C14)</f>
        <v>Outdoor And Cycle Concepts Ltd,Cotswold Outdoor, Cycle Surgery, 658-662 Fulham Road, London,SW6 5RX</v>
      </c>
    </row>
    <row r="15" customFormat="false" ht="12.8" hidden="false" customHeight="false" outlineLevel="0" collapsed="false">
      <c r="A15" s="10" t="s">
        <v>126</v>
      </c>
      <c r="B15" s="10" t="s">
        <v>193</v>
      </c>
      <c r="C15" s="10" t="s">
        <v>194</v>
      </c>
      <c r="E15" s="10" t="str">
        <f aca="false">_xlfn.TEXTJOIN(",", 0, A15:C15)</f>
        <v>Outdoor And Cycle Concepts Ltd,Cotswold Outdoor, 56-58 Garratt Lane, Southside Shopping Centre, Wandsworth, London,SW18 4TF</v>
      </c>
    </row>
    <row r="16" customFormat="false" ht="12.8" hidden="false" customHeight="false" outlineLevel="0" collapsed="false">
      <c r="A16" s="10" t="s">
        <v>108</v>
      </c>
      <c r="B16" s="10" t="s">
        <v>195</v>
      </c>
      <c r="C16" s="10" t="s">
        <v>196</v>
      </c>
      <c r="E16" s="10" t="str">
        <f aca="false">_xlfn.TEXTJOIN(",", 0, A16:C16)</f>
        <v>Paperchase Limited ,62 Northcote Road Northcote Road,SW11 1PA</v>
      </c>
    </row>
    <row r="17" customFormat="false" ht="12.8" hidden="false" customHeight="false" outlineLevel="0" collapsed="false">
      <c r="A17" s="10" t="s">
        <v>108</v>
      </c>
      <c r="B17" s="10" t="s">
        <v>197</v>
      </c>
      <c r="C17" s="10" t="s">
        <v>198</v>
      </c>
      <c r="E17" s="10" t="str">
        <f aca="false">_xlfn.TEXTJOIN(",", 0, A17:C17)</f>
        <v>Paperchase Limited ,346 - 348 High Road Chiswick London,W4 5TA</v>
      </c>
    </row>
    <row r="18" customFormat="false" ht="12.8" hidden="false" customHeight="false" outlineLevel="0" collapsed="false">
      <c r="A18" s="10" t="s">
        <v>110</v>
      </c>
      <c r="B18" s="10" t="s">
        <v>199</v>
      </c>
      <c r="C18" s="10" t="s">
        <v>200</v>
      </c>
      <c r="E18" s="10" t="str">
        <f aca="false">_xlfn.TEXTJOIN(",", 0, A18:C18)</f>
        <v>Poundland Limited,Limited 163-165 Balham High Road Balham,SW12 8BG</v>
      </c>
    </row>
    <row r="19" customFormat="false" ht="12.8" hidden="false" customHeight="false" outlineLevel="0" collapsed="false">
      <c r="A19" s="10" t="s">
        <v>110</v>
      </c>
      <c r="B19" s="10" t="s">
        <v>201</v>
      </c>
      <c r="C19" s="10" t="s">
        <v>202</v>
      </c>
      <c r="E19" s="10" t="str">
        <f aca="false">_xlfn.TEXTJOIN(",", 0, A19:C19)</f>
        <v>Poundland Limited,78-80 High Street The Exchange Putney London,SW15 1RB</v>
      </c>
    </row>
    <row r="20" customFormat="false" ht="12.8" hidden="false" customHeight="false" outlineLevel="0" collapsed="false">
      <c r="A20" s="10" t="s">
        <v>122</v>
      </c>
      <c r="B20" s="10" t="s">
        <v>203</v>
      </c>
      <c r="C20" s="10" t="s">
        <v>204</v>
      </c>
      <c r="E20" s="10" t="str">
        <f aca="false">_xlfn.TEXTJOIN(",", 0, A20:C20)</f>
        <v>Space NK Limited,Unit 6, 4 Cathedral Walk Cardinal Place Victoria London,SW1E 5JH</v>
      </c>
    </row>
    <row r="21" customFormat="false" ht="12.8" hidden="false" customHeight="false" outlineLevel="0" collapsed="false">
      <c r="A21" s="10" t="s">
        <v>112</v>
      </c>
      <c r="B21" s="10" t="s">
        <v>205</v>
      </c>
      <c r="C21" s="10" t="s">
        <v>206</v>
      </c>
      <c r="E21" s="10" t="str">
        <f aca="false">_xlfn.TEXTJOIN(",", 0, A21:C21)</f>
        <v>Superdrug,Units 1-4, Trinity Parade High Street Hounslow Middlesex,TW3 1HG</v>
      </c>
    </row>
    <row r="22" customFormat="false" ht="12.8" hidden="false" customHeight="false" outlineLevel="0" collapsed="false">
      <c r="A22" s="10" t="s">
        <v>112</v>
      </c>
      <c r="B22" s="10" t="s">
        <v>207</v>
      </c>
      <c r="C22" s="10" t="s">
        <v>208</v>
      </c>
      <c r="E22" s="10" t="str">
        <f aca="false">_xlfn.TEXTJOIN(",", 0, A22:C22)</f>
        <v>Superdrug,297-301, Station Rd Harrow Middlesex,HA1 2TA</v>
      </c>
    </row>
    <row r="23" customFormat="false" ht="12.8" hidden="false" customHeight="false" outlineLevel="0" collapsed="false">
      <c r="A23" s="10" t="s">
        <v>112</v>
      </c>
      <c r="B23" s="10" t="s">
        <v>209</v>
      </c>
      <c r="C23" s="10" t="s">
        <v>210</v>
      </c>
      <c r="E23" s="10" t="str">
        <f aca="false">_xlfn.TEXTJOIN(",", 0, A23:C23)</f>
        <v>Superdrug,2-8, Station Road, Hayes,UB3 4DA</v>
      </c>
    </row>
    <row r="24" customFormat="false" ht="12.8" hidden="false" customHeight="false" outlineLevel="0" collapsed="false">
      <c r="A24" s="10" t="s">
        <v>120</v>
      </c>
      <c r="B24" s="10" t="s">
        <v>211</v>
      </c>
      <c r="C24" s="10" t="s">
        <v>212</v>
      </c>
      <c r="E24" s="10" t="str">
        <f aca="false">_xlfn.TEXTJOIN(",", 0, A24:C24)</f>
        <v>Top Shop Group Limited,Oxford Circus, 36-38 Great Castle Street, West End, Greater London,W1W 8LG</v>
      </c>
    </row>
    <row r="25" customFormat="false" ht="12.8" hidden="false" customHeight="false" outlineLevel="0" collapsed="false">
      <c r="A25" s="10" t="s">
        <v>116</v>
      </c>
      <c r="B25" s="10" t="s">
        <v>213</v>
      </c>
      <c r="C25" s="10" t="s">
        <v>214</v>
      </c>
      <c r="E25" s="10" t="str">
        <f aca="false">_xlfn.TEXTJOIN(",", 0, A25:C25)</f>
        <v>Waterstones Booksellers Limited,82 Gower Street London,WC1E 6EQ</v>
      </c>
    </row>
    <row r="26" customFormat="false" ht="12.8" hidden="false" customHeight="false" outlineLevel="0" collapsed="false">
      <c r="A26" s="10" t="s">
        <v>116</v>
      </c>
      <c r="B26" s="10" t="s">
        <v>215</v>
      </c>
      <c r="C26" s="10" t="s">
        <v>216</v>
      </c>
      <c r="E26" s="10" t="str">
        <f aca="false">_xlfn.TEXTJOIN(",", 0, A26:C26)</f>
        <v>Waterstones Booksellers Limited,Hatchards Unit 1, St Pancras Euston Road London,N1C 4QP</v>
      </c>
    </row>
    <row r="27" customFormat="false" ht="12.8" hidden="false" customHeight="false" outlineLevel="0" collapsed="false">
      <c r="A27" s="10" t="s">
        <v>114</v>
      </c>
      <c r="B27" s="10" t="s">
        <v>217</v>
      </c>
      <c r="C27" s="10" t="s">
        <v>218</v>
      </c>
      <c r="E27" s="10" t="str">
        <f aca="false">_xlfn.TEXTJOIN(",", 0, A27:C27)</f>
        <v>Wilkinson Group PLC,90- 94 The Broadway West Ealing,W13 0SA</v>
      </c>
    </row>
    <row r="28" customFormat="false" ht="12.8" hidden="false" customHeight="false" outlineLevel="0" collapsed="false">
      <c r="A28" s="10" t="s">
        <v>112</v>
      </c>
      <c r="B28" s="10" t="s">
        <v>219</v>
      </c>
      <c r="C28" s="10" t="s">
        <v>220</v>
      </c>
      <c r="E28" s="10" t="str">
        <f aca="false">_xlfn.TEXTJOIN(",", 0, A28:C28)</f>
        <v>Superdrug,138-140 Rushey Green, Catford, London,SE6 4HQ</v>
      </c>
    </row>
    <row r="29" customFormat="false" ht="12.8" hidden="false" customHeight="false" outlineLevel="0" collapsed="false">
      <c r="A29" s="10" t="s">
        <v>128</v>
      </c>
      <c r="B29" s="10" t="s">
        <v>221</v>
      </c>
      <c r="C29" s="10" t="s">
        <v>222</v>
      </c>
      <c r="E29" s="10" t="str">
        <f aca="false">_xlfn.TEXTJOIN(",", 0, A29:C29)</f>
        <v>Johnson &amp; Johnson Vision Care (Ireland),Products European Vision Centre, Summit Business Park Hanworth Road Sunbury On Thames Middlesex,TW16 5DB</v>
      </c>
    </row>
    <row r="30" customFormat="false" ht="12.8" hidden="false" customHeight="false" outlineLevel="0" collapsed="false">
      <c r="A30" s="10" t="s">
        <v>112</v>
      </c>
      <c r="B30" s="61" t="s">
        <v>223</v>
      </c>
      <c r="C30" s="10" t="s">
        <v>224</v>
      </c>
      <c r="E30" s="10" t="str">
        <f aca="false">_xlfn.TEXTJOIN(",", 0, A30:C30)</f>
        <v>Superdrug,Retail, 471-487 Kings Road, Chelsea, London,SW10 0LU</v>
      </c>
    </row>
    <row r="31" customFormat="false" ht="12.8" hidden="false" customHeight="false" outlineLevel="0" collapsed="false">
      <c r="A31" s="10" t="s">
        <v>130</v>
      </c>
      <c r="B31" s="10" t="s">
        <v>225</v>
      </c>
      <c r="C31" s="61" t="s">
        <v>226</v>
      </c>
      <c r="D31" s="61"/>
      <c r="E31" s="10" t="str">
        <f aca="false">_xlfn.TEXTJOIN(",", 0, A31:C31)</f>
        <v>W H Smith Plc,Victoria Railway Station, Victoria Street, London,SW1V 1JT</v>
      </c>
    </row>
    <row r="32" customFormat="false" ht="12.8" hidden="false" customHeight="false" outlineLevel="0" collapsed="false">
      <c r="A32" s="10" t="s">
        <v>110</v>
      </c>
      <c r="B32" s="10" t="s">
        <v>227</v>
      </c>
      <c r="C32" s="10" t="s">
        <v>228</v>
      </c>
      <c r="E32" s="10" t="str">
        <f aca="false">_xlfn.TEXTJOIN(",", 0, A32:C32)</f>
        <v>Poundland Limited,530-536 High Rd, London,N17 9SX</v>
      </c>
    </row>
    <row r="33" customFormat="false" ht="23.85" hidden="false" customHeight="false" outlineLevel="0" collapsed="false">
      <c r="A33" s="10" t="s">
        <v>116</v>
      </c>
      <c r="B33" s="11" t="s">
        <v>229</v>
      </c>
      <c r="C33" s="10" t="s">
        <v>230</v>
      </c>
      <c r="E33" s="10" t="str">
        <f aca="false">_xlfn.TEXTJOIN(",", 0, A33:C33)</f>
        <v>Waterstones Booksellers Limited,Unit S 9, Bentalls Shopping Centre, Wood Street, Kingston Upon Thames, Surrey,KT1 1TR</v>
      </c>
    </row>
    <row r="34" customFormat="false" ht="23.85" hidden="false" customHeight="false" outlineLevel="0" collapsed="false">
      <c r="A34" s="10" t="s">
        <v>116</v>
      </c>
      <c r="B34" s="11" t="s">
        <v>231</v>
      </c>
      <c r="C34" s="10" t="s">
        <v>232</v>
      </c>
      <c r="E34" s="10" t="str">
        <f aca="false">_xlfn.TEXTJOIN(",", 0, A34:C34)</f>
        <v>Waterstones Booksellers Limited,The Grand Building, Trafalgar Square, London, London,WC2N 5EJ</v>
      </c>
    </row>
    <row r="35" customFormat="false" ht="23.85" hidden="false" customHeight="false" outlineLevel="0" collapsed="false">
      <c r="A35" s="10" t="s">
        <v>112</v>
      </c>
      <c r="B35" s="11" t="s">
        <v>233</v>
      </c>
      <c r="C35" s="10" t="s">
        <v>234</v>
      </c>
      <c r="E35" s="10" t="str">
        <f aca="false">_xlfn.TEXTJOIN(",", 0, A35:C35)</f>
        <v>Superdrug,228 Southwark Park Road, Bermondsey, London,SE16 3RW</v>
      </c>
    </row>
    <row r="36" customFormat="false" ht="12.8" hidden="false" customHeight="false" outlineLevel="0" collapsed="false">
      <c r="A36" s="10" t="s">
        <v>132</v>
      </c>
      <c r="B36" s="10" t="s">
        <v>235</v>
      </c>
      <c r="C36" s="10" t="s">
        <v>236</v>
      </c>
      <c r="E36" s="10" t="str">
        <f aca="false">_xlfn.TEXTJOIN(",", 0, A36:C36)</f>
        <v>Savers Health and Beauty Limited,118-120 High Street, Acton, London,W3 6QX</v>
      </c>
    </row>
    <row r="37" customFormat="false" ht="12.8" hidden="false" customHeight="false" outlineLevel="0" collapsed="false">
      <c r="A37" s="10" t="s">
        <v>102</v>
      </c>
      <c r="B37" s="11" t="s">
        <v>237</v>
      </c>
      <c r="C37" s="10" t="s">
        <v>238</v>
      </c>
      <c r="E37" s="10" t="str">
        <f aca="false">_xlfn.TEXTJOIN(",", 0, A37:C37)</f>
        <v>Co-Op Group Limited,271-273 City Road, Islington, London,EC1V 1LA</v>
      </c>
    </row>
    <row r="38" customFormat="false" ht="12.8" hidden="false" customHeight="false" outlineLevel="0" collapsed="false">
      <c r="A38" s="10" t="s">
        <v>106</v>
      </c>
      <c r="B38" s="10" t="s">
        <v>239</v>
      </c>
      <c r="C38" s="10" t="s">
        <v>240</v>
      </c>
      <c r="E38" s="10" t="str">
        <f aca="false">_xlfn.TEXTJOIN(",", 0, A38:C38)</f>
        <v>Homebase Group Limited,Swandon way, Wandsworth, London,SW18 1EW</v>
      </c>
    </row>
    <row r="39" customFormat="false" ht="12.8" hidden="false" customHeight="false" outlineLevel="0" collapsed="false">
      <c r="A39" s="10" t="s">
        <v>110</v>
      </c>
      <c r="B39" s="11" t="s">
        <v>241</v>
      </c>
      <c r="C39" s="10" t="s">
        <v>242</v>
      </c>
      <c r="E39" s="10" t="str">
        <f aca="false">_xlfn.TEXTJOIN(",", 0, A39:C39)</f>
        <v>Poundland Limited,143-151 High Street, Penge, London,SE20 7DS</v>
      </c>
    </row>
    <row r="40" customFormat="false" ht="12.8" hidden="false" customHeight="false" outlineLevel="0" collapsed="false">
      <c r="A40" s="10" t="s">
        <v>110</v>
      </c>
      <c r="B40" s="10" t="s">
        <v>243</v>
      </c>
      <c r="C40" s="10" t="s">
        <v>244</v>
      </c>
      <c r="E40" s="10" t="str">
        <f aca="false">_xlfn.TEXTJOIN(",", 0, A40:C40)</f>
        <v>Poundland Limited,172-176 Kilbur High Road, Kilburn,NW6 4JD</v>
      </c>
    </row>
    <row r="41" customFormat="false" ht="12.8" hidden="false" customHeight="false" outlineLevel="0" collapsed="false">
      <c r="A41" s="10" t="s">
        <v>110</v>
      </c>
      <c r="B41" s="11" t="s">
        <v>245</v>
      </c>
      <c r="C41" s="10" t="s">
        <v>246</v>
      </c>
      <c r="D41" s="10" t="s">
        <v>247</v>
      </c>
      <c r="E41" s="10" t="str">
        <f aca="false">_xlfn.TEXTJOIN(",", 0, A41:C41)</f>
        <v>Poundland Limited,435/441 High Road, Middlesex, Wembley,HA9 7AE</v>
      </c>
    </row>
    <row r="42" customFormat="false" ht="12.8" hidden="false" customHeight="false" outlineLevel="0" collapsed="false">
      <c r="A42" s="10" t="s">
        <v>110</v>
      </c>
      <c r="B42" s="10" t="s">
        <v>248</v>
      </c>
      <c r="C42" s="10" t="s">
        <v>249</v>
      </c>
      <c r="D42" s="10" t="s">
        <v>250</v>
      </c>
      <c r="E42" s="10" t="str">
        <f aca="false">_xlfn.TEXTJOIN(",", 0, A42:C42)</f>
        <v>Poundland Limited,106-110 High Street, New Malden, Surrey,KT3 4EU</v>
      </c>
    </row>
    <row r="43" customFormat="false" ht="23.85" hidden="false" customHeight="false" outlineLevel="0" collapsed="false">
      <c r="A43" s="10" t="s">
        <v>110</v>
      </c>
      <c r="B43" s="11" t="s">
        <v>251</v>
      </c>
      <c r="C43" s="10" t="s">
        <v>252</v>
      </c>
      <c r="D43" s="10" t="s">
        <v>253</v>
      </c>
      <c r="E43" s="10" t="str">
        <f aca="false">_xlfn.TEXTJOIN(",", 0, A43:C43)</f>
        <v>Poundland Limited,Unit 1, 49/63 King Street, Hammersmith, Greater London,W6 9HW</v>
      </c>
    </row>
    <row r="44" customFormat="false" ht="12.8" hidden="false" customHeight="false" outlineLevel="0" collapsed="false">
      <c r="A44" s="10" t="s">
        <v>134</v>
      </c>
      <c r="B44" s="10" t="s">
        <v>254</v>
      </c>
      <c r="C44" s="10" t="s">
        <v>255</v>
      </c>
      <c r="D44" s="10" t="s">
        <v>256</v>
      </c>
      <c r="E44" s="10" t="str">
        <f aca="false">_xlfn.TEXTJOIN(",", 0, A44:C44)</f>
        <v>L K Bennett Limited,Unit 18-21, Duke Of York Square, London,SW3 4SG</v>
      </c>
    </row>
    <row r="45" customFormat="false" ht="12.8" hidden="false" customHeight="false" outlineLevel="0" collapsed="false">
      <c r="A45" s="10" t="s">
        <v>136</v>
      </c>
      <c r="B45" s="10" t="s">
        <v>257</v>
      </c>
      <c r="C45" s="10" t="s">
        <v>258</v>
      </c>
      <c r="D45" s="10" t="s">
        <v>259</v>
      </c>
      <c r="E45" s="10" t="str">
        <f aca="false">_xlfn.TEXTJOIN(",", 0, A45:C45)</f>
        <v>Leyland SDM Limited,347-349 Kings Road, Chelsea, London,SW3 5UZ</v>
      </c>
    </row>
    <row r="46" customFormat="false" ht="12.8" hidden="false" customHeight="false" outlineLevel="0" collapsed="false">
      <c r="A46" s="10" t="s">
        <v>114</v>
      </c>
      <c r="B46" s="10" t="s">
        <v>260</v>
      </c>
      <c r="C46" s="10" t="s">
        <v>261</v>
      </c>
      <c r="E46" s="10" t="str">
        <f aca="false">_xlfn.TEXTJOIN(",", 0, A46:C46)</f>
        <v>Wilkinson Group PLC,The Broadway, Wimbledon, London,SW19 1QD</v>
      </c>
      <c r="J46" s="10" t="s">
        <v>262</v>
      </c>
    </row>
    <row r="47" customFormat="false" ht="12.8" hidden="false" customHeight="false" outlineLevel="0" collapsed="false">
      <c r="A47" s="10" t="s">
        <v>122</v>
      </c>
      <c r="B47" s="10" t="s">
        <v>263</v>
      </c>
      <c r="C47" s="10" t="s">
        <v>264</v>
      </c>
      <c r="D47" s="10" t="s">
        <v>265</v>
      </c>
      <c r="E47" s="10" t="str">
        <f aca="false">_xlfn.TEXTJOIN(",", 0, A47:C47)</f>
        <v>Space NK Limited,27 Duke Of York Square, London,SW3 4LY</v>
      </c>
      <c r="J47" s="10" t="s">
        <v>262</v>
      </c>
    </row>
    <row r="48" customFormat="false" ht="12.8" hidden="false" customHeight="false" outlineLevel="0" collapsed="false">
      <c r="A48" s="10" t="s">
        <v>138</v>
      </c>
      <c r="B48" s="10" t="s">
        <v>266</v>
      </c>
      <c r="C48" s="10" t="s">
        <v>267</v>
      </c>
      <c r="D48" s="10" t="s">
        <v>268</v>
      </c>
      <c r="E48" s="10" t="str">
        <f aca="false">_xlfn.TEXTJOIN(",", 0, A48:C48)</f>
        <v>Trotters Childrenswear &amp; Accessories Ltd,3 Gorst Road, London,NW10 6LA</v>
      </c>
      <c r="J48" s="10" t="s">
        <v>262</v>
      </c>
    </row>
    <row r="49" customFormat="false" ht="12.8" hidden="false" customHeight="false" outlineLevel="0" collapsed="false">
      <c r="A49" s="10" t="s">
        <v>110</v>
      </c>
      <c r="B49" s="10" t="s">
        <v>269</v>
      </c>
      <c r="C49" s="10" t="s">
        <v>270</v>
      </c>
      <c r="D49" s="10" t="s">
        <v>271</v>
      </c>
      <c r="E49" s="10" t="str">
        <f aca="false">_xlfn.TEXTJOIN(",", 0, A49:C49)</f>
        <v>Poundland Limited,55-57 Powis Street, Woolwich, London,SE18 6HZ</v>
      </c>
    </row>
    <row r="50" customFormat="false" ht="12.8" hidden="false" customHeight="false" outlineLevel="0" collapsed="false">
      <c r="A50" s="10" t="s">
        <v>110</v>
      </c>
      <c r="B50" s="10" t="s">
        <v>272</v>
      </c>
      <c r="C50" s="10" t="s">
        <v>273</v>
      </c>
      <c r="D50" s="10" t="s">
        <v>274</v>
      </c>
      <c r="E50" s="10" t="str">
        <f aca="false">_xlfn.TEXTJOIN(",", 0, A50:C50)</f>
        <v>Poundland Limited,Unit 323, Elephant And Castle Shopping Centre, Elephant And Castle, London,SE1 6TB</v>
      </c>
    </row>
    <row r="51" customFormat="false" ht="12.8" hidden="false" customHeight="false" outlineLevel="0" collapsed="false">
      <c r="A51" s="10" t="s">
        <v>140</v>
      </c>
      <c r="B51" s="10" t="s">
        <v>211</v>
      </c>
      <c r="C51" s="10" t="s">
        <v>212</v>
      </c>
      <c r="D51" s="10" t="s">
        <v>275</v>
      </c>
      <c r="E51" s="10" t="str">
        <f aca="false">_xlfn.TEXTJOIN(",", 0, A51:C51)</f>
        <v>Top Shop,Oxford Circus, 36-38 Great Castle Street, West End, Greater London,W1W 8LG</v>
      </c>
    </row>
    <row r="52" customFormat="false" ht="12.8" hidden="false" customHeight="false" outlineLevel="0" collapsed="false">
      <c r="A52" s="10" t="s">
        <v>143</v>
      </c>
      <c r="B52" s="10" t="s">
        <v>276</v>
      </c>
      <c r="C52" s="10" t="s">
        <v>277</v>
      </c>
      <c r="D52" s="10" t="s">
        <v>278</v>
      </c>
      <c r="E52" s="10" t="str">
        <f aca="false">_xlfn.TEXTJOIN(",", 0, A52:C52)</f>
        <v>Oliver Bonas,101-103 Balham High Rd, London,SW12 9AP</v>
      </c>
    </row>
    <row r="53" customFormat="false" ht="12.8" hidden="false" customHeight="false" outlineLevel="0" collapsed="false">
      <c r="A53" s="10" t="s">
        <v>143</v>
      </c>
      <c r="B53" s="10" t="s">
        <v>279</v>
      </c>
      <c r="C53" s="10" t="s">
        <v>280</v>
      </c>
      <c r="D53" s="10" t="s">
        <v>281</v>
      </c>
      <c r="E53" s="10" t="str">
        <f aca="false">_xlfn.TEXTJOIN(",", 0, A53:C53)</f>
        <v>Oliver Bonas,Unit A, 57-69 Parsons Green Lane, London,SW64HU</v>
      </c>
    </row>
    <row r="54" customFormat="false" ht="12.8" hidden="false" customHeight="false" outlineLevel="0" collapsed="false">
      <c r="A54" s="10" t="s">
        <v>143</v>
      </c>
      <c r="B54" s="10" t="s">
        <v>282</v>
      </c>
      <c r="C54" s="10" t="s">
        <v>283</v>
      </c>
      <c r="D54" s="10" t="s">
        <v>284</v>
      </c>
      <c r="E54" s="10" t="str">
        <f aca="false">_xlfn.TEXTJOIN(",", 0, A54:C54)</f>
        <v>Oliver Bonas,Unit 50 South Mall, Southside Shopping Centre, Wandsworth, London,SW18 4TE</v>
      </c>
    </row>
    <row r="55" customFormat="false" ht="12.8" hidden="false" customHeight="false" outlineLevel="0" collapsed="false">
      <c r="A55" s="10" t="s">
        <v>110</v>
      </c>
      <c r="B55" s="10" t="s">
        <v>285</v>
      </c>
      <c r="C55" s="10" t="s">
        <v>286</v>
      </c>
      <c r="D55" s="10" t="s">
        <v>287</v>
      </c>
      <c r="E55" s="10" t="str">
        <f aca="false">_xlfn.TEXTJOIN(",", 0, A55:C55)</f>
        <v>Poundland Limited,39-41 Seven Sisters Road, Holloway, London,N7 6AX</v>
      </c>
    </row>
    <row r="56" customFormat="false" ht="12.8" hidden="false" customHeight="false" outlineLevel="0" collapsed="false">
      <c r="A56" s="10" t="s">
        <v>110</v>
      </c>
      <c r="B56" s="10" t="s">
        <v>288</v>
      </c>
      <c r="C56" s="10" t="s">
        <v>289</v>
      </c>
      <c r="D56" s="10" t="s">
        <v>247</v>
      </c>
      <c r="E56" s="10" t="str">
        <f aca="false">_xlfn.TEXTJOIN(",", 0, A56:C56)</f>
        <v>Poundland Limited,Unit A, 492 - 500 High Road, Wembley, Middlesex,HA9 7BH</v>
      </c>
    </row>
    <row r="57" customFormat="false" ht="12.8" hidden="false" customHeight="false" outlineLevel="0" collapsed="false">
      <c r="A57" s="10" t="s">
        <v>110</v>
      </c>
      <c r="B57" s="10" t="s">
        <v>290</v>
      </c>
      <c r="C57" s="10" t="s">
        <v>291</v>
      </c>
      <c r="D57" s="10" t="s">
        <v>292</v>
      </c>
      <c r="E57" s="10" t="str">
        <f aca="false">_xlfn.TEXTJOIN(",", 0, A57:C57)</f>
        <v>Poundland Limited,Units 2-4 The Broadway, West 12 Shopping Centre, Shepherds Bush, London,W12 8PP</v>
      </c>
    </row>
    <row r="58" customFormat="false" ht="12.8" hidden="false" customHeight="false" outlineLevel="0" collapsed="false">
      <c r="A58" s="10" t="s">
        <v>146</v>
      </c>
      <c r="B58" s="10" t="s">
        <v>293</v>
      </c>
      <c r="C58" s="10" t="s">
        <v>294</v>
      </c>
      <c r="E58" s="10" t="str">
        <f aca="false">_xlfn.TEXTJOIN(",", 0, A58:C58)</f>
        <v>All Saints Retail Limited,Unit 6, Bellingham Way, Larkfield, Aylesford, Kent,ME20 6SQ</v>
      </c>
    </row>
    <row r="59" customFormat="false" ht="12.8" hidden="false" customHeight="false" outlineLevel="0" collapsed="false">
      <c r="A59" s="10" t="s">
        <v>116</v>
      </c>
      <c r="B59" s="10" t="s">
        <v>295</v>
      </c>
      <c r="C59" s="10" t="s">
        <v>296</v>
      </c>
      <c r="D59" s="10" t="s">
        <v>297</v>
      </c>
      <c r="E59" s="10" t="str">
        <f aca="false">_xlfn.TEXTJOIN(",", 0, A59:C59)</f>
        <v>Waterstones Booksellers Limited,2-6, Hill Street, Richmond, Surrey,TW10 6UA</v>
      </c>
    </row>
    <row r="60" customFormat="false" ht="12.8" hidden="false" customHeight="false" outlineLevel="0" collapsed="false">
      <c r="A60" s="10" t="s">
        <v>149</v>
      </c>
      <c r="B60" s="10" t="s">
        <v>298</v>
      </c>
      <c r="C60" s="10" t="s">
        <v>299</v>
      </c>
      <c r="D60" s="10" t="s">
        <v>300</v>
      </c>
      <c r="E60" s="10" t="str">
        <f aca="false">_xlfn.TEXTJOIN(",", 0, A60:C60)</f>
        <v>Boots UK Limited,122 Holborn, London,EC1N 2TD</v>
      </c>
    </row>
    <row r="61" customFormat="false" ht="12.8" hidden="false" customHeight="false" outlineLevel="0" collapsed="false">
      <c r="A61" s="10" t="s">
        <v>152</v>
      </c>
      <c r="B61" s="10" t="s">
        <v>301</v>
      </c>
      <c r="C61" s="10" t="s">
        <v>302</v>
      </c>
      <c r="D61" s="10" t="s">
        <v>303</v>
      </c>
      <c r="E61" s="10" t="str">
        <f aca="false">_xlfn.TEXTJOIN(",", 0, A61:C61)</f>
        <v>Burberry Limited,121 Regent Street, London,W1B 4TB</v>
      </c>
    </row>
    <row r="62" customFormat="false" ht="12.8" hidden="false" customHeight="false" outlineLevel="0" collapsed="false">
      <c r="A62" s="10" t="s">
        <v>110</v>
      </c>
      <c r="B62" s="10" t="s">
        <v>304</v>
      </c>
      <c r="C62" s="10" t="s">
        <v>305</v>
      </c>
      <c r="E62" s="10" t="str">
        <f aca="false">_xlfn.TEXTJOIN(",", 0, A62:C62)</f>
        <v>Poundland Limited,420 Brixton Road, Brixton, London,SW9 7AE</v>
      </c>
    </row>
    <row r="63" customFormat="false" ht="12.8" hidden="false" customHeight="false" outlineLevel="0" collapsed="false">
      <c r="A63" s="10" t="s">
        <v>110</v>
      </c>
      <c r="B63" s="10" t="s">
        <v>306</v>
      </c>
      <c r="C63" s="10" t="s">
        <v>307</v>
      </c>
      <c r="D63" s="10" t="s">
        <v>308</v>
      </c>
      <c r="E63" s="10" t="str">
        <f aca="false">_xlfn.TEXTJOIN(",", 0, A63:C63)</f>
        <v>Poundland Limited,44-50A, The Broadway Shopping Centre, Southall, Middlesex,UB1 1QB</v>
      </c>
    </row>
    <row r="64" customFormat="false" ht="12.8" hidden="false" customHeight="false" outlineLevel="0" collapsed="false">
      <c r="A64" s="10" t="s">
        <v>110</v>
      </c>
      <c r="B64" s="10" t="s">
        <v>309</v>
      </c>
      <c r="C64" s="10" t="s">
        <v>310</v>
      </c>
      <c r="D64" s="10" t="s">
        <v>311</v>
      </c>
      <c r="E64" s="10" t="str">
        <f aca="false">_xlfn.TEXTJOIN(",", 0, A64:C64)</f>
        <v>Poundland Limited,148 Streatham High Road, Streatham, London,SW16 1DF</v>
      </c>
    </row>
    <row r="65" customFormat="false" ht="12.8" hidden="false" customHeight="false" outlineLevel="0" collapsed="false">
      <c r="A65" s="10" t="s">
        <v>112</v>
      </c>
      <c r="B65" s="10" t="s">
        <v>312</v>
      </c>
      <c r="C65" s="10" t="s">
        <v>313</v>
      </c>
      <c r="D65" s="10" t="s">
        <v>314</v>
      </c>
      <c r="E65" s="10" t="str">
        <f aca="false">_xlfn.TEXTJOIN(",", 0, A65:C65)</f>
        <v>Superdrug,150 High Street, Sutton, Surrey,SM1 1NS</v>
      </c>
    </row>
    <row r="66" customFormat="false" ht="12.8" hidden="false" customHeight="false" outlineLevel="0" collapsed="false">
      <c r="A66" s="10" t="s">
        <v>112</v>
      </c>
      <c r="B66" s="10" t="s">
        <v>315</v>
      </c>
      <c r="C66" s="10" t="s">
        <v>316</v>
      </c>
      <c r="D66" s="10" t="s">
        <v>317</v>
      </c>
      <c r="E66" s="10" t="str">
        <f aca="false">_xlfn.TEXTJOIN(",", 0, A66:C66)</f>
        <v>Superdrug,371-375, Walworth Road, Walworth, London,SE17 2AL</v>
      </c>
    </row>
    <row r="67" customFormat="false" ht="12.8" hidden="false" customHeight="false" outlineLevel="0" collapsed="false">
      <c r="A67" s="10" t="s">
        <v>112</v>
      </c>
      <c r="B67" s="10" t="s">
        <v>318</v>
      </c>
      <c r="C67" s="10" t="s">
        <v>210</v>
      </c>
      <c r="D67" s="10" t="s">
        <v>319</v>
      </c>
      <c r="E67" s="10" t="str">
        <f aca="false">_xlfn.TEXTJOIN(",", 0, A67:C67)</f>
        <v>Superdrug,2-8 Station Rd, Hayes,UB3 4DA</v>
      </c>
    </row>
    <row r="68" customFormat="false" ht="12.8" hidden="false" customHeight="false" outlineLevel="0" collapsed="false">
      <c r="A68" s="10" t="s">
        <v>110</v>
      </c>
      <c r="B68" s="10" t="s">
        <v>320</v>
      </c>
      <c r="C68" s="10" t="s">
        <v>321</v>
      </c>
      <c r="D68" s="10" t="s">
        <v>322</v>
      </c>
      <c r="E68" s="10" t="str">
        <f aca="false">_xlfn.TEXTJOIN(",", 0, A68:C68)</f>
        <v>Poundland Limited,131-135 Burnt Oak Broadway, Edgware,HA8 5EL</v>
      </c>
    </row>
    <row r="69" customFormat="false" ht="12.8" hidden="false" customHeight="false" outlineLevel="0" collapsed="false">
      <c r="A69" s="10" t="s">
        <v>102</v>
      </c>
      <c r="B69" s="10" t="s">
        <v>323</v>
      </c>
      <c r="C69" s="10" t="s">
        <v>324</v>
      </c>
      <c r="D69" s="10" t="s">
        <v>325</v>
      </c>
      <c r="E69" s="10" t="str">
        <f aca="false">_xlfn.TEXTJOIN(",", 0, A69:C69)</f>
        <v>Co-Op Group Limited,27-37 Battersea Bridge Road Battersea London,SW11 3BA</v>
      </c>
    </row>
    <row r="70" customFormat="false" ht="12.8" hidden="false" customHeight="false" outlineLevel="0" collapsed="false">
      <c r="A70" s="10" t="s">
        <v>110</v>
      </c>
      <c r="B70" s="10" t="s">
        <v>326</v>
      </c>
      <c r="C70" s="10" t="s">
        <v>327</v>
      </c>
      <c r="D70" s="10" t="s">
        <v>328</v>
      </c>
      <c r="E70" s="10" t="str">
        <f aca="false">_xlfn.TEXTJOIN(",", 0, A70:C70)</f>
        <v>Poundland Limited,Unit 12a/13 Pentagon Shopping Centre Chatham Kent,ME4 4HY</v>
      </c>
    </row>
    <row r="71" customFormat="false" ht="12.8" hidden="false" customHeight="false" outlineLevel="0" collapsed="false">
      <c r="A71" s="10" t="s">
        <v>112</v>
      </c>
      <c r="B71" s="10" t="s">
        <v>329</v>
      </c>
      <c r="C71" s="10" t="s">
        <v>330</v>
      </c>
      <c r="D71" s="10" t="s">
        <v>331</v>
      </c>
      <c r="E71" s="10" t="str">
        <f aca="false">_xlfn.TEXTJOIN(",", 0, A71:C71)</f>
        <v>Superdrug,Unit 2, 128/134 Queensway, London,W2 6LS</v>
      </c>
    </row>
    <row r="72" customFormat="false" ht="12.8" hidden="false" customHeight="false" outlineLevel="0" collapsed="false">
      <c r="A72" s="10" t="s">
        <v>149</v>
      </c>
      <c r="B72" s="10" t="s">
        <v>332</v>
      </c>
      <c r="C72" s="10" t="s">
        <v>333</v>
      </c>
      <c r="D72" s="10" t="s">
        <v>334</v>
      </c>
      <c r="E72" s="10" t="str">
        <f aca="false">_xlfn.TEXTJOIN(",", 0, A72:C72)</f>
        <v>Boots UK Limited,128 The Chimes Shopping Centre, High Street, Uxbridge, Middlesex,UB8 1GA</v>
      </c>
    </row>
    <row r="73" customFormat="false" ht="12.8" hidden="false" customHeight="false" outlineLevel="0" collapsed="false">
      <c r="A73" s="10" t="s">
        <v>110</v>
      </c>
      <c r="B73" s="10" t="s">
        <v>335</v>
      </c>
      <c r="C73" s="10" t="s">
        <v>336</v>
      </c>
      <c r="D73" s="10" t="s">
        <v>337</v>
      </c>
      <c r="E73" s="10" t="str">
        <f aca="false">_xlfn.TEXTJOIN(",", 0, A73:C73)</f>
        <v>Poundland Limited,53-57 High St, Bromley,BR1 1JY</v>
      </c>
    </row>
    <row r="74" customFormat="false" ht="12.8" hidden="false" customHeight="false" outlineLevel="0" collapsed="false">
      <c r="A74" s="10" t="s">
        <v>102</v>
      </c>
      <c r="B74" s="10" t="s">
        <v>338</v>
      </c>
      <c r="C74" s="10" t="s">
        <v>339</v>
      </c>
      <c r="D74" s="10" t="s">
        <v>340</v>
      </c>
      <c r="E74" s="10" t="str">
        <f aca="false">_xlfn.TEXTJOIN(",", 0, A74:C74)</f>
        <v>Co-Op Group Limited,4 Buckhold Rd, London,SW18 4JS</v>
      </c>
    </row>
    <row r="75" customFormat="false" ht="12.8" hidden="false" customHeight="false" outlineLevel="0" collapsed="false">
      <c r="A75" s="10" t="s">
        <v>110</v>
      </c>
      <c r="B75" s="10" t="s">
        <v>341</v>
      </c>
      <c r="C75" s="10" t="s">
        <v>283</v>
      </c>
      <c r="D75" s="10" t="s">
        <v>342</v>
      </c>
      <c r="E75" s="10" t="str">
        <f aca="false">_xlfn.TEXTJOIN(",", 0, A75:C75)</f>
        <v>Poundland Limited,Unit 37, Central Mall, The Wandsworth Shopping Centre, Wandsworth,SW18 4TE</v>
      </c>
    </row>
    <row r="76" s="62" customFormat="true" ht="15" hidden="false" customHeight="false" outlineLevel="0" collapsed="false">
      <c r="A76" s="10" t="s">
        <v>110</v>
      </c>
      <c r="B76" s="0" t="s">
        <v>343</v>
      </c>
      <c r="C76" s="0" t="s">
        <v>344</v>
      </c>
      <c r="D76" s="0" t="s">
        <v>345</v>
      </c>
      <c r="E76" s="10" t="str">
        <f aca="false">_xlfn.TEXTJOIN(",", 0, A76:C76)</f>
        <v>Poundland Limited,48-54 St Stephens Street Norwich Norfolk,NR1 3SH</v>
      </c>
    </row>
    <row r="77" s="62" customFormat="true" ht="15" hidden="false" customHeight="false" outlineLevel="0" collapsed="false">
      <c r="A77" s="10" t="s">
        <v>112</v>
      </c>
      <c r="B77" s="0" t="s">
        <v>346</v>
      </c>
      <c r="C77" s="0" t="s">
        <v>347</v>
      </c>
      <c r="D77" s="0" t="s">
        <v>348</v>
      </c>
      <c r="E77" s="10" t="str">
        <f aca="false">_xlfn.TEXTJOIN(",", 0, A77:C77)</f>
        <v>Superdrug,37-39 Broad Street Teddington,TW11 8QZ</v>
      </c>
    </row>
    <row r="78" customFormat="false" ht="12.8" hidden="false" customHeight="false" outlineLevel="0" collapsed="false">
      <c r="A78" s="10" t="s">
        <v>112</v>
      </c>
      <c r="B78" s="10" t="s">
        <v>349</v>
      </c>
      <c r="C78" s="10" t="s">
        <v>242</v>
      </c>
      <c r="D78" s="10" t="s">
        <v>350</v>
      </c>
      <c r="E78" s="10" t="str">
        <f aca="false">_xlfn.TEXTJOIN(",", 0, A78:C78)</f>
        <v>Superdrug,125 High Street, Penge, London,SE20 7DS</v>
      </c>
    </row>
    <row r="79" customFormat="false" ht="12.8" hidden="false" customHeight="false" outlineLevel="0" collapsed="false">
      <c r="A79" s="10" t="s">
        <v>112</v>
      </c>
      <c r="B79" s="10" t="s">
        <v>351</v>
      </c>
      <c r="C79" s="10" t="s">
        <v>352</v>
      </c>
      <c r="D79" s="10" t="s">
        <v>353</v>
      </c>
      <c r="E79" s="10" t="str">
        <f aca="false">_xlfn.TEXTJOIN(",", 0, A79:C79)</f>
        <v>Superdrug,40 Clarence St, Kingston upon Thames,KT1 1NR</v>
      </c>
    </row>
    <row r="80" customFormat="false" ht="12.8" hidden="false" customHeight="false" outlineLevel="0" collapsed="false">
      <c r="A80" s="10" t="s">
        <v>110</v>
      </c>
      <c r="B80" s="10" t="s">
        <v>354</v>
      </c>
      <c r="C80" s="10" t="s">
        <v>355</v>
      </c>
      <c r="D80" s="10" t="s">
        <v>356</v>
      </c>
      <c r="E80" s="10" t="str">
        <f aca="false">_xlfn.TEXTJOIN(",", 0, A80:C80)</f>
        <v>Poundland Limited,57-63 Tooting High Street, Tooting, London ,SW17 0SP</v>
      </c>
    </row>
    <row r="81" customFormat="false" ht="12.8" hidden="false" customHeight="false" outlineLevel="0" collapsed="false">
      <c r="A81" s="10" t="s">
        <v>155</v>
      </c>
      <c r="B81" s="10" t="s">
        <v>357</v>
      </c>
      <c r="C81" s="10" t="s">
        <v>358</v>
      </c>
      <c r="D81" s="10" t="s">
        <v>359</v>
      </c>
      <c r="E81" s="10" t="str">
        <f aca="false">_xlfn.TEXTJOIN(",", 0, A81:C81)</f>
        <v>Hallhuber GmbH,Ariel Way, Westfield, White City, London,W12 7GF</v>
      </c>
    </row>
    <row r="82" customFormat="false" ht="12.8" hidden="false" customHeight="false" outlineLevel="0" collapsed="false">
      <c r="A82" s="10" t="s">
        <v>155</v>
      </c>
      <c r="B82" s="10" t="s">
        <v>360</v>
      </c>
      <c r="C82" s="10" t="s">
        <v>361</v>
      </c>
      <c r="D82" s="10" t="s">
        <v>362</v>
      </c>
      <c r="E82" s="10" t="str">
        <f aca="false">_xlfn.TEXTJOIN(",", 0, A82:C82)</f>
        <v>Hallhuber GmbH,C/O House of Fraser, 101 Victoria St, Victoria, London,SW1E 6QT</v>
      </c>
    </row>
    <row r="83" customFormat="false" ht="12.8" hidden="false" customHeight="false" outlineLevel="0" collapsed="false">
      <c r="A83" s="10" t="s">
        <v>158</v>
      </c>
      <c r="B83" s="10" t="s">
        <v>363</v>
      </c>
      <c r="C83" s="10" t="s">
        <v>364</v>
      </c>
      <c r="D83" s="10" t="s">
        <v>365</v>
      </c>
      <c r="E83" s="10" t="str">
        <f aca="false">_xlfn.TEXTJOIN(",", 0, A83:C83)</f>
        <v>Ford Sports &amp; Social Club,W H S T Pass Collection Collecting / Swiping Security Passes, Ford Sports &amp; Social Club, Newbury Park, Aldborough Road South, Newbury Park, Ilford, IG3 8HG,IG3 8HG</v>
      </c>
    </row>
    <row r="84" customFormat="false" ht="23.25" hidden="false" customHeight="false" outlineLevel="0" collapsed="false">
      <c r="A84" s="10" t="s">
        <v>102</v>
      </c>
      <c r="B84" s="58" t="s">
        <v>366</v>
      </c>
      <c r="C84" s="10" t="s">
        <v>367</v>
      </c>
      <c r="D84" s="10" t="s">
        <v>368</v>
      </c>
      <c r="E84" s="58" t="str">
        <f aca="false">_xlfn.TEXTJOIN(",", 0, A84:C84)</f>
        <v>Co-Op Group Limited,Co-Op Group Retail
(Shoreditch), 185 Old Street, London,EC1V 9NP</v>
      </c>
    </row>
    <row r="85" customFormat="false" ht="12.8" hidden="false" customHeight="false" outlineLevel="0" collapsed="false">
      <c r="A85" s="10" t="s">
        <v>112</v>
      </c>
      <c r="B85" s="10" t="s">
        <v>369</v>
      </c>
      <c r="C85" s="10" t="s">
        <v>370</v>
      </c>
      <c r="D85" s="10" t="s">
        <v>371</v>
      </c>
      <c r="E85" s="10" t="str">
        <f aca="false">_xlfn.TEXTJOIN(",", 0, A85:C85)</f>
        <v>Superdrug,6-8 Upper Wickham Lane, Welling, Kent,DA16 3HE</v>
      </c>
    </row>
    <row r="86" customFormat="false" ht="12.8" hidden="false" customHeight="false" outlineLevel="0" collapsed="false">
      <c r="A86" s="10" t="s">
        <v>160</v>
      </c>
      <c r="B86" s="10" t="s">
        <v>372</v>
      </c>
      <c r="C86" s="10" t="s">
        <v>373</v>
      </c>
      <c r="E86" s="10" t="str">
        <f aca="false">_xlfn.TEXTJOIN(",", 0, A86:C86)</f>
        <v>Burberry Group PLC,Textile Logistics, Unit 6, Skyport Trade Park, Skyport Drive, Harmondsworth, Heathrow, West Drayton, Middlesex,UB7 0LB</v>
      </c>
    </row>
  </sheetData>
  <dataValidations count="7">
    <dataValidation allowBlank="true" operator="equal" showDropDown="false" showErrorMessage="true" showInputMessage="false" sqref="A2:A47 A49:A50 A55:A57 A62:A71 A73:A80 A84:A85" type="list">
      <formula1>Addresses!$A$2:$A$20</formula1>
      <formula2>0</formula2>
    </dataValidation>
    <dataValidation allowBlank="true" operator="equal" showDropDown="false" showErrorMessage="true" showInputMessage="false" sqref="A48" type="list">
      <formula1>Addresses!$A$2:$A$39</formula1>
      <formula2>0</formula2>
    </dataValidation>
    <dataValidation allowBlank="true" operator="equal" showDropDown="false" showErrorMessage="true" showInputMessage="false" sqref="A51:A54" type="list">
      <formula1>Addresses!$A$2:$A$39</formula1>
      <formula2>0</formula2>
    </dataValidation>
    <dataValidation allowBlank="true" operator="equal" showDropDown="false" showErrorMessage="true" showInputMessage="false" sqref="A58:A61" type="list">
      <formula1>Addresses!$A$2:$A$79</formula1>
      <formula2>0</formula2>
    </dataValidation>
    <dataValidation allowBlank="true" operator="equal" showDropDown="false" showErrorMessage="true" showInputMessage="false" sqref="A72" type="list">
      <formula1>Addresses!$A$2:$A$79</formula1>
      <formula2>0</formula2>
    </dataValidation>
    <dataValidation allowBlank="true" operator="equal" showDropDown="false" showErrorMessage="true" showInputMessage="false" sqref="A81:A82" type="list">
      <formula1>Addresses!$A$2:$A$81</formula1>
      <formula2>0</formula2>
    </dataValidation>
    <dataValidation allowBlank="true" operator="equal" showDropDown="false" showErrorMessage="true" showInputMessage="false" sqref="A86" type="list">
      <formula1>Company!$A$2:$A$40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M88"/>
  <sheetViews>
    <sheetView showFormulas="false" showGridLines="true" showRowColHeaders="true" showZeros="true" rightToLeft="false" tabSelected="true" showOutlineSymbols="true" defaultGridColor="true" view="normal" topLeftCell="E77" colorId="64" zoomScale="160" zoomScaleNormal="160" zoomScalePageLayoutView="100" workbookViewId="0">
      <selection pane="topLeft" activeCell="E88" activeCellId="0" sqref="E88"/>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5.84"/>
    <col collapsed="false" customWidth="true" hidden="false" outlineLevel="0" max="4" min="4" style="0" width="92.14"/>
    <col collapsed="false" customWidth="false" hidden="false" outlineLevel="0" max="9" min="5" style="0" width="11.52"/>
    <col collapsed="false" customWidth="false" hidden="false" outlineLevel="0" max="10" min="10" style="4" width="11.52"/>
    <col collapsed="false" customWidth="false" hidden="false" outlineLevel="0" max="1025" min="11" style="0" width="11.52"/>
  </cols>
  <sheetData>
    <row r="1" s="63" customFormat="true" ht="12.8" hidden="false" customHeight="false" outlineLevel="0" collapsed="false">
      <c r="A1" s="0" t="s">
        <v>374</v>
      </c>
      <c r="B1" s="63" t="s">
        <v>375</v>
      </c>
      <c r="C1" s="63" t="s">
        <v>376</v>
      </c>
      <c r="D1" s="63" t="s">
        <v>164</v>
      </c>
      <c r="E1" s="63" t="s">
        <v>377</v>
      </c>
      <c r="F1" s="63" t="s">
        <v>378</v>
      </c>
      <c r="G1" s="63" t="s">
        <v>379</v>
      </c>
      <c r="H1" s="63" t="s">
        <v>380</v>
      </c>
      <c r="I1" s="63" t="s">
        <v>381</v>
      </c>
      <c r="J1" s="64"/>
    </row>
    <row r="2" customFormat="false" ht="12.8" hidden="false" customHeight="false" outlineLevel="0" collapsed="false">
      <c r="A2" s="0" t="n">
        <v>985323</v>
      </c>
      <c r="B2" s="1" t="n">
        <f aca="false">INDEX(JobSchedules!$B$2:$B$40, MATCH($A2, JobSchedules!$A$2:$A$40, 0))</f>
        <v>42976</v>
      </c>
      <c r="C2" s="0" t="str">
        <f aca="false">INDEX(Addresses!$C$2:$C$82, MATCH($D48, Addresses!$E$2:$E$82, 0))</f>
        <v>N7 6AX</v>
      </c>
      <c r="D2" s="4" t="str">
        <f aca="false">INDEX(JobSchedules!$F$2:$F$103, MATCH($A2, JobSchedules!$A$2:$A$103, 0))</f>
        <v>Superdrug,Units 1-4, Trinity Parade High Street Hounslow Middlesex,TW3 1HG</v>
      </c>
      <c r="E2" s="0" t="s">
        <v>382</v>
      </c>
      <c r="F2" s="4" t="n">
        <v>12.3</v>
      </c>
      <c r="I2" s="12" t="n">
        <v>43014</v>
      </c>
    </row>
    <row r="3" customFormat="false" ht="12.8" hidden="false" customHeight="false" outlineLevel="0" collapsed="false">
      <c r="A3" s="0" t="n">
        <v>970539</v>
      </c>
      <c r="B3" s="1" t="n">
        <f aca="false">INDEX(JobSchedules!$B$2:$B$40, MATCH($A3, JobSchedules!$A$2:$A$40, 0))</f>
        <v>42982</v>
      </c>
      <c r="C3" s="0" t="str">
        <f aca="false">INDEX(Addresses!$C$2:$C$82, MATCH($D3, Addresses!$E$2:$E$82, 0))</f>
        <v>SW12 8BG</v>
      </c>
      <c r="D3" s="4" t="str">
        <f aca="false">INDEX(JobSchedules!$F$2:$F$103, MATCH($A3, JobSchedules!$A$2:$A$103, 0))</f>
        <v>Poundland Limited,Limited 163-165 Balham High Road Balham,SW12 8BG</v>
      </c>
      <c r="E3" s="0" t="s">
        <v>382</v>
      </c>
      <c r="F3" s="4" t="n">
        <v>6.05</v>
      </c>
      <c r="I3" s="12" t="n">
        <v>43014</v>
      </c>
    </row>
    <row r="4" customFormat="false" ht="12.8" hidden="false" customHeight="false" outlineLevel="0" collapsed="false">
      <c r="A4" s="0" t="n">
        <v>985276</v>
      </c>
      <c r="B4" s="1" t="n">
        <f aca="false">INDEX(JobSchedules!$B$2:$B$40, MATCH($A4, JobSchedules!$A$2:$A$40, 0))</f>
        <v>42983</v>
      </c>
      <c r="C4" s="0" t="str">
        <f aca="false">INDEX(Addresses!$C$2:$C$82, MATCH($D4, Addresses!$E$2:$E$82, 0))</f>
        <v>HA1 2TA</v>
      </c>
      <c r="D4" s="4" t="str">
        <f aca="false">INDEX(JobSchedules!$F$2:$F$103, MATCH($A4, JobSchedules!$A$2:$A$103, 0))</f>
        <v>Superdrug,297-301, Station Rd Harrow Middlesex,HA1 2TA</v>
      </c>
      <c r="E4" s="0" t="s">
        <v>382</v>
      </c>
      <c r="F4" s="4" t="n">
        <v>17.55</v>
      </c>
      <c r="I4" s="12" t="n">
        <v>43014</v>
      </c>
    </row>
    <row r="5" customFormat="false" ht="12.8" hidden="false" customHeight="false" outlineLevel="0" collapsed="false">
      <c r="A5" s="0" t="n">
        <v>966946</v>
      </c>
      <c r="B5" s="1" t="n">
        <f aca="false">INDEX(JobSchedules!$B$2:$B$40, MATCH($A5, JobSchedules!$A$2:$A$40, 0))</f>
        <v>42984</v>
      </c>
      <c r="C5" s="0" t="str">
        <f aca="false">INDEX(Addresses!$C$2:$C$82, MATCH($D5, Addresses!$E$2:$E$82, 0))</f>
        <v>SW11 1PA</v>
      </c>
      <c r="D5" s="4" t="str">
        <f aca="false">INDEX(JobSchedules!$F$2:$F$103, MATCH($A5, JobSchedules!$A$2:$A$103, 0))</f>
        <v>Paperchase Limited ,62 Northcote Road Northcote Road,SW11 1PA</v>
      </c>
      <c r="E5" s="0" t="s">
        <v>382</v>
      </c>
      <c r="F5" s="4" t="n">
        <v>1.5</v>
      </c>
      <c r="I5" s="12" t="n">
        <v>43014</v>
      </c>
    </row>
    <row r="6" customFormat="false" ht="12.8" hidden="false" customHeight="false" outlineLevel="0" collapsed="false">
      <c r="A6" s="0" t="n">
        <v>987941</v>
      </c>
      <c r="B6" s="1" t="n">
        <f aca="false">INDEX(JobSchedules!$B$2:$B$40, MATCH($A6, JobSchedules!$A$2:$A$40, 0))</f>
        <v>42985</v>
      </c>
      <c r="C6" s="0" t="str">
        <f aca="false">INDEX(Addresses!$C$2:$C$82, MATCH($D6, Addresses!$E$2:$E$82, 0))</f>
        <v>W13 0SA</v>
      </c>
      <c r="D6" s="4" t="str">
        <f aca="false">INDEX(JobSchedules!$F$2:$F$103, MATCH($A6, JobSchedules!$A$2:$A$103, 0))</f>
        <v>Wilkinson Group PLC,90- 94 The Broadway West Ealing,W13 0SA</v>
      </c>
      <c r="E6" s="0" t="s">
        <v>382</v>
      </c>
      <c r="F6" s="4" t="n">
        <v>4.5</v>
      </c>
      <c r="I6" s="12" t="n">
        <v>43014</v>
      </c>
    </row>
    <row r="7" customFormat="false" ht="12.8" hidden="false" customHeight="false" outlineLevel="0" collapsed="false">
      <c r="A7" s="0" t="n">
        <v>974102</v>
      </c>
      <c r="B7" s="1" t="n">
        <f aca="false">INDEX(JobSchedules!$B$2:$B$40, MATCH($A7, JobSchedules!$A$2:$A$40, 0))</f>
        <v>42989</v>
      </c>
      <c r="C7" s="0" t="str">
        <f aca="false">INDEX(Addresses!$C$2:$C$82, MATCH($D7, Addresses!$E$2:$E$82, 0))</f>
        <v>SW19 8UG</v>
      </c>
      <c r="D7" s="4" t="str">
        <f aca="false">INDEX(JobSchedules!$F$2:$F$103, MATCH($A7, JobSchedules!$A$2:$A$103, 0))</f>
        <v>Homebase Group Limited,Weir Road, Wimbledon, London,SW19 8UG</v>
      </c>
      <c r="E7" s="0" t="s">
        <v>382</v>
      </c>
      <c r="F7" s="4" t="n">
        <v>3.6</v>
      </c>
      <c r="I7" s="12" t="n">
        <v>43014</v>
      </c>
    </row>
    <row r="8" customFormat="false" ht="12.8" hidden="false" customHeight="false" outlineLevel="0" collapsed="false">
      <c r="A8" s="0" t="n">
        <v>974103</v>
      </c>
      <c r="B8" s="1" t="n">
        <f aca="false">INDEX(JobSchedules!$B$2:$B$40, MATCH($A8, JobSchedules!$A$2:$A$40, 0))</f>
        <v>42990</v>
      </c>
      <c r="C8" s="0" t="str">
        <f aca="false">INDEX(Addresses!$C$2:$C$82, MATCH($D8, Addresses!$E$2:$E$82, 0))</f>
        <v>TW18 3AP</v>
      </c>
      <c r="D8" s="4" t="str">
        <f aca="false">INDEX(JobSchedules!$F$2:$F$103, MATCH($A8, JobSchedules!$A$2:$A$103, 0))</f>
        <v>Homebase Group Limited,The Causeway, Staines,TW18 3AP</v>
      </c>
      <c r="E8" s="0" t="s">
        <v>382</v>
      </c>
      <c r="F8" s="4" t="n">
        <v>14.8</v>
      </c>
      <c r="I8" s="12" t="n">
        <v>43014</v>
      </c>
    </row>
    <row r="9" customFormat="false" ht="12.8" hidden="false" customHeight="false" outlineLevel="0" collapsed="false">
      <c r="A9" s="0" t="n">
        <v>957597</v>
      </c>
      <c r="B9" s="1" t="n">
        <f aca="false">INDEX(JobSchedules!$B$2:$B$40, MATCH($A9, JobSchedules!$A$2:$A$40, 0))</f>
        <v>42992</v>
      </c>
      <c r="C9" s="0" t="str">
        <f aca="false">INDEX(Addresses!$C2:$C82, MATCH($D$9, Addresses!$E$2:$E$82, 1))</f>
        <v>SW20 0AX</v>
      </c>
      <c r="D9" s="4" t="str">
        <f aca="false">INDEX(JobSchedules!$F$2:$F$103, MATCH($A9, JobSchedules!$A$2:$A$103, 0))</f>
        <v>Co-Op Group Limited, Retail (Raynes Park) 68 - 74 Coombe Lane Raynes Park London, SW20 0AX</v>
      </c>
      <c r="E9" s="0" t="s">
        <v>382</v>
      </c>
      <c r="F9" s="4" t="n">
        <v>6.1</v>
      </c>
      <c r="I9" s="12" t="n">
        <v>43014</v>
      </c>
    </row>
    <row r="10" customFormat="false" ht="12.8" hidden="false" customHeight="false" outlineLevel="0" collapsed="false">
      <c r="A10" s="0" t="n">
        <v>961097</v>
      </c>
      <c r="B10" s="1" t="n">
        <f aca="false">INDEX(JobSchedules!$B$2:$B$40, MATCH($A10, JobSchedules!$A$2:$A$40, 0))</f>
        <v>42995</v>
      </c>
      <c r="C10" s="0" t="str">
        <f aca="false">INDEX(Addresses!$C$2:$C$82, MATCH($D10, Addresses!$E$2:$E$82, 0))</f>
        <v>SW1X 7RJ</v>
      </c>
      <c r="D10" s="4" t="str">
        <f aca="false">INDEX(JobSchedules!$F$2:$F$103, MATCH($A10, JobSchedules!$A$2:$A$103, 0))</f>
        <v>Harvey Nichols Group Limited,109 - 125 Knightsbridge London,SW1X 7RJ</v>
      </c>
      <c r="E10" s="0" t="s">
        <v>382</v>
      </c>
      <c r="F10" s="4" t="n">
        <v>6.1</v>
      </c>
      <c r="I10" s="12" t="n">
        <v>43014</v>
      </c>
    </row>
    <row r="11" customFormat="false" ht="12.8" hidden="false" customHeight="false" outlineLevel="0" collapsed="false">
      <c r="A11" s="0" t="n">
        <v>966957</v>
      </c>
      <c r="B11" s="1" t="n">
        <f aca="false">INDEX(JobSchedules!$B$2:$B$40, MATCH($A11, JobSchedules!$A$2:$A$40, 0))</f>
        <v>42997</v>
      </c>
      <c r="C11" s="0" t="str">
        <f aca="false">INDEX(Addresses!$C$2:$C$82, MATCH($D11, Addresses!$E$2:$E$82, 0))</f>
        <v>W4 5TA</v>
      </c>
      <c r="D11" s="4" t="str">
        <f aca="false">INDEX(JobSchedules!$F$2:$F$103, MATCH($A11, JobSchedules!$A$2:$A$103, 0))</f>
        <v>Paperchase Limited ,346 - 348 High Road Chiswick London,W4 5TA</v>
      </c>
      <c r="E11" s="0" t="s">
        <v>382</v>
      </c>
      <c r="F11" s="4" t="n">
        <v>4.35</v>
      </c>
      <c r="I11" s="12" t="n">
        <v>43042</v>
      </c>
    </row>
    <row r="12" customFormat="false" ht="12.8" hidden="false" customHeight="false" outlineLevel="0" collapsed="false">
      <c r="A12" s="0" t="n">
        <v>955181</v>
      </c>
      <c r="B12" s="1" t="n">
        <f aca="false">INDEX(JobSchedules!$B$2:$B$40, MATCH($A12, JobSchedules!$A$2:$A$40, 0))</f>
        <v>43005</v>
      </c>
      <c r="C12" s="0" t="str">
        <f aca="false">INDEX(Addresses!$C$2:$C$82, MATCH($D12, Addresses!$E$2:$E$82, 1))</f>
        <v>SW6 1NJ</v>
      </c>
      <c r="D12" s="4" t="str">
        <f aca="false">INDEX(JobSchedules!$F$2:$F$103, MATCH($A12, JobSchedules!$A$2:$A$103, 0))</f>
        <v>Co-Op Group Limited,Retail (fulham North End Road) North End Road London,SW6 1NJ</v>
      </c>
      <c r="E12" s="0" t="s">
        <v>382</v>
      </c>
      <c r="F12" s="4" t="n">
        <v>0</v>
      </c>
      <c r="I12" s="12" t="n">
        <v>43042</v>
      </c>
    </row>
    <row r="13" customFormat="false" ht="12.8" hidden="false" customHeight="false" outlineLevel="0" collapsed="false">
      <c r="A13" s="0" t="n">
        <v>962393</v>
      </c>
      <c r="B13" s="1" t="n">
        <f aca="false">INDEX(JobSchedules!$B$2:$B$40, MATCH($A13, JobSchedules!$A$2:$A$40, 0))</f>
        <v>43006</v>
      </c>
      <c r="C13" s="0" t="str">
        <f aca="false">INDEX(Addresses!$C$2:$C$82, MATCH($D13, Addresses!$E$2:$E$82, 0))</f>
        <v>WC1E 6EQ</v>
      </c>
      <c r="D13" s="4" t="str">
        <f aca="false">INDEX(JobSchedules!$F$2:$F$103, MATCH($A13, JobSchedules!$A$2:$A$103, 0))</f>
        <v>Waterstones Booksellers Limited,82 Gower Street London,WC1E 6EQ</v>
      </c>
      <c r="E13" s="0" t="s">
        <v>382</v>
      </c>
      <c r="F13" s="4" t="n">
        <v>3.9</v>
      </c>
      <c r="I13" s="12" t="n">
        <v>43042</v>
      </c>
    </row>
    <row r="14" customFormat="false" ht="12.8" hidden="false" customHeight="false" outlineLevel="0" collapsed="false">
      <c r="A14" s="0" t="n">
        <v>974115</v>
      </c>
      <c r="B14" s="1" t="n">
        <f aca="false">INDEX(JobSchedules!$B$2:$B$40, MATCH($A14, JobSchedules!$A$2:$A$40, 0))</f>
        <v>43011</v>
      </c>
      <c r="C14" s="0" t="str">
        <f aca="false">INDEX(Addresses!$C$2:$C$82, MATCH($D14, Addresses!$E$2:$E$82, 0))</f>
        <v>SE6 3NU</v>
      </c>
      <c r="D14" s="4" t="str">
        <f aca="false">INDEX(JobSchedules!$F$2:$F$103, MATCH($A14, JobSchedules!$A$2:$A$103, 0))</f>
        <v>Homebase Group Limited,10 Beckenham Hill Road, Catford,SE6 3NU</v>
      </c>
      <c r="E14" s="0" t="s">
        <v>382</v>
      </c>
      <c r="F14" s="4" t="n">
        <v>7.85</v>
      </c>
      <c r="I14" s="12" t="n">
        <v>43042</v>
      </c>
    </row>
    <row r="15" customFormat="false" ht="12.8" hidden="false" customHeight="false" outlineLevel="0" collapsed="false">
      <c r="A15" s="0" t="n">
        <v>980672</v>
      </c>
      <c r="B15" s="1" t="n">
        <f aca="false">INDEX(JobSchedules!$B$2:$B$40, MATCH($A15, JobSchedules!$A$2:$A$40, 0))</f>
        <v>43012</v>
      </c>
      <c r="C15" s="0" t="str">
        <f aca="false">INDEX(Addresses!$C$2:$C$82, MATCH($D15, Addresses!$E$2:$E$82, 0))</f>
        <v>SW15 1RB</v>
      </c>
      <c r="D15" s="4" t="str">
        <f aca="false">INDEX(JobSchedules!$F$2:$F$103, MATCH($A15, JobSchedules!$A$2:$A$103, 0))</f>
        <v>Poundland Limited,78-80 High Street The Exchange Putney London,SW15 1RB</v>
      </c>
      <c r="E15" s="0" t="s">
        <v>382</v>
      </c>
      <c r="F15" s="4" t="n">
        <v>0</v>
      </c>
      <c r="I15" s="12" t="n">
        <v>43042</v>
      </c>
    </row>
    <row r="16" customFormat="false" ht="12.8" hidden="false" customHeight="false" outlineLevel="0" collapsed="false">
      <c r="A16" s="0" t="n">
        <v>974118</v>
      </c>
      <c r="B16" s="1" t="n">
        <f aca="false">INDEX(JobSchedules!$B$2:$B$40, MATCH($A16, JobSchedules!$A$2:$A$40, 0))</f>
        <v>43019</v>
      </c>
      <c r="C16" s="0" t="str">
        <f aca="false">INDEX(Addresses!$C$2:$C$82, MATCH($D16, Addresses!$E$2:$E$82, 0))</f>
        <v>KT3 3SW</v>
      </c>
      <c r="D16" s="4" t="str">
        <f aca="false">INDEX(JobSchedules!$F$2:$F$103, MATCH($A16, JobSchedules!$A$2:$A$103, 0))</f>
        <v>Homebase Group Limited,Kingston, 229-253 Kingston Road, New Malden,KT3 3SW</v>
      </c>
      <c r="E16" s="0" t="s">
        <v>382</v>
      </c>
      <c r="F16" s="4" t="n">
        <v>6.85</v>
      </c>
      <c r="I16" s="12" t="n">
        <v>43042</v>
      </c>
    </row>
    <row r="17" customFormat="false" ht="12.8" hidden="false" customHeight="false" outlineLevel="0" collapsed="false">
      <c r="A17" s="0" t="n">
        <v>962384</v>
      </c>
      <c r="B17" s="1" t="n">
        <f aca="false">INDEX(JobSchedules!$B$2:$B$40, MATCH($A17, JobSchedules!$A$2:$A$40, 0))</f>
        <v>43025</v>
      </c>
      <c r="C17" s="0" t="str">
        <f aca="false">INDEX(Addresses!$C$2:$C$82, MATCH($D17, Addresses!$E$2:$E$82, 0))</f>
        <v>N1C 4QP</v>
      </c>
      <c r="D17" s="4" t="str">
        <f aca="false">INDEX(JobSchedules!$F$2:$F$103, MATCH($A17, JobSchedules!$A$2:$A$103, 0))</f>
        <v>Waterstones Booksellers Limited,Hatchards Unit 1, St Pancras Euston Road London,N1C 4QP</v>
      </c>
      <c r="E17" s="0" t="s">
        <v>382</v>
      </c>
      <c r="F17" s="4" t="n">
        <v>6.6</v>
      </c>
      <c r="I17" s="12" t="n">
        <v>43056</v>
      </c>
    </row>
    <row r="18" customFormat="false" ht="12.8" hidden="false" customHeight="false" outlineLevel="0" collapsed="false">
      <c r="A18" s="0" t="n">
        <v>972007</v>
      </c>
      <c r="B18" s="1" t="n">
        <f aca="false">INDEX(JobSchedules!$B$2:$B$40, MATCH($A18, JobSchedules!$A$2:$A$40, 0))</f>
        <v>43028</v>
      </c>
      <c r="C18" s="0" t="str">
        <f aca="false">INDEX(Addresses!$C$2:$C$82, MATCH($D18, Addresses!$E$2:$E$82, 0))</f>
        <v>HA9 0TF</v>
      </c>
      <c r="D18" s="4" t="str">
        <f aca="false">INDEX(JobSchedules!$F$2:$F$103, MATCH($A18, JobSchedules!$A$2:$A$103, 0))</f>
        <v>Euro Car Parts Limited,Fulton Road, Wembley Industrial Estate, Wembley, Middlesex,HA9 0TF</v>
      </c>
      <c r="E18" s="0" t="s">
        <v>382</v>
      </c>
      <c r="F18" s="4" t="n">
        <v>5.8</v>
      </c>
      <c r="I18" s="12" t="n">
        <v>43056</v>
      </c>
    </row>
    <row r="19" customFormat="false" ht="12.8" hidden="false" customHeight="false" outlineLevel="0" collapsed="false">
      <c r="A19" s="0" t="n">
        <v>974124</v>
      </c>
      <c r="B19" s="1" t="n">
        <f aca="false">INDEX(JobSchedules!$B$2:$B$40, MATCH($A19, JobSchedules!$A$2:$A$40, 0))</f>
        <v>43032</v>
      </c>
      <c r="C19" s="0" t="str">
        <f aca="false">INDEX(Addresses!$C$2:$C$82, MATCH($D19, Addresses!$E$2:$E$82, 0))</f>
        <v>SE3 9PP</v>
      </c>
      <c r="D19" s="4" t="str">
        <f aca="false">INDEX(JobSchedules!$F$2:$F$103, MATCH($A19, JobSchedules!$A$2:$A$103, 0))</f>
        <v>Homebase Group Limited,241 Kidbrooke Park Road, Kidbrooke, London,SE3 9PP</v>
      </c>
      <c r="E19" s="0" t="s">
        <v>382</v>
      </c>
      <c r="F19" s="4" t="n">
        <v>6.2</v>
      </c>
      <c r="I19" s="12" t="n">
        <v>43056</v>
      </c>
    </row>
    <row r="20" customFormat="false" ht="12.8" hidden="false" customHeight="false" outlineLevel="0" collapsed="false">
      <c r="A20" s="0" t="n">
        <v>985236</v>
      </c>
      <c r="B20" s="1" t="n">
        <f aca="false">INDEX(JobSchedules!$B$2:$B$40, MATCH($A20, JobSchedules!$A$2:$A$40, 0))</f>
        <v>43033</v>
      </c>
      <c r="C20" s="0" t="str">
        <f aca="false">INDEX(Addresses!$C$2:$C$82, MATCH($D20, Addresses!$E$2:$E$82, 0))</f>
        <v>UB3 4DA</v>
      </c>
      <c r="D20" s="4" t="str">
        <f aca="false">INDEX(JobSchedules!$F$2:$F$103, MATCH($A20, JobSchedules!$A$2:$A$103, 0))</f>
        <v>Superdrug,2-8, Station Road, Hayes,UB3 4DA</v>
      </c>
      <c r="E20" s="0" t="s">
        <v>382</v>
      </c>
      <c r="F20" s="4" t="n">
        <v>5.25</v>
      </c>
      <c r="I20" s="12" t="n">
        <v>43056</v>
      </c>
    </row>
    <row r="21" customFormat="false" ht="12.8" hidden="false" customHeight="false" outlineLevel="0" collapsed="false">
      <c r="A21" s="0" t="n">
        <v>501323</v>
      </c>
      <c r="B21" s="1" t="n">
        <f aca="false">INDEX(JobSchedules!$B$2:$B$40, MATCH($A21, JobSchedules!$A$2:$A$40, 0))</f>
        <v>43036</v>
      </c>
      <c r="C21" s="0" t="str">
        <f aca="false">INDEX(Addresses!$C$2:$C$82, MATCH($D21, Addresses!$E$2:$E$82, 0))</f>
        <v>SW18 4TF</v>
      </c>
      <c r="D21" s="4" t="str">
        <f aca="false">INDEX(JobSchedules!$F$2:$F$103, MATCH($A21, JobSchedules!$A$2:$A$103, 0))</f>
        <v>Outdoor And Cycle Concepts Ltd,Cotswold Outdoor, 56-58 Garratt Lane, Southside Shopping Centre, Wandsworth, London,SW18 4TF</v>
      </c>
      <c r="E21" s="0" t="s">
        <v>382</v>
      </c>
      <c r="F21" s="4" t="n">
        <v>3</v>
      </c>
      <c r="I21" s="12" t="n">
        <v>43056</v>
      </c>
    </row>
    <row r="22" s="13" customFormat="true" ht="12.8" hidden="false" customHeight="false" outlineLevel="0" collapsed="false">
      <c r="A22" s="0" t="n">
        <v>985329</v>
      </c>
      <c r="B22" s="14" t="n">
        <f aca="false">INDEX(JobSchedules!$B$2:$B$40, MATCH($A22, JobSchedules!$A$2:$A$40, 0))</f>
        <v>43039</v>
      </c>
      <c r="C22" s="13" t="str">
        <f aca="false">INDEX(Addresses!$C$2:$C$82, MATCH($D22, Addresses!$E$2:$E$82, 0))</f>
        <v>SE6 4HQ</v>
      </c>
      <c r="D22" s="18" t="str">
        <f aca="false">INDEX(JobSchedules!$F$2:$F$103, MATCH($A22, JobSchedules!$A$2:$A$103, 0))</f>
        <v>Superdrug,138-140 Rushey Green, Catford, London,SE6 4HQ</v>
      </c>
      <c r="E22" s="13" t="s">
        <v>382</v>
      </c>
      <c r="F22" s="18" t="n">
        <v>5.1</v>
      </c>
      <c r="I22" s="65" t="n">
        <v>43056</v>
      </c>
      <c r="J22" s="18" t="n">
        <f aca="false">SUM(F17:F22)</f>
        <v>31.95</v>
      </c>
      <c r="K22" s="13" t="s">
        <v>383</v>
      </c>
    </row>
    <row r="23" s="67" customFormat="true" ht="12.8" hidden="false" customHeight="false" outlineLevel="0" collapsed="false">
      <c r="A23" s="0" t="n">
        <v>975572</v>
      </c>
      <c r="B23" s="66" t="n">
        <f aca="false">INDEX(JobSchedules!$B$2:$B$40, MATCH($A23, JobSchedules!$A$2:$A$40, 0))</f>
        <v>43042</v>
      </c>
      <c r="C23" s="67" t="str">
        <f aca="false">INDEX(Addresses!$C$2:$C$82, 28)</f>
        <v>TW16 5DB</v>
      </c>
      <c r="D23" s="68" t="str">
        <f aca="false">INDEX(JobSchedules!$F$2:$F$103, MATCH($A23, JobSchedules!$A$2:$A$103, 0))</f>
        <v>Johnson &amp; Johnson Vision Care (Ireland),Products European Vision Centre, Summit Business Park Hanworth Road Sunbury On Thames Middlesex,TW16 5DB</v>
      </c>
      <c r="E23" s="67" t="s">
        <v>384</v>
      </c>
      <c r="F23" s="68" t="n">
        <f aca="false">1.5+1.5+8.9</f>
        <v>11.9</v>
      </c>
      <c r="G23" s="68" t="n">
        <v>8.9</v>
      </c>
      <c r="I23" s="69"/>
      <c r="J23" s="68"/>
      <c r="K23" s="70" t="s">
        <v>385</v>
      </c>
    </row>
    <row r="24" s="67" customFormat="true" ht="12.8" hidden="false" customHeight="false" outlineLevel="0" collapsed="false">
      <c r="A24" s="0" t="n">
        <v>975575</v>
      </c>
      <c r="B24" s="66" t="n">
        <f aca="false">INDEX(JobSchedules!$B$2:$B$40, MATCH($A24, JobSchedules!$A$2:$A$40, 0))</f>
        <v>43043</v>
      </c>
      <c r="C24" s="67" t="str">
        <f aca="false">INDEX(Addresses!$C$2:$C$82, 28)</f>
        <v>TW16 5DB</v>
      </c>
      <c r="D24" s="68" t="str">
        <f aca="false">INDEX(JobSchedules!$F$2:$F$103, MATCH($A24, JobSchedules!$A$2:$A$103, 0))</f>
        <v>Johnson &amp; Johnson Vision Care (Ireland),Products European Vision Centre, Summit Business Park Hanworth Road Sunbury On Thames Middlesex,TW16 5DB</v>
      </c>
      <c r="E24" s="67" t="s">
        <v>384</v>
      </c>
      <c r="F24" s="68" t="n">
        <f aca="false">1.5+1.5+8.9</f>
        <v>11.9</v>
      </c>
      <c r="G24" s="68" t="n">
        <v>8.9</v>
      </c>
      <c r="I24" s="69"/>
      <c r="J24" s="68"/>
      <c r="K24" s="70" t="s">
        <v>385</v>
      </c>
    </row>
    <row r="25" customFormat="false" ht="12.8" hidden="false" customHeight="false" outlineLevel="0" collapsed="false">
      <c r="A25" s="0" t="n">
        <v>980897</v>
      </c>
      <c r="B25" s="1" t="n">
        <f aca="false">INDEX(JobSchedules!$B$2:$B$40, MATCH($A25, JobSchedules!$A$2:$A$40, 0))</f>
        <v>43045</v>
      </c>
      <c r="C25" s="0" t="str">
        <f aca="false">INDEX(Addresses!$C$2:$C$82, MATCH($D25, Addresses!$E$2:$E$82, 0))</f>
        <v>N17 9SX</v>
      </c>
      <c r="D25" s="4" t="str">
        <f aca="false">INDEX(JobSchedules!$F$2:$F$103, MATCH($A25, JobSchedules!$A$2:$A$103, 0))</f>
        <v>Poundland Limited,530-536 High Rd, London,N17 9SX</v>
      </c>
      <c r="E25" s="0" t="s">
        <v>384</v>
      </c>
      <c r="F25" s="4" t="n">
        <f aca="false">1.5+5.4+1.5+2.8+1.5</f>
        <v>12.7</v>
      </c>
      <c r="I25" s="12" t="n">
        <v>43084</v>
      </c>
    </row>
    <row r="26" customFormat="false" ht="12.8" hidden="false" customHeight="false" outlineLevel="0" collapsed="false">
      <c r="A26" s="0" t="n">
        <v>955190</v>
      </c>
      <c r="B26" s="1" t="n">
        <f aca="false">INDEX(JobSchedules!$B$2:$B$40, MATCH($A26, JobSchedules!$A$2:$A$40, 0))</f>
        <v>43046</v>
      </c>
      <c r="C26" s="0" t="str">
        <f aca="false">INDEX(Addresses!$C$2:$C$82, 29)</f>
        <v>SW10 0LU</v>
      </c>
      <c r="D26" s="4" t="str">
        <f aca="false">INDEX(JobSchedules!$F$2:$F$103, MATCH($A26, JobSchedules!$A$2:$A$103, 0))</f>
        <v>Co-Op Group Limited,Retail, 471-487 Kings Road, Chelsea, London, SW10 0LU,</v>
      </c>
      <c r="E26" s="0" t="s">
        <v>386</v>
      </c>
      <c r="F26" s="4" t="n">
        <v>0</v>
      </c>
      <c r="I26" s="12" t="n">
        <v>43084</v>
      </c>
    </row>
    <row r="27" customFormat="false" ht="12.8" hidden="false" customHeight="false" outlineLevel="0" collapsed="false">
      <c r="A27" s="0" t="n">
        <v>981506</v>
      </c>
      <c r="B27" s="1" t="n">
        <f aca="false">INDEX(JobSchedules!$B$2:$B$40, MATCH($A27, JobSchedules!$A$2:$A$40, 0))</f>
        <v>43047</v>
      </c>
      <c r="C27" s="0" t="str">
        <f aca="false">INDEX(Addresses!$C$2:$C$82, 30)</f>
        <v>SW1V 1JT</v>
      </c>
      <c r="D27" s="4" t="str">
        <f aca="false">INDEX(JobSchedules!$F$2:$F$103, MATCH($A27, JobSchedules!$A$2:$A$103, 0))</f>
        <v>W H Smith Plc,Victoria Railway Station, Victoria Street, London,SW1E 5ND</v>
      </c>
      <c r="E27" s="0" t="s">
        <v>387</v>
      </c>
      <c r="F27" s="4" t="n">
        <f aca="false">1.5+1.5</f>
        <v>3</v>
      </c>
      <c r="I27" s="12" t="n">
        <v>43084</v>
      </c>
    </row>
    <row r="28" s="13" customFormat="true" ht="12.8" hidden="false" customHeight="false" outlineLevel="0" collapsed="false">
      <c r="A28" s="0" t="n">
        <v>984744</v>
      </c>
      <c r="B28" s="14" t="n">
        <f aca="false">INDEX(JobSchedules!$B$2:$B$40, MATCH($A28, JobSchedules!$A$2:$A$40, 0))</f>
        <v>43048</v>
      </c>
      <c r="C28" s="13" t="str">
        <f aca="false">INDEX(Addresses!$C$2:$C$82, MATCH($D28, Addresses!$E$2:$E$82, 0))</f>
        <v>W3 6QX</v>
      </c>
      <c r="D28" s="18" t="str">
        <f aca="false">INDEX(JobSchedules!$F$2:$F$103, MATCH($A28, JobSchedules!$A$2:$A$103, 0))</f>
        <v>Savers Health and Beauty Limited,118-120 High Street, Acton, London,W3 6QX</v>
      </c>
      <c r="E28" s="13" t="s">
        <v>384</v>
      </c>
      <c r="F28" s="18" t="n">
        <f aca="false">1.5+1.5+1.5</f>
        <v>4.5</v>
      </c>
      <c r="I28" s="65" t="n">
        <v>43084</v>
      </c>
      <c r="J28" s="18" t="n">
        <f aca="false">SUM(F23:F28)</f>
        <v>44</v>
      </c>
      <c r="K28" s="13" t="s">
        <v>388</v>
      </c>
    </row>
    <row r="29" customFormat="false" ht="12.8" hidden="false" customHeight="false" outlineLevel="0" collapsed="false">
      <c r="A29" s="0" t="n">
        <v>957648</v>
      </c>
      <c r="B29" s="1" t="n">
        <f aca="false">INDEX(JobSchedules!$B$2:$B$40, MATCH($A29, JobSchedules!$A$2:$A$40, 0))</f>
        <v>43052</v>
      </c>
      <c r="C29" s="0" t="str">
        <f aca="false">INDEX(Addresses!$C$2:$C$82, MATCH($D29, Addresses!$E$2:$E$82, 0))</f>
        <v>EC1V 1LA</v>
      </c>
      <c r="D29" s="4" t="str">
        <f aca="false">INDEX(JobSchedules!$F$2:$F$103, MATCH($A29, JobSchedules!$A$2:$A$103, 0))</f>
        <v>Co-Op Group Limited,271-273 City Road, Islington, London,EC1V 1LA</v>
      </c>
      <c r="E29" s="0" t="s">
        <v>384</v>
      </c>
      <c r="F29" s="4" t="n">
        <f aca="false">1.5+1.5+2.4+1.2</f>
        <v>6.6</v>
      </c>
      <c r="I29" s="12" t="n">
        <v>43098</v>
      </c>
    </row>
    <row r="30" customFormat="false" ht="12.8" hidden="false" customHeight="false" outlineLevel="0" collapsed="false">
      <c r="A30" s="0" t="n">
        <v>974130</v>
      </c>
      <c r="B30" s="1" t="n">
        <f aca="false">INDEX(JobSchedules!$B$2:$B$40, MATCH($A30, JobSchedules!$A$2:$A$40, 0))</f>
        <v>43053</v>
      </c>
      <c r="C30" s="0" t="str">
        <f aca="false">INDEX(Addresses!$C$2:$C$82, MATCH($D30, Addresses!$E$2:$E$82, 0))</f>
        <v>SW18 1EW</v>
      </c>
      <c r="D30" s="4" t="str">
        <f aca="false">INDEX(JobSchedules!$F$2:$F$103, MATCH($A30, JobSchedules!$A$2:$A$103, 0))</f>
        <v>Homebase Group Limited,Swandon way, Wandsworth, London,SW18 1EW</v>
      </c>
      <c r="E30" s="0" t="s">
        <v>386</v>
      </c>
      <c r="F30" s="4" t="n">
        <v>0</v>
      </c>
      <c r="I30" s="12" t="n">
        <v>43098</v>
      </c>
    </row>
    <row r="31" customFormat="false" ht="12.8" hidden="false" customHeight="false" outlineLevel="0" collapsed="false">
      <c r="A31" s="0" t="n">
        <v>962398</v>
      </c>
      <c r="B31" s="1" t="n">
        <f aca="false">INDEX(JobSchedules!$B$2:$B$40, MATCH($A31, JobSchedules!$A$2:$A$40, 0))</f>
        <v>43054</v>
      </c>
      <c r="C31" s="0" t="str">
        <f aca="false">INDEX(Addresses!$C$2:$C$82, MATCH($D31, Addresses!$E$2:$E$82, 0))</f>
        <v>WC2N 5EJ</v>
      </c>
      <c r="D31" s="4" t="str">
        <f aca="false">INDEX(JobSchedules!$F$2:$F$103, MATCH($A31, JobSchedules!$A$2:$A$103, 0))</f>
        <v>Waterstones Booksellers Limited,The Grand Building, Trafalgar Square, London, London,WC2N 5EJ</v>
      </c>
      <c r="E31" s="0" t="s">
        <v>387</v>
      </c>
      <c r="F31" s="4" t="n">
        <v>3</v>
      </c>
      <c r="I31" s="12" t="n">
        <v>43098</v>
      </c>
    </row>
    <row r="32" customFormat="false" ht="12.8" hidden="false" customHeight="false" outlineLevel="0" collapsed="false">
      <c r="A32" s="0" t="n">
        <v>984351</v>
      </c>
      <c r="B32" s="1" t="n">
        <f aca="false">INDEX(JobSchedules!$B$2:$B$40, MATCH($A32, JobSchedules!$A$2:$A$40, 0))</f>
        <v>43056</v>
      </c>
      <c r="C32" s="0" t="str">
        <f aca="false">INDEX(Addresses!$C$2:$C$82, MATCH($D32, Addresses!$E$2:$E$82, 0))</f>
        <v>SE16 3RW</v>
      </c>
      <c r="D32" s="4" t="str">
        <f aca="false">INDEX(JobSchedules!$F$2:$F$103, MATCH($A32, JobSchedules!$A$2:$A$103, 0))</f>
        <v>Superdrug,228 Southwark Park Road, Bermondsey, London,SE16 3RW</v>
      </c>
      <c r="E32" s="0" t="s">
        <v>384</v>
      </c>
      <c r="F32" s="4" t="n">
        <v>6.6</v>
      </c>
      <c r="I32" s="12" t="n">
        <v>43098</v>
      </c>
    </row>
    <row r="33" customFormat="false" ht="12.8" hidden="false" customHeight="false" outlineLevel="0" collapsed="false">
      <c r="A33" s="0" t="n">
        <v>980390</v>
      </c>
      <c r="B33" s="1" t="n">
        <f aca="false">INDEX(JobSchedules!$B$2:$B$40, MATCH($A33, JobSchedules!$A$2:$A$40, 0))</f>
        <v>43059</v>
      </c>
      <c r="C33" s="0" t="str">
        <f aca="false">INDEX(Addresses!$C$2:$C$82, MATCH($D33, Addresses!$E$2:$E$82, 0))</f>
        <v>NW6 4JD</v>
      </c>
      <c r="D33" s="4" t="str">
        <f aca="false">INDEX(JobSchedules!$F$2:$F$103, MATCH($A33, JobSchedules!$A$2:$A$103, 0))</f>
        <v>Poundland Limited,172-176 Kilbur High Road, Kilburn,NW6 4JD</v>
      </c>
      <c r="E33" s="0" t="s">
        <v>384</v>
      </c>
      <c r="F33" s="4" t="n">
        <v>6.6</v>
      </c>
      <c r="I33" s="12" t="n">
        <v>43098</v>
      </c>
    </row>
    <row r="34" customFormat="false" ht="12.8" hidden="false" customHeight="false" outlineLevel="0" collapsed="false">
      <c r="A34" s="0" t="n">
        <v>501310</v>
      </c>
      <c r="B34" s="1" t="n">
        <v>43061</v>
      </c>
      <c r="C34" s="0" t="str">
        <f aca="false">INDEX(Addresses!$C$2:$C$82, MATCH($D34, Addresses!$E$2:$E$82, 1))</f>
        <v>W4 5TA</v>
      </c>
      <c r="D34" s="4" t="str">
        <f aca="false">INDEX(JobSchedules!$F$2:$F$103, MATCH($A34, JobSchedules!$A$2:$A$103, 0))</f>
        <v>Poundland Limited,435-441 High Road, Wembley, London,HA9 7AE</v>
      </c>
      <c r="E34" s="0" t="s">
        <v>384</v>
      </c>
      <c r="F34" s="4" t="n">
        <v>6.9</v>
      </c>
      <c r="I34" s="12" t="n">
        <v>43098</v>
      </c>
    </row>
    <row r="35" customFormat="false" ht="12.8" hidden="false" customHeight="false" outlineLevel="0" collapsed="false">
      <c r="A35" s="0" t="n">
        <v>980618</v>
      </c>
      <c r="B35" s="1" t="n">
        <v>43067</v>
      </c>
      <c r="C35" s="0" t="str">
        <f aca="false">INDEX(Addresses!$C$2:$C$82, MATCH($D35, Addresses!$E$2:$E$82, 0))</f>
        <v>KT3 4EU</v>
      </c>
      <c r="D35" s="4" t="str">
        <f aca="false">INDEX(JobSchedules!$F$2:$F$103, MATCH($A35, JobSchedules!$A$2:$A$103, 0))</f>
        <v>Poundland Limited,106-110 High Street, New Malden, Surrey,KT3 4EU</v>
      </c>
      <c r="E35" s="0" t="s">
        <v>384</v>
      </c>
      <c r="F35" s="4" t="n">
        <v>6.1</v>
      </c>
      <c r="I35" s="12" t="n">
        <v>43098</v>
      </c>
    </row>
    <row r="36" s="13" customFormat="true" ht="12.8" hidden="false" customHeight="false" outlineLevel="0" collapsed="false">
      <c r="A36" s="0" t="n">
        <v>980662</v>
      </c>
      <c r="B36" s="14" t="n">
        <f aca="false">INDEX(JobSchedules!$B$2:$B$40, MATCH($A36, JobSchedules!$A$2:$A$40, 0))</f>
        <v>43068</v>
      </c>
      <c r="C36" s="13" t="str">
        <f aca="false">INDEX(Addresses!$C$2:$C$82, MATCH($D36, Addresses!$E$2:$E$82, 0))</f>
        <v>W6 9HW</v>
      </c>
      <c r="D36" s="18" t="str">
        <f aca="false">INDEX(JobSchedules!$F$2:$F$103, MATCH($A36, JobSchedules!$A$2:$A$103, 0))</f>
        <v>Poundland Limited,Unit 1, 49/63 King Street, Hammersmith, Greater London,W6 9HW</v>
      </c>
      <c r="E36" s="13" t="s">
        <v>386</v>
      </c>
      <c r="F36" s="18" t="n">
        <v>0</v>
      </c>
      <c r="I36" s="65" t="n">
        <v>43098</v>
      </c>
      <c r="J36" s="18" t="n">
        <f aca="false">SUM($F$29:$F$36)</f>
        <v>35.8</v>
      </c>
      <c r="K36" s="13" t="s">
        <v>389</v>
      </c>
      <c r="M36" s="13" t="s">
        <v>390</v>
      </c>
    </row>
    <row r="37" customFormat="false" ht="12.8" hidden="false" customHeight="false" outlineLevel="0" collapsed="false">
      <c r="A37" s="0" t="n">
        <v>504391</v>
      </c>
      <c r="B37" s="1" t="n">
        <f aca="false">INDEX(JobSchedules!$B$2:$B$40, MATCH($A37, JobSchedules!$A$2:$A$40, 0))</f>
        <v>43070</v>
      </c>
      <c r="C37" s="0" t="str">
        <f aca="false">INDEX(Addresses!$C$2:$C$82, MATCH($D37, Addresses!$E$2:$E$82, 0))</f>
        <v>SW3 4SG</v>
      </c>
      <c r="D37" s="4" t="str">
        <f aca="false">INDEX(JobSchedules!$F$2:$F$103, MATCH($A37, JobSchedules!$A$2:$A$103, 0))</f>
        <v>L K Bennett Limited,Unit 18-21, Duke Of York Square, London,SW3 4SG</v>
      </c>
      <c r="E37" s="0" t="s">
        <v>386</v>
      </c>
      <c r="F37" s="4" t="n">
        <v>0</v>
      </c>
      <c r="I37" s="12" t="n">
        <v>43140</v>
      </c>
    </row>
    <row r="38" customFormat="false" ht="12.8" hidden="false" customHeight="false" outlineLevel="0" collapsed="false">
      <c r="A38" s="0" t="n">
        <v>504432</v>
      </c>
      <c r="B38" s="1" t="n">
        <f aca="false">INDEX(JobSchedules!$B$2:$B$40, MATCH($A38, JobSchedules!$A$2:$A$40, 0))</f>
        <v>43071</v>
      </c>
      <c r="C38" s="0" t="str">
        <f aca="false">INDEX(Addresses!$C$2:$C$82, MATCH($D38, Addresses!$E$2:$E$82, 0))</f>
        <v>SW3 5UZ</v>
      </c>
      <c r="D38" s="4" t="str">
        <f aca="false">INDEX(JobSchedules!$F$2:$F$103, MATCH($A38, JobSchedules!$A$2:$A$103, 0))</f>
        <v>Leyland SDM Limited,347-349 Kings Road, Chelsea, London,SW3 5UZ</v>
      </c>
      <c r="E38" s="0" t="s">
        <v>386</v>
      </c>
      <c r="F38" s="4" t="n">
        <v>0</v>
      </c>
      <c r="G38" s="4"/>
      <c r="I38" s="12" t="n">
        <v>43140</v>
      </c>
    </row>
    <row r="39" customFormat="false" ht="12.8" hidden="false" customHeight="false" outlineLevel="0" collapsed="false">
      <c r="A39" s="0" t="n">
        <v>505192</v>
      </c>
      <c r="B39" s="1" t="n">
        <f aca="false">INDEX(JobSchedules!$B$2:$B$40, MATCH($A39, JobSchedules!$A$2:$A$40, 0))</f>
        <v>43075</v>
      </c>
      <c r="C39" s="0" t="str">
        <f aca="false">INDEX(Addresses!$C$2:$C$82, MATCH($D39, Addresses!$E$2:$E$82, 0))</f>
        <v>SW19 1QD</v>
      </c>
      <c r="D39" s="4" t="str">
        <f aca="false">INDEX(JobSchedules!$F$2:$F$103, MATCH($A39, JobSchedules!$A$2:$A$103, 0))</f>
        <v>Wilkinson Group PLC,The Broadway, Wimbledon, London,SW19 1QD</v>
      </c>
      <c r="F39" s="4" t="n">
        <v>7.2</v>
      </c>
      <c r="I39" s="12" t="n">
        <v>43140</v>
      </c>
    </row>
    <row r="40" customFormat="false" ht="12.8" hidden="false" customHeight="false" outlineLevel="0" collapsed="false">
      <c r="A40" s="0" t="n">
        <v>992009</v>
      </c>
      <c r="B40" s="1" t="n">
        <f aca="false">INDEX(JobSchedules!$B$2:$B$102, MATCH($A40, JobSchedules!$A$2:$A$102, 0))</f>
        <v>43081</v>
      </c>
      <c r="C40" s="0" t="str">
        <f aca="false">INDEX(Addresses!$C$2:$C$82, 5)</f>
        <v>SE18 5PQ</v>
      </c>
      <c r="D40" s="4" t="str">
        <f aca="false">INDEX(JobSchedules!$F$2:$F$103, MATCH($A40, JobSchedules!$A$2:$A$103, 0))</f>
        <v>Euro Car Parts Limited,Units 3 &amp; 4 , Block 2, Woolwich Dockyard Industrial Estate, WoolwichLondon,SE18 5PQ</v>
      </c>
      <c r="F40" s="4" t="n">
        <v>0</v>
      </c>
      <c r="I40" s="12" t="n">
        <v>43140</v>
      </c>
    </row>
    <row r="41" customFormat="false" ht="12.8" hidden="false" customHeight="false" outlineLevel="0" collapsed="false">
      <c r="A41" s="0" t="n">
        <v>503443</v>
      </c>
      <c r="B41" s="1" t="n">
        <f aca="false">INDEX(JobSchedules!$B$2:$B$102, MATCH($A41, JobSchedules!$A$2:$A$102, 0))</f>
        <v>43106</v>
      </c>
      <c r="C41" s="0" t="str">
        <f aca="false">INDEX(Addresses!$C$2:$C$82, MATCH($D41, Addresses!$E$2:$E$82, 0))</f>
        <v>NW10 6LA</v>
      </c>
      <c r="D41" s="4" t="str">
        <f aca="false">INDEX(JobSchedules!$F$2:$F$103, MATCH($A41, JobSchedules!$A$2:$A$103, 0))</f>
        <v>Trotters Childrenswear &amp; Accessories Ltd,3 Gorst Road, London,NW10 6LA</v>
      </c>
      <c r="F41" s="4" t="n">
        <v>4.5</v>
      </c>
      <c r="I41" s="12" t="n">
        <v>43140</v>
      </c>
    </row>
    <row r="42" customFormat="false" ht="12.8" hidden="false" customHeight="false" outlineLevel="0" collapsed="false">
      <c r="A42" s="0" t="n">
        <v>522461</v>
      </c>
      <c r="B42" s="1" t="n">
        <f aca="false">INDEX(JobSchedules!$B$2:$B$102, MATCH($A42, JobSchedules!$A$2:$A$102, 0))</f>
        <v>43108</v>
      </c>
      <c r="C42" s="0" t="str">
        <f aca="false">INDEX(Addresses!$C$2:$C$82, MATCH($D42, Addresses!$E$2:$E$82, 0))</f>
        <v>HA9 7AE</v>
      </c>
      <c r="D42" s="4" t="str">
        <f aca="false">INDEX(JobSchedules!$F$2:$F$103, MATCH($A42, JobSchedules!$A$2:$A$103, 0))</f>
        <v>Poundland Limited,435/441 High Road, Middlesex, Wembley,HA9 7AE</v>
      </c>
      <c r="F42" s="4" t="n">
        <v>4.5</v>
      </c>
      <c r="I42" s="12" t="n">
        <v>43140</v>
      </c>
    </row>
    <row r="43" customFormat="false" ht="12.8" hidden="false" customHeight="false" outlineLevel="0" collapsed="false">
      <c r="A43" s="0" t="n">
        <v>981107</v>
      </c>
      <c r="B43" s="1" t="n">
        <f aca="false">INDEX(JobSchedules!$B$2:$B$102, MATCH($A43, JobSchedules!$A$2:$A$102, 0))</f>
        <v>43109</v>
      </c>
      <c r="C43" s="0" t="str">
        <f aca="false">INDEX(Addresses!$C$2:$C$82, MATCH($D43, Addresses!$E$2:$E$82, 0))</f>
        <v>SE18 6HZ</v>
      </c>
      <c r="D43" s="4" t="str">
        <f aca="false">INDEX(JobSchedules!$F$2:$F$103, MATCH($A43, JobSchedules!$A$2:$A$103, 0))</f>
        <v>Poundland Limited,55-57 Powis Street, Woolwich, London,SE18 6HZ</v>
      </c>
      <c r="F43" s="4" t="n">
        <v>9</v>
      </c>
      <c r="I43" s="12" t="n">
        <v>43140</v>
      </c>
    </row>
    <row r="44" customFormat="false" ht="12.8" hidden="false" customHeight="false" outlineLevel="0" collapsed="false">
      <c r="A44" s="0" t="n">
        <v>980539</v>
      </c>
      <c r="B44" s="1" t="n">
        <f aca="false">INDEX(JobSchedules!$B$2:$B$102, MATCH($A44, JobSchedules!$A$2:$A$102, 0))</f>
        <v>43110</v>
      </c>
      <c r="C44" s="0" t="str">
        <f aca="false">INDEX(Addresses!$C$2:$C$82, MATCH($D44, Addresses!$E$2:$E$82, 0))</f>
        <v>SE1 6TB</v>
      </c>
      <c r="D44" s="4" t="str">
        <f aca="false">INDEX(JobSchedules!$F$2:$F$103, MATCH($A44, JobSchedules!$A$2:$A$103, 0))</f>
        <v>Poundland Limited,Unit 323, Elephant And Castle Shopping Centre, Elephant And Castle, London,SE1 6TB</v>
      </c>
      <c r="F44" s="4" t="n">
        <v>5.6</v>
      </c>
      <c r="I44" s="12" t="n">
        <v>43140</v>
      </c>
    </row>
    <row r="45" s="13" customFormat="true" ht="12.8" hidden="false" customHeight="false" outlineLevel="0" collapsed="false">
      <c r="A45" s="0" t="n">
        <v>975631</v>
      </c>
      <c r="B45" s="14" t="n">
        <f aca="false">INDEX(JobSchedules!$B$2:$B$102, MATCH($A45, JobSchedules!$A$2:$A$102, 0))</f>
        <v>43114</v>
      </c>
      <c r="C45" s="13" t="str">
        <f aca="false">INDEX(Addresses!$C$2:$C$82, MATCH($D45, Addresses!$E$2:$E$82, 0))</f>
        <v>W1W 8LG</v>
      </c>
      <c r="D45" s="18" t="str">
        <f aca="false">INDEX(JobSchedules!$F$2:$F$103, MATCH($A45, JobSchedules!$A$2:$A$103, 0))</f>
        <v>Top Shop Group Limited,Oxford Circus, 36-38 Great Castle Street, West End, Greater London,W1W 8LG</v>
      </c>
      <c r="F45" s="18" t="n">
        <v>3.9</v>
      </c>
      <c r="I45" s="65" t="n">
        <v>43140</v>
      </c>
      <c r="J45" s="18" t="n">
        <f aca="false">SUM(F37:F45)</f>
        <v>34.7</v>
      </c>
      <c r="K45" s="13" t="s">
        <v>391</v>
      </c>
    </row>
    <row r="46" customFormat="false" ht="12.8" hidden="false" customHeight="false" outlineLevel="0" collapsed="false">
      <c r="A46" s="0" t="n">
        <v>504489</v>
      </c>
      <c r="B46" s="1" t="n">
        <f aca="false">INDEX(JobSchedules!$B$2:$B$102, MATCH($A46, JobSchedules!$A$2:$A$102, 0))</f>
        <v>43116</v>
      </c>
      <c r="C46" s="0" t="str">
        <f aca="false">INDEX(Addresses!$C$2:$C$82, MATCH($D46, Addresses!$E$2:$E$82, 0))</f>
        <v>SW12 9AP</v>
      </c>
      <c r="D46" s="4" t="str">
        <f aca="false">INDEX(JobSchedules!$F$2:$F$103, MATCH($A46, JobSchedules!$A$2:$A$103, 0))</f>
        <v>Oliver Bonas,101-103 Balham High Rd, London,SW12 9AP</v>
      </c>
      <c r="F46" s="4" t="n">
        <v>7.4</v>
      </c>
      <c r="I46" s="12"/>
    </row>
    <row r="47" customFormat="false" ht="12.8" hidden="false" customHeight="false" outlineLevel="0" collapsed="false">
      <c r="A47" s="0" t="n">
        <v>504499</v>
      </c>
      <c r="B47" s="1" t="n">
        <f aca="false">INDEX(JobSchedules!$B$2:$B$102, MATCH($A47, JobSchedules!$A$2:$A$102, 0))</f>
        <v>43117</v>
      </c>
      <c r="C47" s="0" t="str">
        <f aca="false">INDEX(Addresses!$C$2:$C$82, MATCH($D47, Addresses!$E$2:$E$82, 0))</f>
        <v>SW18 4TE</v>
      </c>
      <c r="D47" s="4" t="str">
        <f aca="false">INDEX(JobSchedules!$F$2:$F$103, MATCH($A47, JobSchedules!$A$2:$A$103, 0))</f>
        <v>Oliver Bonas,Unit 50 South Mall, Southside Shopping Centre, Wandsworth, London,SW18 4TE</v>
      </c>
      <c r="F47" s="4" t="n">
        <v>3</v>
      </c>
      <c r="I47" s="12"/>
    </row>
    <row r="48" customFormat="false" ht="12.8" hidden="false" customHeight="false" outlineLevel="0" collapsed="false">
      <c r="A48" s="0" t="n">
        <v>980593</v>
      </c>
      <c r="B48" s="1" t="n">
        <f aca="false">INDEX(JobSchedules!$B$2:$B$102, MATCH($A48, JobSchedules!$A$2:$A$102, 0))</f>
        <v>43122</v>
      </c>
      <c r="C48" s="0" t="str">
        <f aca="false">INDEX(Addresses!$C$2:$C$82, MATCH($D48, Addresses!$E$2:$E$82, 0))</f>
        <v>N7 6AX</v>
      </c>
      <c r="D48" s="4" t="str">
        <f aca="false">INDEX(JobSchedules!$F$2:$F$103, MATCH($A48, JobSchedules!$A$2:$A$103, 0))</f>
        <v>Poundland Limited,39-41 Seven Sisters Road, Holloway, London,N7 6AX</v>
      </c>
      <c r="F48" s="4" t="n">
        <v>6.8</v>
      </c>
      <c r="I48" s="12"/>
    </row>
    <row r="49" customFormat="false" ht="12.8" hidden="false" customHeight="false" outlineLevel="0" collapsed="false">
      <c r="A49" s="0" t="n">
        <v>980503</v>
      </c>
      <c r="B49" s="1" t="n">
        <f aca="false">INDEX(JobSchedules!$B$2:$B$102, MATCH($A49, JobSchedules!$A$2:$A$102, 0))</f>
        <v>43123</v>
      </c>
      <c r="C49" s="0" t="str">
        <f aca="false">INDEX(Addresses!$C$2:$C$82, MATCH($D49, Addresses!$E$2:$E$82, 0))</f>
        <v>HA9 7AE</v>
      </c>
      <c r="D49" s="4" t="str">
        <f aca="false">INDEX(JobSchedules!$F$2:$F$103, MATCH($A49, JobSchedules!$A$2:$A$103, 0))</f>
        <v>Poundland Limited,435/441 High Road, Middlesex, Wembley,HA9 7AE</v>
      </c>
      <c r="F49" s="4" t="n">
        <v>7.3</v>
      </c>
    </row>
    <row r="50" customFormat="false" ht="12.8" hidden="false" customHeight="false" outlineLevel="0" collapsed="false">
      <c r="A50" s="0" t="n">
        <v>980551</v>
      </c>
      <c r="B50" s="1" t="n">
        <f aca="false">INDEX(JobSchedules!$B$2:$B$102, MATCH($A50, JobSchedules!$A$2:$A$102, 0))</f>
        <v>43124</v>
      </c>
      <c r="C50" s="0" t="s">
        <v>291</v>
      </c>
      <c r="D50" s="4" t="str">
        <f aca="false">INDEX(JobSchedules!$F$2:$F$103, MATCH($A50, JobSchedules!$A$2:$A$103, 0))</f>
        <v>Poundland Limited, Units 2-4 The Broadway, West 12 Shopping Centre, Shepherds Bush, London,W12 8PP</v>
      </c>
      <c r="F50" s="4" t="n">
        <v>4.7</v>
      </c>
    </row>
    <row r="51" s="67" customFormat="true" ht="12.8" hidden="false" customHeight="false" outlineLevel="0" collapsed="false">
      <c r="A51" s="0" t="n">
        <v>980954</v>
      </c>
      <c r="B51" s="66" t="n">
        <f aca="false">INDEX(JobSchedules!$B$2:$B$102, MATCH($A51, JobSchedules!$A$2:$A$102, 0))</f>
        <v>43125</v>
      </c>
      <c r="C51" s="67" t="str">
        <f aca="false">INDEX(Addresses!$C$2:$C$82, MATCH($D51, Addresses!$E$2:$E$82, 0))</f>
        <v>HA8 5EL</v>
      </c>
      <c r="D51" s="68" t="str">
        <f aca="false">INDEX(JobSchedules!$F$2:$F$103, MATCH($A51, JobSchedules!$A$2:$A$103, 0))</f>
        <v>Poundland Limited,131-135 Burnt Oak Broadway, Edgware,HA8 5EL</v>
      </c>
      <c r="F51" s="68" t="n">
        <v>9.8</v>
      </c>
      <c r="J51" s="68"/>
      <c r="K51" s="70" t="s">
        <v>385</v>
      </c>
    </row>
    <row r="52" customFormat="false" ht="12.8" hidden="false" customHeight="false" outlineLevel="0" collapsed="false">
      <c r="A52" s="0" t="n">
        <v>500091</v>
      </c>
      <c r="B52" s="1" t="n">
        <f aca="false">INDEX(JobSchedules!$B$2:$B$102, MATCH($A52, JobSchedules!$A$2:$A$102, 0))</f>
        <v>43130</v>
      </c>
      <c r="C52" s="0" t="str">
        <f aca="false">INDEX(Addresses!$C$2:$C$82, MATCH($D52, Addresses!$E$2:$E$82, 0))</f>
        <v>ME20 6SQ</v>
      </c>
      <c r="D52" s="4" t="str">
        <f aca="false">INDEX(JobSchedules!$F$2:$F$103, MATCH($A52, JobSchedules!$A$2:$A$103, 0))</f>
        <v>All Saints Retail Limited,Unit 6, Bellingham Way, Larkfield, Aylesford, Kent,ME20 6SQ</v>
      </c>
      <c r="F52" s="4" t="n">
        <v>5.2</v>
      </c>
    </row>
    <row r="53" customFormat="false" ht="12.8" hidden="false" customHeight="false" outlineLevel="0" collapsed="false">
      <c r="A53" s="0" t="n">
        <v>500093</v>
      </c>
      <c r="B53" s="1" t="n">
        <f aca="false">INDEX(JobSchedules!$B$2:$B$102, MATCH($A53, JobSchedules!$A$2:$A$102, 0))</f>
        <v>43131</v>
      </c>
      <c r="C53" s="0" t="str">
        <f aca="false">INDEX(Addresses!$C$2:$C$82, MATCH($D53, Addresses!$E$2:$E$82, 0))</f>
        <v>ME20 6SQ</v>
      </c>
      <c r="D53" s="4" t="str">
        <f aca="false">INDEX(JobSchedules!$F$2:$F$103, MATCH($A53, JobSchedules!$A$2:$A$103, 0))</f>
        <v>All Saints Retail Limited,Unit 6, Bellingham Way, Larkfield, Aylesford, Kent,ME20 6SQ</v>
      </c>
      <c r="F53" s="4" t="n">
        <v>4.2</v>
      </c>
    </row>
    <row r="54" s="70" customFormat="true" ht="12.8" hidden="false" customHeight="false" outlineLevel="0" collapsed="false">
      <c r="A54" s="0" t="n">
        <v>507021</v>
      </c>
      <c r="B54" s="71" t="n">
        <f aca="false">INDEX(JobSchedules!$B$2:$B$102, MATCH($A54, JobSchedules!$A$2:$A$102, 0))</f>
        <v>43135</v>
      </c>
      <c r="C54" s="70" t="str">
        <f aca="false">INDEX(Addresses!$C$2:$C$82, MATCH($D54, Addresses!$E$2:$E$82, 0))</f>
        <v>W1B 4TB</v>
      </c>
      <c r="D54" s="72" t="str">
        <f aca="false">INDEX(JobSchedules!$F$2:$F$103, MATCH($A54, JobSchedules!$A$2:$A$103, 0))</f>
        <v>Burberry Limited,121 Regent Street, London,W1B 4TB</v>
      </c>
      <c r="F54" s="18" t="n">
        <f aca="false">1.5+3.8</f>
        <v>5.3</v>
      </c>
      <c r="G54" s="72"/>
      <c r="J54" s="72" t="n">
        <f aca="false">SUM(F46:F54)</f>
        <v>53.7</v>
      </c>
      <c r="K54" s="70" t="s">
        <v>392</v>
      </c>
    </row>
    <row r="55" customFormat="false" ht="12.8" hidden="false" customHeight="false" outlineLevel="0" collapsed="false">
      <c r="A55" s="0" t="n">
        <v>980971</v>
      </c>
      <c r="B55" s="1" t="n">
        <f aca="false">INDEX(JobSchedules!$B$2:$B$102, MATCH($A55, JobSchedules!$A$2:$A$102, 0))</f>
        <v>43136</v>
      </c>
      <c r="C55" s="0" t="str">
        <f aca="false">INDEX(Addresses!$C$2:$C$82, MATCH($D55, Addresses!$E$2:$E$82, 0))</f>
        <v>SW9 7AE</v>
      </c>
      <c r="D55" s="4" t="str">
        <f aca="false">INDEX(JobSchedules!$F$2:$F$103, MATCH($A55, JobSchedules!$A$2:$A$103, 0))</f>
        <v>Poundland Limited,420 Brixton Road, Brixton, London,SW9 7AE</v>
      </c>
      <c r="F55" s="4" t="n">
        <v>3</v>
      </c>
    </row>
    <row r="56" customFormat="false" ht="12.8" hidden="false" customHeight="false" outlineLevel="0" collapsed="false">
      <c r="A56" s="0" t="n">
        <v>962406</v>
      </c>
      <c r="B56" s="1" t="n">
        <f aca="false">INDEX(JobSchedules!$B$2:$B$102, MATCH($A56, JobSchedules!$A$2:$A$102, 0))</f>
        <v>43137</v>
      </c>
      <c r="C56" s="0" t="str">
        <f aca="false">INDEX(Addresses!$C$2:$C$82, MATCH($D56, Addresses!$E$2:$E$82, 0))</f>
        <v>TW10 6UA</v>
      </c>
      <c r="D56" s="4" t="str">
        <f aca="false">INDEX(JobSchedules!$F$2:$F$103, MATCH($A56, JobSchedules!$A$2:$A$103, 0))</f>
        <v>Waterstones Booksellers Limited,2-6, Hill Street, Richmond, Surrey,TW10 6UA</v>
      </c>
      <c r="F56" s="4" t="n">
        <v>6</v>
      </c>
    </row>
    <row r="57" customFormat="false" ht="12.8" hidden="false" customHeight="false" outlineLevel="0" collapsed="false">
      <c r="A57" s="0" t="n">
        <v>979065</v>
      </c>
      <c r="B57" s="1" t="n">
        <f aca="false">INDEX(JobSchedules!$B$2:$B$102, MATCH($A57, JobSchedules!$A$2:$A$102, 0))</f>
        <v>43138</v>
      </c>
      <c r="C57" s="0" t="str">
        <f aca="false">INDEX(Addresses!$C$2:$C$82, MATCH($D57, Addresses!$E$2:$E$82, 0))</f>
        <v>EC1N 2TD</v>
      </c>
      <c r="D57" s="4" t="str">
        <f aca="false">INDEX(JobSchedules!$F$2:$F$103, MATCH($A57, JobSchedules!$A$2:$A$103, 0))</f>
        <v>Boots UK Limited,122 Holborn, London,EC1N 2TD</v>
      </c>
      <c r="F57" s="4" t="n">
        <f aca="false">1.5+3.9</f>
        <v>5.4</v>
      </c>
    </row>
    <row r="58" customFormat="false" ht="12.8" hidden="false" customHeight="false" outlineLevel="0" collapsed="false">
      <c r="A58" s="0" t="n">
        <v>980776</v>
      </c>
      <c r="B58" s="1" t="n">
        <f aca="false">INDEX(JobSchedules!$B$2:$B$102, MATCH($A58, JobSchedules!$A$2:$A$102, 0))</f>
        <v>43138</v>
      </c>
      <c r="C58" s="0" t="str">
        <f aca="false">INDEX(Addresses!$C$2:$C$82, MATCH($D58, Addresses!$E$2:$E$82, 0))</f>
        <v>UB1 1QB</v>
      </c>
      <c r="D58" s="4" t="str">
        <f aca="false">INDEX(JobSchedules!$F$2:$F$103, MATCH($A58, JobSchedules!$A$2:$A$103, 0))</f>
        <v>Poundland Limited,44-50A, The Broadway Shopping Centre, Southall, Middlesex,UB1 1QB</v>
      </c>
      <c r="F58" s="4" t="n">
        <f aca="false">3.9+0.5</f>
        <v>4.4</v>
      </c>
    </row>
    <row r="59" s="74" customFormat="true" ht="12.8" hidden="false" customHeight="false" outlineLevel="0" collapsed="false">
      <c r="A59" s="0" t="n">
        <v>980948</v>
      </c>
      <c r="B59" s="73" t="n">
        <f aca="false">INDEX(JobSchedules!$B$2:$B$102, MATCH($A59, JobSchedules!$A$2:$A$102, 0))</f>
        <v>43139</v>
      </c>
      <c r="C59" s="74" t="str">
        <f aca="false">INDEX(Addresses!$C$2:$C$82, MATCH($D59, Addresses!$E$2:$E$82, 0))</f>
        <v>SW16 1DF</v>
      </c>
      <c r="D59" s="75" t="str">
        <f aca="false">INDEX(JobSchedules!$F$2:$F$103, MATCH($A59, JobSchedules!$A$2:$A$103, 0))</f>
        <v>Poundland Limited,148 Streatham High Road, Streatham, London,SW16 1DF</v>
      </c>
      <c r="F59" s="75" t="n">
        <v>5.6</v>
      </c>
      <c r="J59" s="18" t="n">
        <f aca="false">SUM(F55:F59)+9.8+(8.9*2)</f>
        <v>52</v>
      </c>
    </row>
    <row r="60" customFormat="false" ht="12.8" hidden="false" customHeight="false" outlineLevel="0" collapsed="false">
      <c r="A60" s="0" t="n">
        <v>517852</v>
      </c>
      <c r="B60" s="1" t="n">
        <f aca="false">INDEX(JobSchedules!$B$2:$B$102, MATCH($A60, JobSchedules!$A$2:$A$102, 0))</f>
        <v>43144</v>
      </c>
      <c r="C60" s="0" t="str">
        <f aca="false">INDEX(Addresses!$C$2:$C$82, MATCH($D60, Addresses!$E$2:$E$82, 0))</f>
        <v>SM1 1NS</v>
      </c>
      <c r="D60" s="4" t="str">
        <f aca="false">INDEX(JobSchedules!$F$2:$F$103, MATCH($A60, JobSchedules!$A$2:$A$103, 0))</f>
        <v>Superdrug,150 High Street, Sutton, Surrey,SM1 1NS</v>
      </c>
      <c r="F60" s="4" t="n">
        <v>8.4</v>
      </c>
      <c r="J60" s="18"/>
    </row>
    <row r="61" customFormat="false" ht="12.8" hidden="false" customHeight="false" outlineLevel="0" collapsed="false">
      <c r="A61" s="0" t="n">
        <v>518739</v>
      </c>
      <c r="B61" s="1" t="n">
        <f aca="false">INDEX(JobSchedules!$B$2:$B$102, MATCH($A61, JobSchedules!$A$2:$A$102, 0))</f>
        <v>43145</v>
      </c>
      <c r="C61" s="0" t="str">
        <f aca="false">INDEX(Addresses!$C$2:$C$82, MATCH($D61, Addresses!$E$2:$E$82, 0))</f>
        <v>SE17 2AL</v>
      </c>
      <c r="D61" s="4" t="str">
        <f aca="false">INDEX(JobSchedules!$F$2:$F$103, MATCH($A61, JobSchedules!$A$2:$A$103, 0))</f>
        <v>Superdrug,371-375, Walworth Road, Walworth, London,SE17 2AL</v>
      </c>
      <c r="F61" s="4" t="n">
        <v>4.5</v>
      </c>
      <c r="J61" s="18"/>
    </row>
    <row r="62" s="13" customFormat="true" ht="12.8" hidden="false" customHeight="false" outlineLevel="0" collapsed="false">
      <c r="A62" s="13" t="n">
        <v>517698</v>
      </c>
      <c r="B62" s="14" t="n">
        <f aca="false">INDEX(JobSchedules!$B$2:$B$102, MATCH($A62, JobSchedules!$A$2:$A$102, 0))</f>
        <v>43146</v>
      </c>
      <c r="C62" s="13" t="str">
        <f aca="false">INDEX(Addresses!$C$2:$C$82, MATCH($D62, Addresses!$E$2:$E$82, 0))</f>
        <v>UB3 4DA</v>
      </c>
      <c r="D62" s="18" t="str">
        <f aca="false">INDEX(JobSchedules!$F$2:$F$103, MATCH($A62, JobSchedules!$A$2:$A$103, 0))</f>
        <v>Superdrug,2-8, Station Road, Hayes,UB3 4DA</v>
      </c>
      <c r="F62" s="18" t="n">
        <v>10.3</v>
      </c>
      <c r="J62" s="18" t="n">
        <f aca="false">SUM(F60:F62)</f>
        <v>23.2</v>
      </c>
      <c r="K62" s="72" t="n">
        <f aca="false">SUM(J59:J62)</f>
        <v>75.2</v>
      </c>
      <c r="L62" s="70" t="s">
        <v>385</v>
      </c>
    </row>
    <row r="63" customFormat="false" ht="12.8" hidden="false" customHeight="false" outlineLevel="0" collapsed="false">
      <c r="A63" s="0" t="n">
        <v>508001</v>
      </c>
      <c r="B63" s="1" t="n">
        <f aca="false">INDEX(JobSchedules!$B$2:$B$102, MATCH($A63, JobSchedules!$A$2:$A$102, 0))</f>
        <v>43151</v>
      </c>
      <c r="C63" s="0" t="str">
        <f aca="false">INDEX(Addresses!$C$2:$C$82, MATCH($D63, Addresses!$E$2:$E$82, 0))</f>
        <v>SW11 3BA</v>
      </c>
      <c r="D63" s="4" t="str">
        <f aca="false">INDEX(JobSchedules!$F$2:$F$103, MATCH($A63, JobSchedules!$A$2:$A$103, 0))</f>
        <v>Co-Op Group Limited,27-37 Battersea Bridge Road Battersea London,SW11 3BA</v>
      </c>
      <c r="F63" s="4" t="n">
        <v>3</v>
      </c>
    </row>
    <row r="64" customFormat="false" ht="12.8" hidden="false" customHeight="false" outlineLevel="0" collapsed="false">
      <c r="A64" s="0" t="n">
        <v>527470</v>
      </c>
      <c r="B64" s="1" t="n">
        <f aca="false">INDEX(JobSchedules!$B$2:$B$102, MATCH($A64, JobSchedules!$A$2:$A$102, 0))</f>
        <v>43152</v>
      </c>
      <c r="C64" s="0" t="str">
        <f aca="false">INDEX(Addresses!$C$2:$C$82, MATCH($D64, Addresses!$E$2:$E$82, 0))</f>
        <v>ME4 4HY</v>
      </c>
      <c r="D64" s="4" t="str">
        <f aca="false">INDEX(JobSchedules!$F$2:$F$103, MATCH($A64, JobSchedules!$A$2:$A$103, 0))</f>
        <v>Poundland Limited,Unit 12a/13 Pentagon Shopping Centre Chatham Kent,ME4 4HY</v>
      </c>
      <c r="F64" s="4" t="n">
        <v>6.1</v>
      </c>
    </row>
    <row r="65" customFormat="false" ht="12.8" hidden="false" customHeight="false" outlineLevel="0" collapsed="false">
      <c r="A65" s="0" t="n">
        <v>519165</v>
      </c>
      <c r="B65" s="1" t="n">
        <f aca="false">INDEX(JobSchedules!$B$2:$B$102, MATCH($A65, JobSchedules!$A$2:$A$102, 0))</f>
        <v>43156</v>
      </c>
      <c r="C65" s="0" t="str">
        <f aca="false">INDEX(Addresses!$C$2:$C$82, MATCH($D65, Addresses!$E$2:$E$82, 0))</f>
        <v>W2 6LS</v>
      </c>
      <c r="D65" s="4" t="str">
        <f aca="false">INDEX(JobSchedules!$F$2:$F$103, MATCH($A65, JobSchedules!$A$2:$A$103, 0))</f>
        <v>Superdrug,Unit 2, 128/134 Queensway, London,W2 6LS</v>
      </c>
      <c r="F65" s="4" t="n">
        <v>3.9</v>
      </c>
    </row>
    <row r="66" s="13" customFormat="true" ht="12.8" hidden="false" customHeight="false" outlineLevel="0" collapsed="false">
      <c r="A66" s="13" t="n">
        <v>980378</v>
      </c>
      <c r="B66" s="14" t="n">
        <f aca="false">INDEX(JobSchedules!$B$2:$B$102, MATCH($A66, JobSchedules!$A$2:$A$102, 0))</f>
        <v>43157</v>
      </c>
      <c r="C66" s="13" t="str">
        <f aca="false">INDEX(Addresses!$C$2:$C$82, MATCH($D66, Addresses!$E$2:$E$82, 0))</f>
        <v>SW18 4TE</v>
      </c>
      <c r="D66" s="18" t="str">
        <f aca="false">INDEX(JobSchedules!$F$2:$F$103, MATCH($A66, JobSchedules!$A$2:$A$103, 0))</f>
        <v>Poundland Limited,Unit 37, Central Mall, The Wandsworth Shopping Centre, Wandsworth,SW18 4TE</v>
      </c>
      <c r="F66" s="18" t="n">
        <v>4.5</v>
      </c>
      <c r="J66" s="18" t="n">
        <f aca="false">SUM(F63:F66)</f>
        <v>17.5</v>
      </c>
      <c r="K66" s="70" t="s">
        <v>393</v>
      </c>
    </row>
    <row r="67" s="77" customFormat="true" ht="12.8" hidden="false" customHeight="false" outlineLevel="0" collapsed="false">
      <c r="A67" s="0" t="n">
        <v>979567</v>
      </c>
      <c r="B67" s="76" t="n">
        <f aca="false">INDEX(JobSchedules!$B$2:$B$102, MATCH($A67, JobSchedules!$A$2:$A$102, 0))</f>
        <v>43158</v>
      </c>
      <c r="C67" s="77" t="str">
        <f aca="false">INDEX(Addresses!$C$2:$C$82, MATCH($D67, Addresses!$E$2:$E$82, 0))</f>
        <v>UB8 1GA</v>
      </c>
      <c r="D67" s="78" t="str">
        <f aca="false">INDEX(JobSchedules!$F$2:$F$103, MATCH($A67, JobSchedules!$A$2:$A$103, 0))</f>
        <v>Boots UK Limited,128 The Chimes Shopping Centre, High Street, Uxbridge, Middlesex,UB8 1GA</v>
      </c>
      <c r="F67" s="78" t="n">
        <v>0</v>
      </c>
      <c r="J67" s="78"/>
    </row>
    <row r="68" s="77" customFormat="true" ht="12.8" hidden="false" customHeight="false" outlineLevel="0" collapsed="false">
      <c r="A68" s="0" t="n">
        <v>962417</v>
      </c>
      <c r="B68" s="76" t="n">
        <f aca="false">INDEX(JobSchedules!$B$2:$B$102, MATCH($A68, JobSchedules!$A$2:$A$102, 0))</f>
        <v>43174</v>
      </c>
      <c r="C68" s="77" t="str">
        <f aca="false">INDEX(Addresses!$C$2:$C$82, MATCH($D68, Addresses!$E$2:$E$82, 0))</f>
        <v>WC1E 6EQ</v>
      </c>
      <c r="D68" s="78" t="str">
        <f aca="false">INDEX(JobSchedules!$F$2:$F$103, MATCH($A68, JobSchedules!$A$2:$A$103, 0))</f>
        <v>Waterstones Booksellers Limited,82 Gower Street London,WC1E 6EQ</v>
      </c>
      <c r="F68" s="78" t="n">
        <v>0</v>
      </c>
      <c r="J68" s="78"/>
    </row>
    <row r="69" s="80" customFormat="true" ht="12.8" hidden="false" customHeight="false" outlineLevel="0" collapsed="false">
      <c r="A69" s="0" t="n">
        <v>517698</v>
      </c>
      <c r="B69" s="79" t="n">
        <f aca="false">INDEX(JobSchedules!$B$2:$B$102, MATCH($A69, JobSchedules!$A$2:$A$102, 0))</f>
        <v>43146</v>
      </c>
      <c r="C69" s="80" t="str">
        <f aca="false">INDEX(Addresses!$C$2:$C$82, MATCH($D69, Addresses!$E$2:$E$82, 0))</f>
        <v>UB3 4DA</v>
      </c>
      <c r="D69" s="81" t="str">
        <f aca="false">INDEX(JobSchedules!$F$2:$F$103, MATCH($A69, JobSchedules!$A$2:$A$103, 0))</f>
        <v>Superdrug,2-8, Station Road, Hayes,UB3 4DA</v>
      </c>
      <c r="F69" s="81" t="n">
        <v>0</v>
      </c>
      <c r="J69" s="81"/>
    </row>
    <row r="70" s="51" customFormat="true" ht="12.8" hidden="false" customHeight="false" outlineLevel="0" collapsed="false">
      <c r="A70" s="0" t="n">
        <v>530323</v>
      </c>
      <c r="B70" s="82" t="n">
        <f aca="false">INDEX(JobSchedules!$B$2:$B$102, MATCH($A70, JobSchedules!$A$2:$A$102, 0))</f>
        <v>43321</v>
      </c>
      <c r="C70" s="51" t="str">
        <f aca="false">INDEX(Addresses!$C$2:$C$82, MATCH($D70, Addresses!$E$2:$E$82, 0))</f>
        <v>NR1 3SH</v>
      </c>
      <c r="D70" s="46" t="str">
        <f aca="false">INDEX(JobSchedules!$F$2:$F$103, MATCH($A70, JobSchedules!$A$2:$A$103, 0))</f>
        <v>Poundland Limited,48-54 St Stephens Street Norwich Norfolk,NR1 3SH</v>
      </c>
      <c r="F70" s="46" t="n">
        <v>6.8</v>
      </c>
      <c r="J70" s="46"/>
    </row>
    <row r="71" s="84" customFormat="true" ht="12.8" hidden="false" customHeight="false" outlineLevel="0" collapsed="false">
      <c r="A71" s="13" t="n">
        <v>518802</v>
      </c>
      <c r="B71" s="83" t="n">
        <f aca="false">INDEX(JobSchedules!$B$2:$B$102, MATCH($A71, JobSchedules!$A$2:$A$102, 0))</f>
        <v>43322</v>
      </c>
      <c r="C71" s="84" t="str">
        <f aca="false">INDEX(Addresses!$C$2:$C$82, MATCH($D71, Addresses!$E$2:$E$82, 0))</f>
        <v>TW11 8QZ</v>
      </c>
      <c r="D71" s="85" t="str">
        <f aca="false">INDEX(JobSchedules!$F$2:$F$103, MATCH($A71, JobSchedules!$A$2:$A$103, 0))</f>
        <v>Superdrug,37-39 Broad Street Teddington,TW11 8QZ</v>
      </c>
      <c r="F71" s="85" t="n">
        <v>8.8</v>
      </c>
      <c r="J71" s="85" t="n">
        <f aca="false">SUM(F70:F71)</f>
        <v>15.6</v>
      </c>
      <c r="K71" s="70" t="s">
        <v>394</v>
      </c>
    </row>
    <row r="72" s="51" customFormat="true" ht="12.8" hidden="false" customHeight="false" outlineLevel="0" collapsed="false">
      <c r="A72" s="0" t="n">
        <v>539197</v>
      </c>
      <c r="B72" s="82" t="n">
        <f aca="false">INDEX(JobSchedules!$B$2:$B$102, MATCH($A72, JobSchedules!$A$2:$A$102, 0))</f>
        <v>43325</v>
      </c>
      <c r="C72" s="51" t="str">
        <f aca="false">INDEX(Addresses!$C$2:$C$82, MATCH($D72, Addresses!$E$2:$E$82, 0))</f>
        <v>KT1 1NR</v>
      </c>
      <c r="D72" s="46" t="str">
        <f aca="false">INDEX(JobSchedules!$F$2:$F$103, MATCH($A72, JobSchedules!$A$2:$A$103, 0))</f>
        <v>Superdrug,40 Clarence St, Kingston upon Thames,KT1 1NR</v>
      </c>
      <c r="F72" s="46" t="n">
        <v>7.3</v>
      </c>
      <c r="J72" s="46"/>
    </row>
    <row r="73" s="51" customFormat="true" ht="12.8" hidden="false" customHeight="false" outlineLevel="0" collapsed="false">
      <c r="A73" s="0" t="n">
        <v>530335</v>
      </c>
      <c r="B73" s="82" t="n">
        <f aca="false">INDEX(JobSchedules!$B$2:$B$102, MATCH($A73, JobSchedules!$A$2:$A$102, 0))</f>
        <v>43327</v>
      </c>
      <c r="C73" s="86" t="s">
        <v>307</v>
      </c>
      <c r="D73" s="46" t="str">
        <f aca="false">INDEX(JobSchedules!$F$2:$F$103, MATCH($A73, JobSchedules!$A$2:$A$103, 0))</f>
        <v>Poundland Limited,44-50A The Broadway Shopping Centre, Southall,UB1 1QB</v>
      </c>
      <c r="F73" s="46" t="n">
        <v>5.4</v>
      </c>
      <c r="J73" s="46"/>
    </row>
    <row r="74" s="84" customFormat="true" ht="12.8" hidden="false" customHeight="false" outlineLevel="0" collapsed="false">
      <c r="A74" s="13" t="n">
        <v>518223</v>
      </c>
      <c r="B74" s="83" t="n">
        <f aca="false">INDEX(JobSchedules!$B$2:$B$102, MATCH($A74, JobSchedules!$A$2:$A$102, 0))</f>
        <v>43329</v>
      </c>
      <c r="C74" s="84" t="str">
        <f aca="false">INDEX(Addresses!$C$2:$C$82, MATCH($D74, Addresses!$E$2:$E$82, 0))</f>
        <v>SE20 7DS</v>
      </c>
      <c r="D74" s="85" t="str">
        <f aca="false">INDEX(JobSchedules!$F$2:$F$103, MATCH($A74, JobSchedules!$A$2:$A$103, 0))</f>
        <v>Superdrug,125 High Street, Penge, London,SE20 7DS</v>
      </c>
      <c r="F74" s="85" t="n">
        <v>8.2</v>
      </c>
      <c r="J74" s="85" t="n">
        <f aca="false">SUM(F72:F74)</f>
        <v>20.9</v>
      </c>
      <c r="K74" s="70" t="s">
        <v>395</v>
      </c>
    </row>
    <row r="75" s="51" customFormat="true" ht="12.8" hidden="false" customHeight="false" outlineLevel="0" collapsed="false">
      <c r="A75" s="0" t="n">
        <v>530239</v>
      </c>
      <c r="B75" s="82" t="n">
        <f aca="false">INDEX(JobSchedules!$B$2:$B$102, MATCH($A75, JobSchedules!$A$2:$A$102, 0))</f>
        <v>43332</v>
      </c>
      <c r="C75" s="51" t="str">
        <f aca="false">INDEX(Addresses!$C$2:$C$82, MATCH($D75, Addresses!$E$2:$E$82, 0))</f>
        <v>W6 9HW</v>
      </c>
      <c r="D75" s="46" t="str">
        <f aca="false">INDEX(JobSchedules!$F$2:$F$103, MATCH($A75, JobSchedules!$A$2:$A$103, 0))</f>
        <v>Poundland Limited,Unit 1, 49/63 King Street, Hammersmith, Greater London,W6 9HW</v>
      </c>
      <c r="F75" s="46" t="n">
        <v>3</v>
      </c>
      <c r="J75" s="46"/>
    </row>
    <row r="76" s="51" customFormat="true" ht="12.8" hidden="false" customHeight="false" outlineLevel="0" collapsed="false">
      <c r="A76" s="0" t="n">
        <v>530352</v>
      </c>
      <c r="B76" s="82" t="n">
        <f aca="false">INDEX(JobSchedules!$B$2:$B$102, MATCH($A76, JobSchedules!$A$2:$A$102, 0))</f>
        <v>43333</v>
      </c>
      <c r="C76" s="51" t="str">
        <f aca="false">INDEX(Addresses!$C$2:$C$82, MATCH($D76, Addresses!$E$2:$E$82, 0))</f>
        <v>SW17 0SP</v>
      </c>
      <c r="D76" s="46" t="str">
        <f aca="false">INDEX(JobSchedules!$F$2:$F$103, MATCH($A76, JobSchedules!$A$2:$A$103, 0))</f>
        <v>Poundland Limited,57-63 Tooting High Street, Tooting, London ,SW17 0SP</v>
      </c>
      <c r="F76" s="46" t="n">
        <v>3</v>
      </c>
      <c r="J76" s="46"/>
    </row>
    <row r="77" s="84" customFormat="true" ht="12.8" hidden="false" customHeight="false" outlineLevel="0" collapsed="false">
      <c r="A77" s="13" t="n">
        <v>538567</v>
      </c>
      <c r="B77" s="83" t="n">
        <f aca="false">INDEX(JobSchedules!$B$2:$B$102, MATCH($A77, JobSchedules!$A$2:$A$102, 0))</f>
        <v>43336</v>
      </c>
      <c r="C77" s="84" t="str">
        <f aca="false">INDEX(Addresses!$C$2:$C$82, MATCH($D77, Addresses!$E$2:$E$82, 0))</f>
        <v>W12 7GF</v>
      </c>
      <c r="D77" s="85" t="str">
        <f aca="false">INDEX(JobSchedules!$F$2:$F$103, MATCH($A77, JobSchedules!$A$2:$A$103, 0))</f>
        <v>Hallhuber GmbH,Ariel Way, Westfield, White City, London,W12 7GF</v>
      </c>
      <c r="F77" s="85" t="n">
        <v>3</v>
      </c>
      <c r="J77" s="85" t="n">
        <f aca="false">SUM(F75:F77)</f>
        <v>9</v>
      </c>
      <c r="K77" s="70" t="s">
        <v>396</v>
      </c>
    </row>
    <row r="78" s="51" customFormat="true" ht="12.8" hidden="false" customHeight="false" outlineLevel="0" collapsed="false">
      <c r="A78" s="0" t="n">
        <v>509833</v>
      </c>
      <c r="B78" s="82" t="n">
        <f aca="false">INDEX(JobSchedules!$B$2:$B$102, MATCH($A78, JobSchedules!$A$2:$A$102, 0))</f>
        <v>43341</v>
      </c>
      <c r="C78" s="51" t="str">
        <f aca="false">INDEX(Addresses!$C$2:$C$82, MATCH($D78, Addresses!$E$2:$E$82, 0))</f>
        <v>SW18 4JS</v>
      </c>
      <c r="D78" s="46" t="str">
        <f aca="false">INDEX(JobSchedules!$F$2:$F$103, MATCH($A78, JobSchedules!$A$2:$A$103, 0))</f>
        <v>Co-Op Group Limited,4 Buckhold Rd, London,SW18 4JS</v>
      </c>
      <c r="F78" s="46" t="n">
        <v>0</v>
      </c>
      <c r="J78" s="46"/>
    </row>
    <row r="79" s="51" customFormat="true" ht="12.8" hidden="false" customHeight="false" outlineLevel="0" collapsed="false">
      <c r="A79" s="0" t="n">
        <v>524890</v>
      </c>
      <c r="B79" s="82" t="n">
        <f aca="false">INDEX(JobSchedules!$B$2:$B$102, MATCH($A79, JobSchedules!$A$2:$A$102, 0))</f>
        <v>43341</v>
      </c>
      <c r="C79" s="51" t="str">
        <f aca="false">INDEX(Addresses!$C$2:$C$82, MATCH($D79, Addresses!$E$2:$E$82, 0))</f>
        <v>SW11 1PA</v>
      </c>
      <c r="D79" s="46" t="str">
        <f aca="false">INDEX(JobSchedules!$F$2:$F$103, MATCH($A79, JobSchedules!$A$2:$A$103, 0))</f>
        <v>Paperchase Limited ,62 Northcote Road Northcote Road,SW11 1PA</v>
      </c>
      <c r="F79" s="46" t="n">
        <v>0</v>
      </c>
      <c r="J79" s="46"/>
    </row>
    <row r="80" s="51" customFormat="true" ht="12.8" hidden="false" customHeight="false" outlineLevel="0" collapsed="false">
      <c r="A80" s="0" t="n">
        <v>538563</v>
      </c>
      <c r="B80" s="82" t="n">
        <f aca="false">INDEX(JobSchedules!$B$2:$B$102, MATCH($A80, JobSchedules!$A$2:$A$102, 0))</f>
        <v>43343</v>
      </c>
      <c r="C80" s="51" t="str">
        <f aca="false">INDEX(Addresses!$C$2:$C$82, MATCH($D80, Addresses!$E$2:$E$82, 0))</f>
        <v>SW1E 6QT</v>
      </c>
      <c r="D80" s="46" t="str">
        <f aca="false">INDEX(JobSchedules!$F$2:$F$103, MATCH($A80, JobSchedules!$A$2:$A$103, 0))</f>
        <v>Hallhuber GmbH,C/O House of Fraser, 101 Victoria St, Victoria, London,SW1E 6QT</v>
      </c>
      <c r="F80" s="46" t="n">
        <v>1.5</v>
      </c>
      <c r="J80" s="46"/>
    </row>
    <row r="81" s="84" customFormat="true" ht="12.8" hidden="false" customHeight="false" outlineLevel="0" collapsed="false">
      <c r="A81" s="13" t="n">
        <v>546922</v>
      </c>
      <c r="B81" s="83" t="n">
        <f aca="false">INDEX(JobSchedules!$B$2:$B$102, MATCH($A81, JobSchedules!$A$2:$A$102, 0))</f>
        <v>43343</v>
      </c>
      <c r="C81" s="84" t="str">
        <f aca="false">INDEX(Addresses!$C$2:$C$400, MATCH($D81, Addresses!$E$2:$E$400, 0))</f>
        <v>IG3 8HG</v>
      </c>
      <c r="D81" s="85" t="str">
        <f aca="false">INDEX(JobSchedules!$F$2:$F$103, MATCH($A81, JobSchedules!$A$2:$A$103, 0))</f>
        <v>Ford Sports &amp; Social Club,W H S T Pass Collection Collecting / Swiping Security Passes, Ford Sports &amp; Social Club, Newbury Park, Aldborough Road South, Newbury Park, Ilford, IG3 8HG,IG3 8HG</v>
      </c>
      <c r="F81" s="85" t="n">
        <v>8.3</v>
      </c>
      <c r="J81" s="85" t="n">
        <f aca="false">SUM(F78:F81)</f>
        <v>9.8</v>
      </c>
      <c r="K81" s="70" t="s">
        <v>397</v>
      </c>
      <c r="M81" s="18"/>
    </row>
    <row r="82" s="51" customFormat="true" ht="12.8" hidden="false" customHeight="false" outlineLevel="0" collapsed="false">
      <c r="A82" s="0" t="n">
        <v>518234</v>
      </c>
      <c r="B82" s="82" t="n">
        <f aca="false">INDEX(JobSchedules!$B$2:$B$102, MATCH($A82, JobSchedules!$A$2:$A$102, 0))</f>
        <v>43346</v>
      </c>
      <c r="C82" s="51" t="str">
        <f aca="false">INDEX(Addresses!$C$2:$C$400, MATCH($D82, Addresses!$E$2:$E$400, 0))</f>
        <v>DA16 3HE</v>
      </c>
      <c r="D82" s="46" t="str">
        <f aca="false">INDEX(JobSchedules!$F$2:$F$103, MATCH($A82, JobSchedules!$A$2:$A$103, 0))</f>
        <v>Superdrug,6-8 Upper Wickham Lane, Welling, Kent,DA16 3HE</v>
      </c>
      <c r="F82" s="46" t="n">
        <v>9.8</v>
      </c>
      <c r="J82" s="46"/>
    </row>
    <row r="83" s="51" customFormat="true" ht="12.8" hidden="false" customHeight="false" outlineLevel="0" collapsed="false">
      <c r="A83" s="0" t="n">
        <v>509940</v>
      </c>
      <c r="B83" s="82" t="n">
        <f aca="false">INDEX(JobSchedules!$B$2:$B$102, MATCH($A83, JobSchedules!$A$2:$A$102, 0))</f>
        <v>43348</v>
      </c>
      <c r="C83" s="51" t="str">
        <f aca="false">INDEX(Addresses!$C$2:$C$400, MATCH($D2, Addresses!$E$2:$E$400, 0))</f>
        <v>TW3 1HG</v>
      </c>
      <c r="D83" s="46" t="str">
        <f aca="false">INDEX(JobSchedules!$F$2:$F$103, MATCH($A83, JobSchedules!$A$2:$A$103, 0))</f>
        <v>Co-Op Group Limited,Co-Op Group Retail(Shoreditch), 185 Old Street, London,EC1V 9NP</v>
      </c>
      <c r="F83" s="46" t="n">
        <v>6.8</v>
      </c>
      <c r="J83" s="46"/>
    </row>
    <row r="84" s="84" customFormat="true" ht="12.8" hidden="false" customHeight="false" outlineLevel="0" collapsed="false">
      <c r="A84" s="13" t="n">
        <v>533678</v>
      </c>
      <c r="B84" s="83" t="n">
        <f aca="false">INDEX(JobSchedules!$B$2:$B$102, MATCH($A84, JobSchedules!$A$2:$A$102, 0))</f>
        <v>43349</v>
      </c>
      <c r="C84" s="84" t="str">
        <f aca="false">INDEX(Addresses!$C$2:$C$400, MATCH($D84, Addresses!$E$2:$E$400, 0))</f>
        <v>UB7 0LB</v>
      </c>
      <c r="D84" s="85" t="str">
        <f aca="false">INDEX(JobSchedules!$F$2:$F$103, MATCH($A84, JobSchedules!$A$2:$A$103, 0))</f>
        <v>Burberry Group PLC,Textile Logistics, Unit 6, Skyport Trade Park, Skyport Drive, Harmondsworth, Heathrow, West Drayton, Middlesex,UB7 0LB</v>
      </c>
      <c r="F84" s="85" t="n">
        <v>10.2</v>
      </c>
      <c r="J84" s="85" t="n">
        <f aca="false">SUM(F82:F84)</f>
        <v>26.8</v>
      </c>
      <c r="K84" s="70" t="s">
        <v>398</v>
      </c>
      <c r="M84" s="18"/>
    </row>
    <row r="86" customFormat="false" ht="12.8" hidden="false" customHeight="false" outlineLevel="0" collapsed="false">
      <c r="E86" s="0" t="s">
        <v>399</v>
      </c>
      <c r="F86" s="4" t="n">
        <f aca="false">SUM(F2:F84)</f>
        <v>442.8</v>
      </c>
    </row>
    <row r="87" customFormat="false" ht="12.8" hidden="false" customHeight="false" outlineLevel="0" collapsed="false">
      <c r="E87" s="0" t="s">
        <v>400</v>
      </c>
      <c r="F87" s="87" t="n">
        <f aca="false">67.95+28.65+31.95+20.2+35.8+36.5</f>
        <v>221.05</v>
      </c>
    </row>
    <row r="88" customFormat="false" ht="12.8" hidden="false" customHeight="false" outlineLevel="0" collapsed="false">
      <c r="E88" s="0" t="s">
        <v>401</v>
      </c>
      <c r="F88" s="4" t="n">
        <f aca="false">F86-F87</f>
        <v>221.75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2870</TotalTime>
  <Application>LibreOffice/6.0.6.2$Linux_X86_64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2017-10-19T01:52:08Z</dcterms:created>
  <dc:creator/>
  <dc:description/>
  <dc:language>en-GB</dc:language>
  <cp:lastModifiedBy/>
  <dcterms:modified xsi:type="dcterms:W3CDTF">2018-09-09T17:57:58Z</dcterms:modified>
  <cp:revision>666</cp:revision>
  <dc:subject/>
  <dc:title/>
</cp:coreProperties>
</file>