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35513327-F08C-4BAA-8853-C5AD58467828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air_tpg" sheetId="1" r:id="rId1"/>
    <sheet name="C02_tpg" sheetId="3" r:id="rId2"/>
    <sheet name="H2_tpg" sheetId="4" r:id="rId3"/>
    <sheet name="dissociated_ai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5" l="1"/>
  <c r="J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3" i="1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40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41" i="5"/>
  <c r="X42" i="5"/>
  <c r="X43" i="5"/>
  <c r="X44" i="5"/>
  <c r="X45" i="5"/>
  <c r="X46" i="5"/>
  <c r="X47" i="5"/>
  <c r="X48" i="5"/>
  <c r="X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40" i="5"/>
  <c r="F139" i="5"/>
  <c r="G139" i="5" s="1"/>
  <c r="I139" i="5" s="1"/>
  <c r="J139" i="5" s="1"/>
  <c r="F140" i="5"/>
  <c r="G140" i="5" s="1"/>
  <c r="I140" i="5" s="1"/>
  <c r="J140" i="5" s="1"/>
  <c r="F141" i="5"/>
  <c r="G141" i="5" s="1"/>
  <c r="I141" i="5" s="1"/>
  <c r="J141" i="5" s="1"/>
  <c r="F142" i="5"/>
  <c r="G142" i="5" s="1"/>
  <c r="I142" i="5" s="1"/>
  <c r="J142" i="5" s="1"/>
  <c r="F143" i="5"/>
  <c r="G143" i="5" s="1"/>
  <c r="I143" i="5" s="1"/>
  <c r="J143" i="5" s="1"/>
  <c r="F144" i="5"/>
  <c r="G144" i="5" s="1"/>
  <c r="I144" i="5" s="1"/>
  <c r="J144" i="5" s="1"/>
  <c r="F145" i="5"/>
  <c r="G145" i="5" s="1"/>
  <c r="I145" i="5" s="1"/>
  <c r="J145" i="5" s="1"/>
  <c r="F146" i="5"/>
  <c r="G146" i="5" s="1"/>
  <c r="I146" i="5" s="1"/>
  <c r="J146" i="5" s="1"/>
  <c r="F147" i="5"/>
  <c r="G147" i="5" s="1"/>
  <c r="I147" i="5" s="1"/>
  <c r="J147" i="5" s="1"/>
  <c r="F148" i="5"/>
  <c r="G148" i="5" s="1"/>
  <c r="I148" i="5" s="1"/>
  <c r="J148" i="5" s="1"/>
  <c r="F149" i="5"/>
  <c r="G149" i="5" s="1"/>
  <c r="I149" i="5" s="1"/>
  <c r="J149" i="5" s="1"/>
  <c r="F150" i="5"/>
  <c r="G150" i="5" s="1"/>
  <c r="I150" i="5" s="1"/>
  <c r="J150" i="5" s="1"/>
  <c r="F151" i="5"/>
  <c r="G151" i="5" s="1"/>
  <c r="I151" i="5" s="1"/>
  <c r="J151" i="5" s="1"/>
  <c r="F152" i="5"/>
  <c r="G152" i="5" s="1"/>
  <c r="I152" i="5" s="1"/>
  <c r="J152" i="5" s="1"/>
  <c r="F153" i="5"/>
  <c r="G153" i="5" s="1"/>
  <c r="I153" i="5" s="1"/>
  <c r="J153" i="5" s="1"/>
  <c r="F154" i="5"/>
  <c r="G154" i="5" s="1"/>
  <c r="I154" i="5" s="1"/>
  <c r="J154" i="5" s="1"/>
  <c r="F155" i="5"/>
  <c r="G155" i="5" s="1"/>
  <c r="I155" i="5" s="1"/>
  <c r="J155" i="5" s="1"/>
  <c r="F156" i="5"/>
  <c r="G156" i="5" s="1"/>
  <c r="I156" i="5" s="1"/>
  <c r="J156" i="5" s="1"/>
  <c r="F157" i="5"/>
  <c r="G157" i="5" s="1"/>
  <c r="I157" i="5" s="1"/>
  <c r="J157" i="5" s="1"/>
  <c r="F158" i="5"/>
  <c r="G158" i="5" s="1"/>
  <c r="I158" i="5" s="1"/>
  <c r="J158" i="5" s="1"/>
  <c r="F159" i="5"/>
  <c r="G159" i="5" s="1"/>
  <c r="I159" i="5" s="1"/>
  <c r="J159" i="5" s="1"/>
  <c r="F160" i="5"/>
  <c r="G160" i="5" s="1"/>
  <c r="I160" i="5" s="1"/>
  <c r="J160" i="5" s="1"/>
  <c r="F161" i="5"/>
  <c r="G161" i="5" s="1"/>
  <c r="I161" i="5" s="1"/>
  <c r="J161" i="5" s="1"/>
  <c r="F162" i="5"/>
  <c r="G162" i="5" s="1"/>
  <c r="I162" i="5" s="1"/>
  <c r="J162" i="5" s="1"/>
  <c r="F163" i="5"/>
  <c r="G163" i="5" s="1"/>
  <c r="I163" i="5" s="1"/>
  <c r="J163" i="5" s="1"/>
  <c r="F164" i="5"/>
  <c r="G164" i="5" s="1"/>
  <c r="I164" i="5" s="1"/>
  <c r="J164" i="5" s="1"/>
  <c r="F165" i="5"/>
  <c r="G165" i="5" s="1"/>
  <c r="I165" i="5" s="1"/>
  <c r="J165" i="5" s="1"/>
  <c r="F166" i="5"/>
  <c r="G166" i="5" s="1"/>
  <c r="I166" i="5" s="1"/>
  <c r="J166" i="5" s="1"/>
  <c r="F167" i="5"/>
  <c r="G167" i="5" s="1"/>
  <c r="I167" i="5" s="1"/>
  <c r="J167" i="5" s="1"/>
  <c r="F168" i="5"/>
  <c r="G168" i="5" s="1"/>
  <c r="I168" i="5" s="1"/>
  <c r="J168" i="5" s="1"/>
  <c r="F169" i="5"/>
  <c r="G169" i="5" s="1"/>
  <c r="I169" i="5" s="1"/>
  <c r="J169" i="5" s="1"/>
  <c r="F170" i="5"/>
  <c r="G170" i="5" s="1"/>
  <c r="I170" i="5" s="1"/>
  <c r="J170" i="5" s="1"/>
  <c r="F171" i="5"/>
  <c r="G171" i="5" s="1"/>
  <c r="I171" i="5" s="1"/>
  <c r="J171" i="5" s="1"/>
  <c r="F172" i="5"/>
  <c r="G172" i="5" s="1"/>
  <c r="I172" i="5" s="1"/>
  <c r="J172" i="5" s="1"/>
  <c r="F173" i="5"/>
  <c r="G173" i="5" s="1"/>
  <c r="I173" i="5" s="1"/>
  <c r="J173" i="5" s="1"/>
  <c r="F174" i="5"/>
  <c r="G174" i="5" s="1"/>
  <c r="I174" i="5" s="1"/>
  <c r="J174" i="5" s="1"/>
  <c r="F175" i="5"/>
  <c r="G175" i="5" s="1"/>
  <c r="I175" i="5" s="1"/>
  <c r="J175" i="5" s="1"/>
  <c r="F176" i="5"/>
  <c r="G176" i="5" s="1"/>
  <c r="I176" i="5" s="1"/>
  <c r="J176" i="5" s="1"/>
  <c r="F177" i="5"/>
  <c r="G177" i="5" s="1"/>
  <c r="I177" i="5" s="1"/>
  <c r="J177" i="5" s="1"/>
  <c r="F178" i="5"/>
  <c r="G178" i="5" s="1"/>
  <c r="I178" i="5" s="1"/>
  <c r="J178" i="5" s="1"/>
  <c r="F179" i="5"/>
  <c r="G179" i="5" s="1"/>
  <c r="I179" i="5" s="1"/>
  <c r="J179" i="5" s="1"/>
  <c r="F180" i="5"/>
  <c r="G180" i="5" s="1"/>
  <c r="I180" i="5" s="1"/>
  <c r="J180" i="5" s="1"/>
  <c r="F181" i="5"/>
  <c r="G181" i="5" s="1"/>
  <c r="I181" i="5" s="1"/>
  <c r="J181" i="5" s="1"/>
  <c r="F182" i="5"/>
  <c r="G182" i="5" s="1"/>
  <c r="I182" i="5" s="1"/>
  <c r="J182" i="5" s="1"/>
  <c r="F183" i="5"/>
  <c r="G183" i="5" s="1"/>
  <c r="I183" i="5" s="1"/>
  <c r="J183" i="5" s="1"/>
  <c r="F184" i="5"/>
  <c r="G184" i="5" s="1"/>
  <c r="I184" i="5" s="1"/>
  <c r="J184" i="5" s="1"/>
  <c r="F185" i="5"/>
  <c r="G185" i="5" s="1"/>
  <c r="I185" i="5" s="1"/>
  <c r="J185" i="5" s="1"/>
  <c r="F186" i="5"/>
  <c r="G186" i="5" s="1"/>
  <c r="I186" i="5" s="1"/>
  <c r="J186" i="5" s="1"/>
  <c r="F187" i="5"/>
  <c r="G187" i="5" s="1"/>
  <c r="I187" i="5" s="1"/>
  <c r="J187" i="5" s="1"/>
  <c r="F188" i="5"/>
  <c r="G188" i="5" s="1"/>
  <c r="I188" i="5" s="1"/>
  <c r="J188" i="5" s="1"/>
  <c r="F189" i="5"/>
  <c r="G189" i="5" s="1"/>
  <c r="I189" i="5" s="1"/>
  <c r="J189" i="5" s="1"/>
  <c r="F190" i="5"/>
  <c r="G190" i="5" s="1"/>
  <c r="I190" i="5" s="1"/>
  <c r="J190" i="5" s="1"/>
  <c r="F191" i="5"/>
  <c r="G191" i="5" s="1"/>
  <c r="I191" i="5" s="1"/>
  <c r="J191" i="5" s="1"/>
  <c r="F192" i="5"/>
  <c r="G192" i="5" s="1"/>
  <c r="I192" i="5" s="1"/>
  <c r="J192" i="5" s="1"/>
  <c r="F193" i="5"/>
  <c r="G193" i="5" s="1"/>
  <c r="I193" i="5" s="1"/>
  <c r="J193" i="5" s="1"/>
  <c r="F194" i="5"/>
  <c r="G194" i="5" s="1"/>
  <c r="I194" i="5" s="1"/>
  <c r="J194" i="5" s="1"/>
  <c r="F195" i="5"/>
  <c r="G195" i="5" s="1"/>
  <c r="I195" i="5" s="1"/>
  <c r="J195" i="5" s="1"/>
  <c r="F196" i="5"/>
  <c r="G196" i="5" s="1"/>
  <c r="I196" i="5" s="1"/>
  <c r="J196" i="5" s="1"/>
  <c r="F197" i="5"/>
  <c r="G197" i="5" s="1"/>
  <c r="I197" i="5" s="1"/>
  <c r="J197" i="5" s="1"/>
  <c r="F198" i="5"/>
  <c r="G198" i="5" s="1"/>
  <c r="I198" i="5" s="1"/>
  <c r="J198" i="5" s="1"/>
  <c r="F199" i="5"/>
  <c r="G199" i="5" s="1"/>
  <c r="I199" i="5" s="1"/>
  <c r="J199" i="5" s="1"/>
  <c r="F200" i="5"/>
  <c r="G200" i="5" s="1"/>
  <c r="I200" i="5" s="1"/>
  <c r="J200" i="5" s="1"/>
  <c r="F201" i="5"/>
  <c r="G201" i="5" s="1"/>
  <c r="I201" i="5" s="1"/>
  <c r="J201" i="5" s="1"/>
  <c r="F202" i="5"/>
  <c r="G202" i="5" s="1"/>
  <c r="I202" i="5" s="1"/>
  <c r="J202" i="5" s="1"/>
  <c r="F203" i="5"/>
  <c r="G203" i="5" s="1"/>
  <c r="I203" i="5" s="1"/>
  <c r="J203" i="5" s="1"/>
  <c r="F204" i="5"/>
  <c r="G204" i="5" s="1"/>
  <c r="I204" i="5" s="1"/>
  <c r="J204" i="5" s="1"/>
  <c r="F205" i="5"/>
  <c r="G205" i="5" s="1"/>
  <c r="I205" i="5" s="1"/>
  <c r="J205" i="5" s="1"/>
  <c r="F206" i="5"/>
  <c r="G206" i="5" s="1"/>
  <c r="I206" i="5" s="1"/>
  <c r="J206" i="5" s="1"/>
  <c r="F207" i="5"/>
  <c r="G207" i="5" s="1"/>
  <c r="I207" i="5" s="1"/>
  <c r="J207" i="5" s="1"/>
  <c r="F208" i="5"/>
  <c r="G208" i="5" s="1"/>
  <c r="I208" i="5" s="1"/>
  <c r="J208" i="5" s="1"/>
  <c r="F209" i="5"/>
  <c r="G209" i="5" s="1"/>
  <c r="I209" i="5" s="1"/>
  <c r="J209" i="5" s="1"/>
  <c r="F210" i="5"/>
  <c r="G210" i="5" s="1"/>
  <c r="I210" i="5" s="1"/>
  <c r="J210" i="5" s="1"/>
  <c r="F211" i="5"/>
  <c r="G211" i="5" s="1"/>
  <c r="I211" i="5" s="1"/>
  <c r="J211" i="5" s="1"/>
  <c r="F212" i="5"/>
  <c r="G212" i="5" s="1"/>
  <c r="I212" i="5" s="1"/>
  <c r="J212" i="5" s="1"/>
  <c r="F213" i="5"/>
  <c r="G213" i="5" s="1"/>
  <c r="I213" i="5" s="1"/>
  <c r="J213" i="5" s="1"/>
  <c r="F214" i="5"/>
  <c r="G214" i="5" s="1"/>
  <c r="I214" i="5" s="1"/>
  <c r="J214" i="5" s="1"/>
  <c r="F215" i="5"/>
  <c r="G215" i="5" s="1"/>
  <c r="I215" i="5" s="1"/>
  <c r="J215" i="5" s="1"/>
  <c r="F216" i="5"/>
  <c r="G216" i="5" s="1"/>
  <c r="I216" i="5" s="1"/>
  <c r="J216" i="5" s="1"/>
  <c r="F217" i="5"/>
  <c r="G217" i="5" s="1"/>
  <c r="I217" i="5" s="1"/>
  <c r="J217" i="5" s="1"/>
  <c r="F218" i="5"/>
  <c r="G218" i="5" s="1"/>
  <c r="I218" i="5" s="1"/>
  <c r="J218" i="5" s="1"/>
  <c r="F219" i="5"/>
  <c r="G219" i="5" s="1"/>
  <c r="I219" i="5" s="1"/>
  <c r="J219" i="5" s="1"/>
  <c r="F220" i="5"/>
  <c r="G220" i="5" s="1"/>
  <c r="I220" i="5" s="1"/>
  <c r="J220" i="5" s="1"/>
  <c r="F221" i="5"/>
  <c r="G221" i="5" s="1"/>
  <c r="I221" i="5" s="1"/>
  <c r="J221" i="5" s="1"/>
  <c r="F222" i="5"/>
  <c r="G222" i="5" s="1"/>
  <c r="I222" i="5" s="1"/>
  <c r="J222" i="5" s="1"/>
  <c r="F223" i="5"/>
  <c r="G223" i="5" s="1"/>
  <c r="I223" i="5" s="1"/>
  <c r="J223" i="5" s="1"/>
  <c r="F224" i="5"/>
  <c r="G224" i="5" s="1"/>
  <c r="I224" i="5" s="1"/>
  <c r="J224" i="5" s="1"/>
  <c r="F225" i="5"/>
  <c r="G225" i="5" s="1"/>
  <c r="I225" i="5" s="1"/>
  <c r="J225" i="5" s="1"/>
  <c r="F226" i="5"/>
  <c r="G226" i="5" s="1"/>
  <c r="I226" i="5" s="1"/>
  <c r="J226" i="5" s="1"/>
  <c r="F227" i="5"/>
  <c r="G227" i="5" s="1"/>
  <c r="I227" i="5" s="1"/>
  <c r="J227" i="5" s="1"/>
  <c r="F228" i="5"/>
  <c r="G228" i="5" s="1"/>
  <c r="I228" i="5" s="1"/>
  <c r="J228" i="5" s="1"/>
  <c r="F229" i="5"/>
  <c r="G229" i="5" s="1"/>
  <c r="I229" i="5" s="1"/>
  <c r="J229" i="5" s="1"/>
  <c r="F230" i="5"/>
  <c r="G230" i="5" s="1"/>
  <c r="I230" i="5" s="1"/>
  <c r="J230" i="5" s="1"/>
  <c r="F231" i="5"/>
  <c r="G231" i="5" s="1"/>
  <c r="I231" i="5" s="1"/>
  <c r="J231" i="5" s="1"/>
  <c r="F232" i="5"/>
  <c r="G232" i="5" s="1"/>
  <c r="I232" i="5" s="1"/>
  <c r="J232" i="5" s="1"/>
  <c r="F233" i="5"/>
  <c r="G233" i="5" s="1"/>
  <c r="I233" i="5" s="1"/>
  <c r="J233" i="5" s="1"/>
  <c r="F234" i="5"/>
  <c r="G234" i="5" s="1"/>
  <c r="I234" i="5" s="1"/>
  <c r="J234" i="5" s="1"/>
  <c r="F235" i="5"/>
  <c r="G235" i="5" s="1"/>
  <c r="I235" i="5" s="1"/>
  <c r="J235" i="5" s="1"/>
  <c r="F236" i="5"/>
  <c r="G236" i="5" s="1"/>
  <c r="I236" i="5" s="1"/>
  <c r="J236" i="5" s="1"/>
  <c r="F237" i="5"/>
  <c r="G237" i="5" s="1"/>
  <c r="I237" i="5" s="1"/>
  <c r="J237" i="5" s="1"/>
  <c r="F238" i="5"/>
  <c r="G238" i="5" s="1"/>
  <c r="I238" i="5" s="1"/>
  <c r="J238" i="5" s="1"/>
  <c r="F239" i="5"/>
  <c r="G239" i="5" s="1"/>
  <c r="I239" i="5" s="1"/>
  <c r="J239" i="5" s="1"/>
  <c r="F240" i="5"/>
  <c r="G240" i="5" s="1"/>
  <c r="I240" i="5" s="1"/>
  <c r="J240" i="5" s="1"/>
  <c r="F241" i="5"/>
  <c r="G241" i="5" s="1"/>
  <c r="I241" i="5" s="1"/>
  <c r="J241" i="5" s="1"/>
  <c r="F242" i="5"/>
  <c r="G242" i="5" s="1"/>
  <c r="I242" i="5" s="1"/>
  <c r="J242" i="5" s="1"/>
  <c r="F243" i="5"/>
  <c r="G243" i="5" s="1"/>
  <c r="I243" i="5" s="1"/>
  <c r="J243" i="5" s="1"/>
  <c r="F244" i="5"/>
  <c r="G244" i="5" s="1"/>
  <c r="I244" i="5" s="1"/>
  <c r="J244" i="5" s="1"/>
  <c r="F245" i="5"/>
  <c r="G245" i="5" s="1"/>
  <c r="I245" i="5" s="1"/>
  <c r="J245" i="5" s="1"/>
  <c r="F246" i="5"/>
  <c r="G246" i="5" s="1"/>
  <c r="I246" i="5" s="1"/>
  <c r="J246" i="5" s="1"/>
  <c r="F247" i="5"/>
  <c r="G247" i="5" s="1"/>
  <c r="I247" i="5" s="1"/>
  <c r="J247" i="5" s="1"/>
  <c r="E127" i="5"/>
  <c r="E128" i="5"/>
  <c r="E129" i="5"/>
  <c r="E130" i="5"/>
  <c r="E131" i="5"/>
  <c r="E132" i="5"/>
  <c r="E133" i="5"/>
  <c r="E134" i="5"/>
  <c r="E135" i="5"/>
  <c r="E136" i="5"/>
  <c r="E137" i="5"/>
  <c r="E138" i="5"/>
  <c r="F138" i="5"/>
  <c r="G138" i="5" s="1"/>
  <c r="I138" i="5" s="1"/>
  <c r="J138" i="5" s="1"/>
  <c r="F137" i="5"/>
  <c r="G137" i="5" s="1"/>
  <c r="I137" i="5" s="1"/>
  <c r="J137" i="5" s="1"/>
  <c r="F136" i="5"/>
  <c r="G136" i="5" s="1"/>
  <c r="I136" i="5" s="1"/>
  <c r="J136" i="5" s="1"/>
  <c r="F135" i="5"/>
  <c r="G135" i="5" s="1"/>
  <c r="I135" i="5" s="1"/>
  <c r="J135" i="5" s="1"/>
  <c r="F134" i="5"/>
  <c r="G134" i="5" s="1"/>
  <c r="I134" i="5" s="1"/>
  <c r="J134" i="5" s="1"/>
  <c r="F133" i="5"/>
  <c r="G133" i="5" s="1"/>
  <c r="I133" i="5" s="1"/>
  <c r="J133" i="5" s="1"/>
  <c r="F132" i="5"/>
  <c r="G132" i="5" s="1"/>
  <c r="I132" i="5" s="1"/>
  <c r="J132" i="5" s="1"/>
  <c r="F131" i="5"/>
  <c r="G131" i="5" s="1"/>
  <c r="I131" i="5" s="1"/>
  <c r="J131" i="5" s="1"/>
  <c r="F130" i="5"/>
  <c r="G130" i="5" s="1"/>
  <c r="I130" i="5" s="1"/>
  <c r="J130" i="5" s="1"/>
  <c r="F129" i="5"/>
  <c r="G129" i="5" s="1"/>
  <c r="I129" i="5" s="1"/>
  <c r="J129" i="5" s="1"/>
  <c r="F128" i="5"/>
  <c r="G128" i="5" s="1"/>
  <c r="I128" i="5" s="1"/>
  <c r="J128" i="5" s="1"/>
  <c r="F127" i="5"/>
  <c r="G127" i="5" s="1"/>
  <c r="I127" i="5" s="1"/>
  <c r="J127" i="5" s="1"/>
  <c r="E41" i="5"/>
  <c r="F41" i="5"/>
  <c r="G41" i="5" s="1"/>
  <c r="I41" i="5" s="1"/>
  <c r="J41" i="5" s="1"/>
  <c r="E42" i="5"/>
  <c r="F42" i="5"/>
  <c r="G42" i="5" s="1"/>
  <c r="I42" i="5" s="1"/>
  <c r="J42" i="5" s="1"/>
  <c r="E43" i="5"/>
  <c r="F43" i="5"/>
  <c r="G43" i="5" s="1"/>
  <c r="I43" i="5" s="1"/>
  <c r="J43" i="5" s="1"/>
  <c r="E44" i="5"/>
  <c r="F44" i="5"/>
  <c r="G44" i="5" s="1"/>
  <c r="I44" i="5" s="1"/>
  <c r="J44" i="5" s="1"/>
  <c r="E45" i="5"/>
  <c r="F45" i="5"/>
  <c r="G45" i="5" s="1"/>
  <c r="I45" i="5" s="1"/>
  <c r="J45" i="5" s="1"/>
  <c r="E46" i="5"/>
  <c r="F46" i="5"/>
  <c r="G46" i="5" s="1"/>
  <c r="I46" i="5" s="1"/>
  <c r="J46" i="5" s="1"/>
  <c r="E47" i="5"/>
  <c r="F47" i="5"/>
  <c r="G47" i="5" s="1"/>
  <c r="I47" i="5" s="1"/>
  <c r="J47" i="5" s="1"/>
  <c r="E48" i="5"/>
  <c r="F48" i="5"/>
  <c r="G48" i="5" s="1"/>
  <c r="I48" i="5" s="1"/>
  <c r="J48" i="5" s="1"/>
  <c r="E49" i="5"/>
  <c r="F49" i="5"/>
  <c r="G49" i="5" s="1"/>
  <c r="I49" i="5" s="1"/>
  <c r="J49" i="5" s="1"/>
  <c r="E50" i="5"/>
  <c r="F50" i="5"/>
  <c r="G50" i="5" s="1"/>
  <c r="I50" i="5" s="1"/>
  <c r="J50" i="5" s="1"/>
  <c r="E51" i="5"/>
  <c r="F51" i="5"/>
  <c r="G51" i="5" s="1"/>
  <c r="I51" i="5" s="1"/>
  <c r="J51" i="5" s="1"/>
  <c r="E52" i="5"/>
  <c r="F52" i="5"/>
  <c r="G52" i="5" s="1"/>
  <c r="I52" i="5" s="1"/>
  <c r="J52" i="5" s="1"/>
  <c r="E53" i="5"/>
  <c r="F53" i="5"/>
  <c r="G53" i="5" s="1"/>
  <c r="I53" i="5" s="1"/>
  <c r="J53" i="5" s="1"/>
  <c r="E54" i="5"/>
  <c r="F54" i="5"/>
  <c r="G54" i="5" s="1"/>
  <c r="I54" i="5" s="1"/>
  <c r="J54" i="5" s="1"/>
  <c r="E55" i="5"/>
  <c r="F55" i="5"/>
  <c r="G55" i="5" s="1"/>
  <c r="I55" i="5" s="1"/>
  <c r="J55" i="5" s="1"/>
  <c r="E56" i="5"/>
  <c r="F56" i="5"/>
  <c r="G56" i="5" s="1"/>
  <c r="I56" i="5" s="1"/>
  <c r="J56" i="5" s="1"/>
  <c r="E57" i="5"/>
  <c r="F57" i="5"/>
  <c r="G57" i="5" s="1"/>
  <c r="I57" i="5" s="1"/>
  <c r="J57" i="5" s="1"/>
  <c r="E58" i="5"/>
  <c r="F58" i="5"/>
  <c r="G58" i="5" s="1"/>
  <c r="I58" i="5" s="1"/>
  <c r="J58" i="5" s="1"/>
  <c r="E59" i="5"/>
  <c r="F59" i="5"/>
  <c r="G59" i="5" s="1"/>
  <c r="I59" i="5" s="1"/>
  <c r="J59" i="5" s="1"/>
  <c r="E60" i="5"/>
  <c r="F60" i="5"/>
  <c r="G60" i="5" s="1"/>
  <c r="I60" i="5" s="1"/>
  <c r="J60" i="5" s="1"/>
  <c r="E61" i="5"/>
  <c r="F61" i="5"/>
  <c r="G61" i="5" s="1"/>
  <c r="I61" i="5" s="1"/>
  <c r="J61" i="5" s="1"/>
  <c r="E62" i="5"/>
  <c r="F62" i="5"/>
  <c r="G62" i="5" s="1"/>
  <c r="I62" i="5" s="1"/>
  <c r="J62" i="5" s="1"/>
  <c r="E63" i="5"/>
  <c r="F63" i="5"/>
  <c r="G63" i="5" s="1"/>
  <c r="I63" i="5" s="1"/>
  <c r="J63" i="5" s="1"/>
  <c r="E64" i="5"/>
  <c r="F64" i="5"/>
  <c r="G64" i="5" s="1"/>
  <c r="I64" i="5" s="1"/>
  <c r="J64" i="5" s="1"/>
  <c r="E65" i="5"/>
  <c r="F65" i="5"/>
  <c r="G65" i="5" s="1"/>
  <c r="I65" i="5" s="1"/>
  <c r="J65" i="5" s="1"/>
  <c r="E66" i="5"/>
  <c r="F66" i="5"/>
  <c r="G66" i="5" s="1"/>
  <c r="I66" i="5" s="1"/>
  <c r="J66" i="5" s="1"/>
  <c r="E67" i="5"/>
  <c r="F67" i="5"/>
  <c r="G67" i="5" s="1"/>
  <c r="I67" i="5" s="1"/>
  <c r="J67" i="5" s="1"/>
  <c r="E68" i="5"/>
  <c r="F68" i="5"/>
  <c r="G68" i="5" s="1"/>
  <c r="I68" i="5" s="1"/>
  <c r="J68" i="5" s="1"/>
  <c r="E69" i="5"/>
  <c r="F69" i="5"/>
  <c r="G69" i="5" s="1"/>
  <c r="I69" i="5" s="1"/>
  <c r="J69" i="5" s="1"/>
  <c r="E70" i="5"/>
  <c r="F70" i="5"/>
  <c r="G70" i="5" s="1"/>
  <c r="I70" i="5" s="1"/>
  <c r="J70" i="5" s="1"/>
  <c r="E71" i="5"/>
  <c r="F71" i="5"/>
  <c r="G71" i="5" s="1"/>
  <c r="I71" i="5" s="1"/>
  <c r="J71" i="5" s="1"/>
  <c r="E72" i="5"/>
  <c r="F72" i="5"/>
  <c r="G72" i="5" s="1"/>
  <c r="I72" i="5" s="1"/>
  <c r="J72" i="5" s="1"/>
  <c r="E73" i="5"/>
  <c r="F73" i="5"/>
  <c r="G73" i="5" s="1"/>
  <c r="I73" i="5" s="1"/>
  <c r="J73" i="5" s="1"/>
  <c r="E74" i="5"/>
  <c r="F74" i="5"/>
  <c r="G74" i="5" s="1"/>
  <c r="I74" i="5" s="1"/>
  <c r="J74" i="5" s="1"/>
  <c r="E75" i="5"/>
  <c r="F75" i="5"/>
  <c r="G75" i="5" s="1"/>
  <c r="I75" i="5" s="1"/>
  <c r="J75" i="5" s="1"/>
  <c r="E76" i="5"/>
  <c r="F76" i="5"/>
  <c r="G76" i="5" s="1"/>
  <c r="I76" i="5" s="1"/>
  <c r="J76" i="5" s="1"/>
  <c r="E77" i="5"/>
  <c r="F77" i="5"/>
  <c r="G77" i="5" s="1"/>
  <c r="I77" i="5" s="1"/>
  <c r="J77" i="5" s="1"/>
  <c r="E78" i="5"/>
  <c r="F78" i="5"/>
  <c r="G78" i="5" s="1"/>
  <c r="I78" i="5" s="1"/>
  <c r="J78" i="5" s="1"/>
  <c r="E79" i="5"/>
  <c r="F79" i="5"/>
  <c r="G79" i="5" s="1"/>
  <c r="I79" i="5" s="1"/>
  <c r="J79" i="5" s="1"/>
  <c r="E80" i="5"/>
  <c r="F80" i="5"/>
  <c r="G80" i="5" s="1"/>
  <c r="I80" i="5" s="1"/>
  <c r="J80" i="5" s="1"/>
  <c r="E81" i="5"/>
  <c r="F81" i="5"/>
  <c r="G81" i="5" s="1"/>
  <c r="I81" i="5" s="1"/>
  <c r="J81" i="5" s="1"/>
  <c r="E82" i="5"/>
  <c r="F82" i="5"/>
  <c r="G82" i="5" s="1"/>
  <c r="I82" i="5" s="1"/>
  <c r="J82" i="5" s="1"/>
  <c r="E83" i="5"/>
  <c r="F83" i="5"/>
  <c r="G83" i="5" s="1"/>
  <c r="I83" i="5" s="1"/>
  <c r="J83" i="5" s="1"/>
  <c r="E84" i="5"/>
  <c r="F84" i="5"/>
  <c r="G84" i="5" s="1"/>
  <c r="I84" i="5" s="1"/>
  <c r="J84" i="5" s="1"/>
  <c r="E85" i="5"/>
  <c r="F85" i="5"/>
  <c r="G85" i="5" s="1"/>
  <c r="I85" i="5" s="1"/>
  <c r="J85" i="5" s="1"/>
  <c r="E86" i="5"/>
  <c r="F86" i="5"/>
  <c r="G86" i="5" s="1"/>
  <c r="I86" i="5" s="1"/>
  <c r="J86" i="5" s="1"/>
  <c r="E87" i="5"/>
  <c r="F87" i="5"/>
  <c r="G87" i="5" s="1"/>
  <c r="I87" i="5" s="1"/>
  <c r="J87" i="5" s="1"/>
  <c r="E88" i="5"/>
  <c r="F88" i="5"/>
  <c r="G88" i="5" s="1"/>
  <c r="I88" i="5" s="1"/>
  <c r="J88" i="5" s="1"/>
  <c r="E89" i="5"/>
  <c r="F89" i="5"/>
  <c r="G89" i="5" s="1"/>
  <c r="I89" i="5" s="1"/>
  <c r="J89" i="5" s="1"/>
  <c r="E90" i="5"/>
  <c r="F90" i="5"/>
  <c r="G90" i="5" s="1"/>
  <c r="I90" i="5" s="1"/>
  <c r="J90" i="5" s="1"/>
  <c r="E91" i="5"/>
  <c r="F91" i="5"/>
  <c r="G91" i="5" s="1"/>
  <c r="I91" i="5" s="1"/>
  <c r="J91" i="5" s="1"/>
  <c r="E92" i="5"/>
  <c r="F92" i="5"/>
  <c r="G92" i="5" s="1"/>
  <c r="I92" i="5" s="1"/>
  <c r="J92" i="5" s="1"/>
  <c r="E93" i="5"/>
  <c r="F93" i="5"/>
  <c r="G93" i="5" s="1"/>
  <c r="I93" i="5" s="1"/>
  <c r="J93" i="5" s="1"/>
  <c r="E94" i="5"/>
  <c r="F94" i="5"/>
  <c r="G94" i="5" s="1"/>
  <c r="I94" i="5" s="1"/>
  <c r="J94" i="5" s="1"/>
  <c r="E95" i="5"/>
  <c r="F95" i="5"/>
  <c r="G95" i="5" s="1"/>
  <c r="I95" i="5" s="1"/>
  <c r="J95" i="5" s="1"/>
  <c r="E96" i="5"/>
  <c r="F96" i="5"/>
  <c r="G96" i="5" s="1"/>
  <c r="I96" i="5" s="1"/>
  <c r="J96" i="5" s="1"/>
  <c r="E97" i="5"/>
  <c r="F97" i="5"/>
  <c r="G97" i="5" s="1"/>
  <c r="I97" i="5" s="1"/>
  <c r="J97" i="5" s="1"/>
  <c r="E98" i="5"/>
  <c r="F98" i="5"/>
  <c r="G98" i="5" s="1"/>
  <c r="I98" i="5" s="1"/>
  <c r="J98" i="5" s="1"/>
  <c r="E99" i="5"/>
  <c r="F99" i="5"/>
  <c r="G99" i="5" s="1"/>
  <c r="I99" i="5" s="1"/>
  <c r="J99" i="5" s="1"/>
  <c r="E100" i="5"/>
  <c r="F100" i="5"/>
  <c r="G100" i="5" s="1"/>
  <c r="I100" i="5" s="1"/>
  <c r="J100" i="5" s="1"/>
  <c r="E101" i="5"/>
  <c r="F101" i="5"/>
  <c r="G101" i="5" s="1"/>
  <c r="I101" i="5" s="1"/>
  <c r="J101" i="5" s="1"/>
  <c r="E102" i="5"/>
  <c r="F102" i="5"/>
  <c r="G102" i="5" s="1"/>
  <c r="I102" i="5" s="1"/>
  <c r="J102" i="5" s="1"/>
  <c r="E103" i="5"/>
  <c r="F103" i="5"/>
  <c r="G103" i="5" s="1"/>
  <c r="I103" i="5" s="1"/>
  <c r="J103" i="5" s="1"/>
  <c r="E104" i="5"/>
  <c r="F104" i="5"/>
  <c r="G104" i="5" s="1"/>
  <c r="I104" i="5" s="1"/>
  <c r="J104" i="5" s="1"/>
  <c r="E105" i="5"/>
  <c r="F105" i="5"/>
  <c r="G105" i="5" s="1"/>
  <c r="I105" i="5" s="1"/>
  <c r="J105" i="5" s="1"/>
  <c r="E106" i="5"/>
  <c r="F106" i="5"/>
  <c r="G106" i="5" s="1"/>
  <c r="I106" i="5" s="1"/>
  <c r="J106" i="5" s="1"/>
  <c r="E107" i="5"/>
  <c r="F107" i="5"/>
  <c r="G107" i="5" s="1"/>
  <c r="I107" i="5" s="1"/>
  <c r="J107" i="5" s="1"/>
  <c r="E108" i="5"/>
  <c r="F108" i="5"/>
  <c r="G108" i="5" s="1"/>
  <c r="I108" i="5" s="1"/>
  <c r="J108" i="5" s="1"/>
  <c r="E109" i="5"/>
  <c r="F109" i="5"/>
  <c r="G109" i="5" s="1"/>
  <c r="I109" i="5" s="1"/>
  <c r="J109" i="5" s="1"/>
  <c r="E110" i="5"/>
  <c r="F110" i="5"/>
  <c r="G110" i="5" s="1"/>
  <c r="I110" i="5" s="1"/>
  <c r="J110" i="5" s="1"/>
  <c r="E111" i="5"/>
  <c r="F111" i="5"/>
  <c r="G111" i="5" s="1"/>
  <c r="I111" i="5" s="1"/>
  <c r="J111" i="5" s="1"/>
  <c r="E112" i="5"/>
  <c r="F112" i="5"/>
  <c r="G112" i="5" s="1"/>
  <c r="I112" i="5" s="1"/>
  <c r="J112" i="5" s="1"/>
  <c r="E113" i="5"/>
  <c r="F113" i="5"/>
  <c r="G113" i="5" s="1"/>
  <c r="I113" i="5" s="1"/>
  <c r="J113" i="5" s="1"/>
  <c r="E114" i="5"/>
  <c r="F114" i="5"/>
  <c r="G114" i="5" s="1"/>
  <c r="I114" i="5" s="1"/>
  <c r="J114" i="5" s="1"/>
  <c r="E115" i="5"/>
  <c r="F115" i="5"/>
  <c r="G115" i="5" s="1"/>
  <c r="I115" i="5" s="1"/>
  <c r="J115" i="5" s="1"/>
  <c r="E116" i="5"/>
  <c r="F116" i="5"/>
  <c r="G116" i="5" s="1"/>
  <c r="I116" i="5" s="1"/>
  <c r="J116" i="5" s="1"/>
  <c r="E117" i="5"/>
  <c r="F117" i="5"/>
  <c r="G117" i="5" s="1"/>
  <c r="I117" i="5" s="1"/>
  <c r="J117" i="5" s="1"/>
  <c r="E118" i="5"/>
  <c r="F118" i="5"/>
  <c r="G118" i="5" s="1"/>
  <c r="I118" i="5" s="1"/>
  <c r="J118" i="5" s="1"/>
  <c r="E119" i="5"/>
  <c r="F119" i="5"/>
  <c r="G119" i="5" s="1"/>
  <c r="I119" i="5" s="1"/>
  <c r="J119" i="5" s="1"/>
  <c r="E120" i="5"/>
  <c r="F120" i="5"/>
  <c r="G120" i="5" s="1"/>
  <c r="I120" i="5" s="1"/>
  <c r="J120" i="5" s="1"/>
  <c r="F40" i="5"/>
  <c r="G40" i="5" s="1"/>
  <c r="I40" i="5" s="1"/>
  <c r="J40" i="5" s="1"/>
  <c r="E40" i="5"/>
  <c r="F6" i="5"/>
  <c r="G6" i="5" s="1"/>
  <c r="I6" i="5" s="1"/>
  <c r="F7" i="5"/>
  <c r="G7" i="5" s="1"/>
  <c r="I7" i="5" s="1"/>
  <c r="F8" i="5"/>
  <c r="G8" i="5" s="1"/>
  <c r="I8" i="5" s="1"/>
  <c r="F9" i="5"/>
  <c r="G9" i="5" s="1"/>
  <c r="I9" i="5" s="1"/>
  <c r="F10" i="5"/>
  <c r="G10" i="5" s="1"/>
  <c r="I10" i="5" s="1"/>
  <c r="F11" i="5"/>
  <c r="G11" i="5" s="1"/>
  <c r="F12" i="5"/>
  <c r="G12" i="5" s="1"/>
  <c r="I12" i="5" s="1"/>
  <c r="F13" i="5"/>
  <c r="G13" i="5" s="1"/>
  <c r="I13" i="5" s="1"/>
  <c r="F14" i="5"/>
  <c r="G14" i="5" s="1"/>
  <c r="I14" i="5" s="1"/>
  <c r="F15" i="5"/>
  <c r="G15" i="5" s="1"/>
  <c r="I15" i="5" s="1"/>
  <c r="F5" i="5"/>
  <c r="F23" i="5"/>
  <c r="G23" i="5" s="1"/>
  <c r="I23" i="5" s="1"/>
  <c r="J23" i="5" s="1"/>
  <c r="F24" i="5"/>
  <c r="G24" i="5" s="1"/>
  <c r="I24" i="5" s="1"/>
  <c r="J24" i="5" s="1"/>
  <c r="F25" i="5"/>
  <c r="G25" i="5" s="1"/>
  <c r="I25" i="5" s="1"/>
  <c r="J25" i="5" s="1"/>
  <c r="F26" i="5"/>
  <c r="G26" i="5" s="1"/>
  <c r="I26" i="5" s="1"/>
  <c r="J26" i="5" s="1"/>
  <c r="F27" i="5"/>
  <c r="G27" i="5" s="1"/>
  <c r="I27" i="5" s="1"/>
  <c r="J27" i="5" s="1"/>
  <c r="F28" i="5"/>
  <c r="G28" i="5" s="1"/>
  <c r="I28" i="5" s="1"/>
  <c r="J28" i="5" s="1"/>
  <c r="F29" i="5"/>
  <c r="G29" i="5" s="1"/>
  <c r="I29" i="5" s="1"/>
  <c r="J29" i="5" s="1"/>
  <c r="F30" i="5"/>
  <c r="G30" i="5" s="1"/>
  <c r="I30" i="5" s="1"/>
  <c r="J30" i="5" s="1"/>
  <c r="F31" i="5"/>
  <c r="G31" i="5" s="1"/>
  <c r="I31" i="5" s="1"/>
  <c r="J31" i="5" s="1"/>
  <c r="F32" i="5"/>
  <c r="G32" i="5" s="1"/>
  <c r="I32" i="5" s="1"/>
  <c r="J32" i="5" s="1"/>
  <c r="F33" i="5"/>
  <c r="G33" i="5" s="1"/>
  <c r="I33" i="5" s="1"/>
  <c r="J33" i="5" s="1"/>
  <c r="G22" i="5"/>
  <c r="I22" i="5" s="1"/>
  <c r="J22" i="5" s="1"/>
  <c r="E6" i="5"/>
  <c r="E7" i="5"/>
  <c r="E8" i="5"/>
  <c r="E9" i="5"/>
  <c r="E10" i="5"/>
  <c r="E11" i="5"/>
  <c r="E12" i="5"/>
  <c r="E13" i="5"/>
  <c r="E14" i="5"/>
  <c r="E15" i="5"/>
  <c r="E5" i="5"/>
  <c r="E23" i="5"/>
  <c r="E24" i="5"/>
  <c r="E25" i="5"/>
  <c r="E26" i="5"/>
  <c r="E27" i="5"/>
  <c r="E28" i="5"/>
  <c r="E29" i="5"/>
  <c r="E30" i="5"/>
  <c r="E31" i="5"/>
  <c r="E32" i="5"/>
  <c r="E33" i="5"/>
  <c r="E22" i="5"/>
  <c r="J9" i="5" l="1"/>
  <c r="I11" i="5"/>
  <c r="J11" i="5" s="1"/>
  <c r="J10" i="5"/>
  <c r="J8" i="5"/>
  <c r="J13" i="5"/>
  <c r="J12" i="5"/>
  <c r="J15" i="5"/>
  <c r="J7" i="5"/>
  <c r="J6" i="5"/>
  <c r="J14" i="5"/>
  <c r="G5" i="5"/>
  <c r="I5" i="5" s="1"/>
  <c r="J5" i="5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2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I42" i="3"/>
  <c r="I43" i="3"/>
  <c r="I44" i="3"/>
  <c r="I45" i="3"/>
  <c r="I46" i="3"/>
  <c r="I47" i="3"/>
  <c r="I48" i="3"/>
  <c r="I49" i="3"/>
  <c r="I50" i="3"/>
  <c r="I51" i="3"/>
  <c r="I52" i="3"/>
  <c r="I53" i="3"/>
  <c r="K42" i="3"/>
  <c r="K43" i="3"/>
  <c r="K44" i="3"/>
  <c r="K45" i="3"/>
  <c r="K46" i="3"/>
  <c r="K47" i="3"/>
  <c r="K48" i="3"/>
  <c r="K49" i="3"/>
  <c r="K50" i="3"/>
  <c r="K51" i="3"/>
  <c r="K52" i="3"/>
  <c r="K53" i="3"/>
  <c r="J42" i="3"/>
  <c r="L42" i="3" s="1"/>
  <c r="J43" i="3"/>
  <c r="L43" i="3" s="1"/>
  <c r="J44" i="3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J3" i="3"/>
  <c r="L3" i="3" s="1"/>
  <c r="J4" i="3"/>
  <c r="J5" i="3"/>
  <c r="J6" i="3"/>
  <c r="J7" i="3"/>
  <c r="J8" i="3"/>
  <c r="L8" i="3" s="1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L24" i="3" s="1"/>
  <c r="J25" i="3"/>
  <c r="J26" i="3"/>
  <c r="J27" i="3"/>
  <c r="J28" i="3"/>
  <c r="J29" i="3"/>
  <c r="J30" i="3"/>
  <c r="L30" i="3" s="1"/>
  <c r="J31" i="3"/>
  <c r="J32" i="3"/>
  <c r="J33" i="3"/>
  <c r="J34" i="3"/>
  <c r="J35" i="3"/>
  <c r="J36" i="3"/>
  <c r="J37" i="3"/>
  <c r="J38" i="3"/>
  <c r="L38" i="3" s="1"/>
  <c r="J39" i="3"/>
  <c r="J40" i="3"/>
  <c r="J41" i="3"/>
  <c r="J2" i="3"/>
  <c r="L19" i="3"/>
  <c r="L16" i="3"/>
  <c r="L11" i="3"/>
  <c r="L2" i="4" l="1"/>
  <c r="L53" i="4"/>
  <c r="L6" i="4"/>
  <c r="L10" i="4"/>
  <c r="L14" i="4"/>
  <c r="L18" i="4"/>
  <c r="L22" i="4"/>
  <c r="L26" i="4"/>
  <c r="L30" i="4"/>
  <c r="L34" i="4"/>
  <c r="L38" i="4"/>
  <c r="L42" i="4"/>
  <c r="L46" i="4"/>
  <c r="L50" i="4"/>
  <c r="L3" i="4"/>
  <c r="L7" i="4"/>
  <c r="L11" i="4"/>
  <c r="L15" i="4"/>
  <c r="L19" i="4"/>
  <c r="L23" i="4"/>
  <c r="L27" i="4"/>
  <c r="L31" i="4"/>
  <c r="L35" i="4"/>
  <c r="L39" i="4"/>
  <c r="L43" i="4"/>
  <c r="L47" i="4"/>
  <c r="L51" i="4"/>
  <c r="L5" i="4"/>
  <c r="L9" i="4"/>
  <c r="L13" i="4"/>
  <c r="L17" i="4"/>
  <c r="L21" i="4"/>
  <c r="L25" i="4"/>
  <c r="L29" i="4"/>
  <c r="L33" i="4"/>
  <c r="L37" i="4"/>
  <c r="L41" i="4"/>
  <c r="L45" i="4"/>
  <c r="L49" i="4"/>
  <c r="L4" i="4"/>
  <c r="L8" i="4"/>
  <c r="L12" i="4"/>
  <c r="L16" i="4"/>
  <c r="L20" i="4"/>
  <c r="L24" i="4"/>
  <c r="L28" i="4"/>
  <c r="L32" i="4"/>
  <c r="L36" i="4"/>
  <c r="L40" i="4"/>
  <c r="L44" i="4"/>
  <c r="L48" i="4"/>
  <c r="L52" i="4"/>
  <c r="L44" i="3"/>
  <c r="L40" i="3"/>
  <c r="L36" i="3"/>
  <c r="L41" i="3"/>
  <c r="L13" i="3"/>
  <c r="L4" i="3"/>
  <c r="L20" i="3"/>
  <c r="L28" i="3"/>
  <c r="L29" i="3"/>
  <c r="L32" i="3"/>
  <c r="L37" i="3"/>
  <c r="L5" i="3"/>
  <c r="L21" i="3"/>
  <c r="L6" i="3"/>
  <c r="L14" i="3"/>
  <c r="L22" i="3"/>
  <c r="L27" i="3"/>
  <c r="L35" i="3"/>
  <c r="L10" i="3"/>
  <c r="L15" i="3"/>
  <c r="L17" i="3"/>
  <c r="L26" i="3"/>
  <c r="L31" i="3"/>
  <c r="L33" i="3"/>
  <c r="L2" i="3"/>
  <c r="L7" i="3"/>
  <c r="L9" i="3"/>
  <c r="L18" i="3"/>
  <c r="L23" i="3"/>
  <c r="L25" i="3"/>
  <c r="L34" i="3"/>
  <c r="L39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I3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  <c r="L3" i="1" l="1"/>
</calcChain>
</file>

<file path=xl/sharedStrings.xml><?xml version="1.0" encoding="utf-8"?>
<sst xmlns="http://schemas.openxmlformats.org/spreadsheetml/2006/main" count="116" uniqueCount="53">
  <si>
    <t>Temp. (K)</t>
  </si>
  <si>
    <t>Cp</t>
  </si>
  <si>
    <t>Cv</t>
  </si>
  <si>
    <t>gamma</t>
  </si>
  <si>
    <t>gamma_perf</t>
  </si>
  <si>
    <t>theta</t>
  </si>
  <si>
    <r>
      <t> </t>
    </r>
    <r>
      <rPr>
        <sz val="11"/>
        <color theme="1"/>
        <rFont val="Calibri"/>
        <family val="2"/>
        <scheme val="minor"/>
      </rPr>
      <t>1.003</t>
    </r>
  </si>
  <si>
    <r>
      <t> </t>
    </r>
    <r>
      <rPr>
        <sz val="11"/>
        <color theme="1"/>
        <rFont val="Calibri"/>
        <family val="2"/>
        <scheme val="minor"/>
      </rPr>
      <t>0.716</t>
    </r>
  </si>
  <si>
    <r>
      <t> </t>
    </r>
    <r>
      <rPr>
        <sz val="11"/>
        <color theme="1"/>
        <rFont val="Calibri"/>
        <family val="2"/>
        <scheme val="minor"/>
      </rPr>
      <t>1.005</t>
    </r>
  </si>
  <si>
    <r>
      <t> </t>
    </r>
    <r>
      <rPr>
        <sz val="11"/>
        <color theme="1"/>
        <rFont val="Calibri"/>
        <family val="2"/>
        <scheme val="minor"/>
      </rPr>
      <t>0.718</t>
    </r>
  </si>
  <si>
    <r>
      <t> </t>
    </r>
    <r>
      <rPr>
        <sz val="11"/>
        <color theme="1"/>
        <rFont val="Calibri"/>
        <family val="2"/>
        <scheme val="minor"/>
      </rPr>
      <t>1.008</t>
    </r>
  </si>
  <si>
    <r>
      <t> </t>
    </r>
    <r>
      <rPr>
        <sz val="11"/>
        <color theme="1"/>
        <rFont val="Calibri"/>
        <family val="2"/>
        <scheme val="minor"/>
      </rPr>
      <t>0.721</t>
    </r>
  </si>
  <si>
    <r>
      <t> </t>
    </r>
    <r>
      <rPr>
        <sz val="11"/>
        <color theme="1"/>
        <rFont val="Calibri"/>
        <family val="2"/>
        <scheme val="minor"/>
      </rPr>
      <t>1.013</t>
    </r>
  </si>
  <si>
    <r>
      <t> </t>
    </r>
    <r>
      <rPr>
        <sz val="11"/>
        <color theme="1"/>
        <rFont val="Calibri"/>
        <family val="2"/>
        <scheme val="minor"/>
      </rPr>
      <t>1.020</t>
    </r>
  </si>
  <si>
    <r>
      <t> </t>
    </r>
    <r>
      <rPr>
        <sz val="11"/>
        <color theme="1"/>
        <rFont val="Calibri"/>
        <family val="2"/>
        <scheme val="minor"/>
      </rPr>
      <t>1.029</t>
    </r>
  </si>
  <si>
    <r>
      <t> </t>
    </r>
    <r>
      <rPr>
        <sz val="11"/>
        <color theme="1"/>
        <rFont val="Calibri"/>
        <family val="2"/>
        <scheme val="minor"/>
      </rPr>
      <t>1.040</t>
    </r>
  </si>
  <si>
    <t>k_eqn</t>
  </si>
  <si>
    <t>Cp_eqn</t>
  </si>
  <si>
    <t>Cp_perf</t>
  </si>
  <si>
    <t>Cv_perf</t>
  </si>
  <si>
    <t>R_eqn</t>
  </si>
  <si>
    <t>T (K)</t>
  </si>
  <si>
    <t>Cp (J/kgK)</t>
  </si>
  <si>
    <t>Cv_eqn</t>
  </si>
  <si>
    <r>
      <t>log10(K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α</t>
    </r>
    <r>
      <rPr>
        <b/>
        <sz val="11"/>
        <color theme="1"/>
        <rFont val="Calibri"/>
        <family val="2"/>
      </rPr>
      <t>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</si>
  <si>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pα</t>
    </r>
  </si>
  <si>
    <r>
      <t>log10(K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α,trend</t>
    </r>
    <r>
      <rPr>
        <b/>
        <sz val="11"/>
        <color theme="1"/>
        <rFont val="Calibri"/>
        <family val="2"/>
      </rPr>
      <t>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</si>
  <si>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pα,trend</t>
    </r>
  </si>
  <si>
    <t>Dissociated Oxygen</t>
  </si>
  <si>
    <t>p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</si>
  <si>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pα,trend</t>
    </r>
    <r>
      <rPr>
        <b/>
        <sz val="11"/>
        <color theme="1"/>
        <rFont val="Calibri"/>
        <family val="2"/>
        <scheme val="minor"/>
      </rPr>
      <t>/p</t>
    </r>
  </si>
  <si>
    <t>α</t>
  </si>
  <si>
    <t>Dissociated Nitrogen</t>
  </si>
  <si>
    <r>
      <t>log10(K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β,trend</t>
    </r>
    <r>
      <rPr>
        <b/>
        <sz val="11"/>
        <color theme="1"/>
        <rFont val="Calibri"/>
        <family val="2"/>
      </rPr>
      <t>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</si>
  <si>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pβ,trend</t>
    </r>
    <r>
      <rPr>
        <b/>
        <sz val="11"/>
        <color theme="1"/>
        <rFont val="Calibri"/>
        <family val="2"/>
        <scheme val="minor"/>
      </rPr>
      <t>/p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</si>
  <si>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β</t>
    </r>
  </si>
  <si>
    <r>
      <t>log10(K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β</t>
    </r>
    <r>
      <rPr>
        <b/>
        <sz val="11"/>
        <color theme="1"/>
        <rFont val="Calibri"/>
        <family val="2"/>
      </rPr>
      <t>)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</si>
  <si>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</rPr>
      <t>β</t>
    </r>
    <r>
      <rPr>
        <b/>
        <vertAlign val="subscript"/>
        <sz val="11"/>
        <color theme="1"/>
        <rFont val="Calibri"/>
        <family val="2"/>
        <scheme val="minor"/>
      </rPr>
      <t>,trend</t>
    </r>
  </si>
  <si>
    <t>β</t>
  </si>
  <si>
    <t>p (atm)</t>
  </si>
  <si>
    <t>α, p=0.01atm</t>
  </si>
  <si>
    <t>α, p=0.1atm</t>
  </si>
  <si>
    <t>α, p=1atm</t>
  </si>
  <si>
    <t>α, p=10atm</t>
  </si>
  <si>
    <t>α, p=40atm</t>
  </si>
  <si>
    <t>b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</si>
  <si>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O2</t>
    </r>
    <r>
      <rPr>
        <b/>
        <sz val="11"/>
        <color theme="1"/>
        <rFont val="Calibri"/>
        <family val="2"/>
        <scheme val="minor"/>
      </rPr>
      <t xml:space="preserve"> (K)</t>
    </r>
  </si>
  <si>
    <t>R (J/kgK)</t>
  </si>
  <si>
    <r>
      <t>D'</t>
    </r>
    <r>
      <rPr>
        <b/>
        <vertAlign val="subscript"/>
        <sz val="11"/>
        <color theme="1"/>
        <rFont val="Calibri"/>
        <family val="2"/>
        <scheme val="minor"/>
      </rPr>
      <t>O2</t>
    </r>
  </si>
  <si>
    <t>h</t>
  </si>
  <si>
    <r>
      <t>θ</t>
    </r>
    <r>
      <rPr>
        <b/>
        <vertAlign val="subscript"/>
        <sz val="11"/>
        <color theme="1"/>
        <rFont val="Calibri"/>
        <family val="2"/>
        <scheme val="minor"/>
      </rPr>
      <t>N2</t>
    </r>
    <r>
      <rPr>
        <b/>
        <sz val="11"/>
        <color theme="1"/>
        <rFont val="Calibri"/>
        <family val="2"/>
        <scheme val="minor"/>
      </rPr>
      <t xml:space="preserve"> (K)</t>
    </r>
  </si>
  <si>
    <t>v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</si>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</sst>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70" formatCode="0.0000E+00"/>
    <numFmt numFmtId="171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0C0C0"/>
      </left>
      <right style="medium">
        <color rgb="FFCCCCCC"/>
      </right>
      <top style="medium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0C0C0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5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0" borderId="0" xfId="0" applyFont="1"/>
    <xf numFmtId="1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70" fontId="0" fillId="0" borderId="0" xfId="0" applyNumberFormat="1"/>
    <xf numFmtId="171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air_tpg!$A$4:$A$22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air_tpg!$D$4:$D$22</c:f>
              <c:numCache>
                <c:formatCode>General</c:formatCode>
                <c:ptCount val="19"/>
                <c:pt idx="0">
                  <c:v>1.401</c:v>
                </c:pt>
                <c:pt idx="1">
                  <c:v>1.4</c:v>
                </c:pt>
                <c:pt idx="2">
                  <c:v>1.3979999999999999</c:v>
                </c:pt>
                <c:pt idx="3">
                  <c:v>1.395</c:v>
                </c:pt>
                <c:pt idx="4">
                  <c:v>1.391</c:v>
                </c:pt>
                <c:pt idx="5">
                  <c:v>1.387</c:v>
                </c:pt>
                <c:pt idx="6">
                  <c:v>1.381</c:v>
                </c:pt>
                <c:pt idx="7">
                  <c:v>1.3759999999999999</c:v>
                </c:pt>
                <c:pt idx="8">
                  <c:v>1.37</c:v>
                </c:pt>
                <c:pt idx="9">
                  <c:v>1.3640000000000001</c:v>
                </c:pt>
                <c:pt idx="10">
                  <c:v>1.359</c:v>
                </c:pt>
                <c:pt idx="11">
                  <c:v>1.3540000000000001</c:v>
                </c:pt>
                <c:pt idx="12">
                  <c:v>1.3440000000000001</c:v>
                </c:pt>
                <c:pt idx="13">
                  <c:v>1.3360000000000001</c:v>
                </c:pt>
                <c:pt idx="14">
                  <c:v>1.331</c:v>
                </c:pt>
                <c:pt idx="15">
                  <c:v>1.3240000000000001</c:v>
                </c:pt>
                <c:pt idx="16">
                  <c:v>1.3180000000000001</c:v>
                </c:pt>
                <c:pt idx="17">
                  <c:v>1.3129999999999999</c:v>
                </c:pt>
                <c:pt idx="18">
                  <c:v>1.3089999999999999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F-4E25-B08C-6D7C92E97A39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air_tpg!$A$4:$A$42</c:f>
              <c:numCache>
                <c:formatCode>General</c:formatCode>
                <c:ptCount val="3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2200</c:v>
                </c:pt>
                <c:pt idx="25">
                  <c:v>2400</c:v>
                </c:pt>
                <c:pt idx="26">
                  <c:v>2600</c:v>
                </c:pt>
                <c:pt idx="27">
                  <c:v>2800</c:v>
                </c:pt>
                <c:pt idx="28">
                  <c:v>3000</c:v>
                </c:pt>
                <c:pt idx="29">
                  <c:v>3200</c:v>
                </c:pt>
                <c:pt idx="30">
                  <c:v>3400</c:v>
                </c:pt>
                <c:pt idx="31">
                  <c:v>3600</c:v>
                </c:pt>
                <c:pt idx="32">
                  <c:v>3800</c:v>
                </c:pt>
                <c:pt idx="33">
                  <c:v>4000</c:v>
                </c:pt>
                <c:pt idx="34">
                  <c:v>4200</c:v>
                </c:pt>
                <c:pt idx="35">
                  <c:v>4400</c:v>
                </c:pt>
                <c:pt idx="36">
                  <c:v>4600</c:v>
                </c:pt>
                <c:pt idx="37">
                  <c:v>4800</c:v>
                </c:pt>
                <c:pt idx="38">
                  <c:v>5000</c:v>
                </c:pt>
              </c:numCache>
            </c:numRef>
          </c:xVal>
          <c:yVal>
            <c:numRef>
              <c:f>air_tpg!$I$4:$I$42</c:f>
              <c:numCache>
                <c:formatCode>0.000</c:formatCode>
                <c:ptCount val="39"/>
                <c:pt idx="0">
                  <c:v>1.3998824418783826</c:v>
                </c:pt>
                <c:pt idx="1">
                  <c:v>1.3993747682812077</c:v>
                </c:pt>
                <c:pt idx="2">
                  <c:v>1.3980379549406114</c:v>
                </c:pt>
                <c:pt idx="3">
                  <c:v>1.3955514961855069</c:v>
                </c:pt>
                <c:pt idx="4">
                  <c:v>1.3918529098645973</c:v>
                </c:pt>
                <c:pt idx="5">
                  <c:v>1.3871160744881228</c:v>
                </c:pt>
                <c:pt idx="6">
                  <c:v>1.3816434989292834</c:v>
                </c:pt>
                <c:pt idx="7">
                  <c:v>1.3757609374628019</c:v>
                </c:pt>
                <c:pt idx="8">
                  <c:v>1.3697519051385048</c:v>
                </c:pt>
                <c:pt idx="9">
                  <c:v>1.363831668715749</c:v>
                </c:pt>
                <c:pt idx="10">
                  <c:v>1.3581466097827388</c:v>
                </c:pt>
                <c:pt idx="11">
                  <c:v>1.3527854100308447</c:v>
                </c:pt>
                <c:pt idx="12">
                  <c:v>1.3431855814672908</c:v>
                </c:pt>
                <c:pt idx="13">
                  <c:v>1.3350923268127248</c:v>
                </c:pt>
                <c:pt idx="14">
                  <c:v>1.328355419336364</c:v>
                </c:pt>
                <c:pt idx="15">
                  <c:v>1.3227656075345782</c:v>
                </c:pt>
                <c:pt idx="16">
                  <c:v>1.3181189183188151</c:v>
                </c:pt>
                <c:pt idx="17">
                  <c:v>1.314238652906359</c:v>
                </c:pt>
                <c:pt idx="18">
                  <c:v>1.3109793308137394</c:v>
                </c:pt>
                <c:pt idx="19">
                  <c:v>1.3082239065935304</c:v>
                </c:pt>
                <c:pt idx="20">
                  <c:v>1.3058791032387411</c:v>
                </c:pt>
                <c:pt idx="21">
                  <c:v>1.3038707563454395</c:v>
                </c:pt>
                <c:pt idx="22">
                  <c:v>1.3021397976963645</c:v>
                </c:pt>
                <c:pt idx="23">
                  <c:v>1.3006389963665319</c:v>
                </c:pt>
                <c:pt idx="24">
                  <c:v>1.2981832866909402</c:v>
                </c:pt>
                <c:pt idx="25">
                  <c:v>1.2962782573488338</c:v>
                </c:pt>
                <c:pt idx="26">
                  <c:v>1.2947732090910684</c:v>
                </c:pt>
                <c:pt idx="27">
                  <c:v>1.2935648965235504</c:v>
                </c:pt>
                <c:pt idx="28">
                  <c:v>1.2925809490373705</c:v>
                </c:pt>
                <c:pt idx="29">
                  <c:v>1.2917695596906471</c:v>
                </c:pt>
                <c:pt idx="30">
                  <c:v>1.2910929251341496</c:v>
                </c:pt>
                <c:pt idx="31">
                  <c:v>1.2905229769686648</c:v>
                </c:pt>
                <c:pt idx="32">
                  <c:v>1.2900385438859956</c:v>
                </c:pt>
                <c:pt idx="33">
                  <c:v>1.2896234267541389</c:v>
                </c:pt>
                <c:pt idx="34">
                  <c:v>1.2892650684142866</c:v>
                </c:pt>
                <c:pt idx="35">
                  <c:v>1.2889536185071817</c:v>
                </c:pt>
                <c:pt idx="36">
                  <c:v>1.2886812655064688</c:v>
                </c:pt>
                <c:pt idx="37">
                  <c:v>1.2884417525777017</c:v>
                </c:pt>
                <c:pt idx="38">
                  <c:v>1.2882300219001386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F-4E25-B08C-6D7C92E9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64200"/>
        <c:axId val="548064856"/>
      </c:scatterChart>
      <c:valAx>
        <c:axId val="54806420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856"/>
        <c:crosses val="autoZero"/>
        <c:crossBetween val="midCat"/>
      </c:valAx>
      <c:valAx>
        <c:axId val="548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air_tpg!$A$4:$A$22</c:f>
              <c:numCache>
                <c:formatCode>General</c:formatCode>
                <c:ptCount val="1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</c:numCache>
            </c:numRef>
          </c:xVal>
          <c:yVal>
            <c:numRef>
              <c:f>air_tpg!$B$4:$B$22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1.0509999999999999</c:v>
                </c:pt>
                <c:pt idx="8">
                  <c:v>1.0629999999999999</c:v>
                </c:pt>
                <c:pt idx="9">
                  <c:v>1.075</c:v>
                </c:pt>
                <c:pt idx="10">
                  <c:v>1.087</c:v>
                </c:pt>
                <c:pt idx="11">
                  <c:v>1.099</c:v>
                </c:pt>
                <c:pt idx="12">
                  <c:v>1.121</c:v>
                </c:pt>
                <c:pt idx="13">
                  <c:v>1.1419999999999999</c:v>
                </c:pt>
                <c:pt idx="14">
                  <c:v>1.155</c:v>
                </c:pt>
                <c:pt idx="15">
                  <c:v>1.173</c:v>
                </c:pt>
                <c:pt idx="16">
                  <c:v>1.19</c:v>
                </c:pt>
                <c:pt idx="17">
                  <c:v>1.204</c:v>
                </c:pt>
                <c:pt idx="18">
                  <c:v>1.216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4-4A86-965A-BDD30EF7A8C1}"/>
            </c:ext>
          </c:extLst>
        </c:ser>
        <c:ser>
          <c:idx val="1"/>
          <c:order val="1"/>
          <c:tx>
            <c:v>Equation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air_tpg!$A$4:$A$42</c:f>
              <c:numCache>
                <c:formatCode>General</c:formatCode>
                <c:ptCount val="39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2200</c:v>
                </c:pt>
                <c:pt idx="25">
                  <c:v>2400</c:v>
                </c:pt>
                <c:pt idx="26">
                  <c:v>2600</c:v>
                </c:pt>
                <c:pt idx="27">
                  <c:v>2800</c:v>
                </c:pt>
                <c:pt idx="28">
                  <c:v>3000</c:v>
                </c:pt>
                <c:pt idx="29">
                  <c:v>3200</c:v>
                </c:pt>
                <c:pt idx="30">
                  <c:v>3400</c:v>
                </c:pt>
                <c:pt idx="31">
                  <c:v>3600</c:v>
                </c:pt>
                <c:pt idx="32">
                  <c:v>3800</c:v>
                </c:pt>
                <c:pt idx="33">
                  <c:v>4000</c:v>
                </c:pt>
                <c:pt idx="34">
                  <c:v>4200</c:v>
                </c:pt>
                <c:pt idx="35">
                  <c:v>4400</c:v>
                </c:pt>
                <c:pt idx="36">
                  <c:v>4600</c:v>
                </c:pt>
                <c:pt idx="37">
                  <c:v>4800</c:v>
                </c:pt>
                <c:pt idx="38">
                  <c:v>5000</c:v>
                </c:pt>
              </c:numCache>
            </c:numRef>
          </c:xVal>
          <c:yVal>
            <c:numRef>
              <c:f>air_tpg!$J$4:$J$42</c:f>
              <c:numCache>
                <c:formatCode>General</c:formatCode>
                <c:ptCount val="39"/>
                <c:pt idx="0">
                  <c:v>1.0062112468529347</c:v>
                </c:pt>
                <c:pt idx="1">
                  <c:v>1.0071249424977302</c:v>
                </c:pt>
                <c:pt idx="2">
                  <c:v>1.0095420479473034</c:v>
                </c:pt>
                <c:pt idx="3">
                  <c:v>1.0140812935150334</c:v>
                </c:pt>
                <c:pt idx="4">
                  <c:v>1.0209399584638004</c:v>
                </c:pt>
                <c:pt idx="5">
                  <c:v>1.0299153612334984</c:v>
                </c:pt>
                <c:pt idx="6">
                  <c:v>1.0405622478437706</c:v>
                </c:pt>
                <c:pt idx="7">
                  <c:v>1.052352603631959</c:v>
                </c:pt>
                <c:pt idx="8">
                  <c:v>1.0647837856522926</c:v>
                </c:pt>
                <c:pt idx="9">
                  <c:v>1.0774328402794255</c:v>
                </c:pt>
                <c:pt idx="10">
                  <c:v>1.0899730143396271</c:v>
                </c:pt>
                <c:pt idx="11">
                  <c:v>1.1021690999652844</c:v>
                </c:pt>
                <c:pt idx="12">
                  <c:v>1.1249595953127036</c:v>
                </c:pt>
                <c:pt idx="13">
                  <c:v>1.1451879064825439</c:v>
                </c:pt>
                <c:pt idx="14">
                  <c:v>1.162786657521655</c:v>
                </c:pt>
                <c:pt idx="15">
                  <c:v>1.1779465346777349</c:v>
                </c:pt>
                <c:pt idx="16">
                  <c:v>1.1909541239092754</c:v>
                </c:pt>
                <c:pt idx="17">
                  <c:v>1.2021109912078565</c:v>
                </c:pt>
                <c:pt idx="18">
                  <c:v>1.211697623897291</c:v>
                </c:pt>
                <c:pt idx="19">
                  <c:v>1.2199602968395313</c:v>
                </c:pt>
                <c:pt idx="20">
                  <c:v>1.2271088842880975</c:v>
                </c:pt>
                <c:pt idx="21">
                  <c:v>1.2333194326795416</c:v>
                </c:pt>
                <c:pt idx="22">
                  <c:v>1.2387384406349538</c:v>
                </c:pt>
                <c:pt idx="23">
                  <c:v>1.2434874157647375</c:v>
                </c:pt>
                <c:pt idx="24">
                  <c:v>1.2513611064082544</c:v>
                </c:pt>
                <c:pt idx="25">
                  <c:v>1.2575590629487681</c:v>
                </c:pt>
                <c:pt idx="26">
                  <c:v>1.2625123394373934</c:v>
                </c:pt>
                <c:pt idx="27">
                  <c:v>1.2665257824110612</c:v>
                </c:pt>
                <c:pt idx="28">
                  <c:v>1.2698184788174451</c:v>
                </c:pt>
                <c:pt idx="29">
                  <c:v>1.2725504317532803</c:v>
                </c:pt>
                <c:pt idx="30">
                  <c:v>1.2748403104672665</c:v>
                </c:pt>
                <c:pt idx="31">
                  <c:v>1.2767774154601836</c:v>
                </c:pt>
                <c:pt idx="32">
                  <c:v>1.27842986242095</c:v>
                </c:pt>
                <c:pt idx="33">
                  <c:v>1.2798502641411889</c:v>
                </c:pt>
                <c:pt idx="34">
                  <c:v>1.2810797336799189</c:v>
                </c:pt>
                <c:pt idx="35">
                  <c:v>1.2821507448815663</c:v>
                </c:pt>
                <c:pt idx="36">
                  <c:v>1.2830892040099771</c:v>
                </c:pt>
                <c:pt idx="37">
                  <c:v>1.2839159691784605</c:v>
                </c:pt>
                <c:pt idx="38">
                  <c:v>1.284647978115343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14-4A86-965A-BDD30EF7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64200"/>
        <c:axId val="548064856"/>
      </c:scatterChart>
      <c:valAx>
        <c:axId val="54806420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856"/>
        <c:crosses val="autoZero"/>
        <c:crossBetween val="midCat"/>
      </c:valAx>
      <c:valAx>
        <c:axId val="54806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6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'C02_tpg'!$A$2:$A$53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'C02_tpg'!$B$2:$B$53</c:f>
              <c:numCache>
                <c:formatCode>General</c:formatCode>
                <c:ptCount val="52"/>
                <c:pt idx="0">
                  <c:v>709</c:v>
                </c:pt>
                <c:pt idx="1">
                  <c:v>735</c:v>
                </c:pt>
                <c:pt idx="2">
                  <c:v>763</c:v>
                </c:pt>
                <c:pt idx="3">
                  <c:v>791</c:v>
                </c:pt>
                <c:pt idx="4">
                  <c:v>819</c:v>
                </c:pt>
                <c:pt idx="5">
                  <c:v>846</c:v>
                </c:pt>
                <c:pt idx="6">
                  <c:v>871</c:v>
                </c:pt>
                <c:pt idx="7">
                  <c:v>895</c:v>
                </c:pt>
                <c:pt idx="8">
                  <c:v>918</c:v>
                </c:pt>
                <c:pt idx="9">
                  <c:v>939</c:v>
                </c:pt>
                <c:pt idx="10">
                  <c:v>978</c:v>
                </c:pt>
                <c:pt idx="11">
                  <c:v>1014</c:v>
                </c:pt>
                <c:pt idx="12">
                  <c:v>1046</c:v>
                </c:pt>
                <c:pt idx="13">
                  <c:v>1075</c:v>
                </c:pt>
                <c:pt idx="14">
                  <c:v>1102</c:v>
                </c:pt>
                <c:pt idx="15">
                  <c:v>1126</c:v>
                </c:pt>
                <c:pt idx="16">
                  <c:v>1148</c:v>
                </c:pt>
                <c:pt idx="17">
                  <c:v>1168</c:v>
                </c:pt>
                <c:pt idx="18">
                  <c:v>1187</c:v>
                </c:pt>
                <c:pt idx="19">
                  <c:v>1204</c:v>
                </c:pt>
                <c:pt idx="20">
                  <c:v>1220</c:v>
                </c:pt>
                <c:pt idx="21">
                  <c:v>1234</c:v>
                </c:pt>
                <c:pt idx="22">
                  <c:v>1247</c:v>
                </c:pt>
                <c:pt idx="23">
                  <c:v>1259</c:v>
                </c:pt>
                <c:pt idx="24">
                  <c:v>1270</c:v>
                </c:pt>
                <c:pt idx="25">
                  <c:v>1280</c:v>
                </c:pt>
                <c:pt idx="26">
                  <c:v>1290</c:v>
                </c:pt>
                <c:pt idx="27">
                  <c:v>1298</c:v>
                </c:pt>
                <c:pt idx="28">
                  <c:v>1306</c:v>
                </c:pt>
                <c:pt idx="29">
                  <c:v>1313</c:v>
                </c:pt>
                <c:pt idx="30">
                  <c:v>1326</c:v>
                </c:pt>
                <c:pt idx="31">
                  <c:v>1338</c:v>
                </c:pt>
                <c:pt idx="32">
                  <c:v>1348</c:v>
                </c:pt>
                <c:pt idx="33">
                  <c:v>1356</c:v>
                </c:pt>
                <c:pt idx="34">
                  <c:v>1364</c:v>
                </c:pt>
                <c:pt idx="35">
                  <c:v>1371</c:v>
                </c:pt>
                <c:pt idx="36">
                  <c:v>1377</c:v>
                </c:pt>
                <c:pt idx="37">
                  <c:v>1383</c:v>
                </c:pt>
                <c:pt idx="38">
                  <c:v>1388</c:v>
                </c:pt>
                <c:pt idx="39">
                  <c:v>1393</c:v>
                </c:pt>
                <c:pt idx="40">
                  <c:v>1397</c:v>
                </c:pt>
                <c:pt idx="41">
                  <c:v>1401</c:v>
                </c:pt>
                <c:pt idx="42">
                  <c:v>1404</c:v>
                </c:pt>
                <c:pt idx="43">
                  <c:v>1408</c:v>
                </c:pt>
                <c:pt idx="44">
                  <c:v>1411</c:v>
                </c:pt>
                <c:pt idx="45">
                  <c:v>1414</c:v>
                </c:pt>
                <c:pt idx="46">
                  <c:v>1427</c:v>
                </c:pt>
                <c:pt idx="47">
                  <c:v>1437</c:v>
                </c:pt>
                <c:pt idx="48">
                  <c:v>1446</c:v>
                </c:pt>
                <c:pt idx="49">
                  <c:v>1455</c:v>
                </c:pt>
                <c:pt idx="50">
                  <c:v>1465</c:v>
                </c:pt>
                <c:pt idx="51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0-41A1-93B0-EBAE7BF1A203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'C02_tpg'!$A$2:$A$53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'C02_tpg'!$J$2:$J$53</c:f>
              <c:numCache>
                <c:formatCode>General</c:formatCode>
                <c:ptCount val="52"/>
                <c:pt idx="0">
                  <c:v>846.05287308077504</c:v>
                </c:pt>
                <c:pt idx="1">
                  <c:v>846.21535193462182</c:v>
                </c:pt>
                <c:pt idx="2">
                  <c:v>846.62437540743326</c:v>
                </c:pt>
                <c:pt idx="3">
                  <c:v>847.43101907935727</c:v>
                </c:pt>
                <c:pt idx="4">
                  <c:v>848.77016435339772</c:v>
                </c:pt>
                <c:pt idx="5">
                  <c:v>850.73220444546519</c:v>
                </c:pt>
                <c:pt idx="6">
                  <c:v>853.35205470683843</c:v>
                </c:pt>
                <c:pt idx="7">
                  <c:v>856.61273475794644</c:v>
                </c:pt>
                <c:pt idx="8">
                  <c:v>860.45713302160095</c:v>
                </c:pt>
                <c:pt idx="9">
                  <c:v>864.80222991609776</c:v>
                </c:pt>
                <c:pt idx="10">
                  <c:v>874.60853127479254</c:v>
                </c:pt>
                <c:pt idx="11">
                  <c:v>885.27408665950168</c:v>
                </c:pt>
                <c:pt idx="12">
                  <c:v>896.16698264097863</c:v>
                </c:pt>
                <c:pt idx="13">
                  <c:v>906.83567175707969</c:v>
                </c:pt>
                <c:pt idx="14">
                  <c:v>916.99430417988106</c:v>
                </c:pt>
                <c:pt idx="15">
                  <c:v>926.48486827203271</c:v>
                </c:pt>
                <c:pt idx="16">
                  <c:v>935.23859376499183</c:v>
                </c:pt>
                <c:pt idx="17">
                  <c:v>943.24461955166373</c:v>
                </c:pt>
                <c:pt idx="18">
                  <c:v>950.52716155803921</c:v>
                </c:pt>
                <c:pt idx="19">
                  <c:v>957.12992279619459</c:v>
                </c:pt>
                <c:pt idx="20">
                  <c:v>963.10593885734909</c:v>
                </c:pt>
                <c:pt idx="21">
                  <c:v>968.51123443202243</c:v>
                </c:pt>
                <c:pt idx="22">
                  <c:v>973.40103951646154</c:v>
                </c:pt>
                <c:pt idx="23">
                  <c:v>977.8276717276583</c:v>
                </c:pt>
                <c:pt idx="24">
                  <c:v>981.83947413084582</c:v>
                </c:pt>
                <c:pt idx="25">
                  <c:v>985.48040319213294</c:v>
                </c:pt>
                <c:pt idx="26">
                  <c:v>988.79000335705666</c:v>
                </c:pt>
                <c:pt idx="27">
                  <c:v>991.8036000450852</c:v>
                </c:pt>
                <c:pt idx="28">
                  <c:v>994.55260561088437</c:v>
                </c:pt>
                <c:pt idx="29">
                  <c:v>997.0648735691442</c:v>
                </c:pt>
                <c:pt idx="30">
                  <c:v>1001.4749877295773</c:v>
                </c:pt>
                <c:pt idx="31">
                  <c:v>1005.1990281840797</c:v>
                </c:pt>
                <c:pt idx="32">
                  <c:v>1008.3663606034438</c:v>
                </c:pt>
                <c:pt idx="33">
                  <c:v>1011.078734525157</c:v>
                </c:pt>
                <c:pt idx="34">
                  <c:v>1013.4166167459666</c:v>
                </c:pt>
                <c:pt idx="35">
                  <c:v>1015.4440503605964</c:v>
                </c:pt>
                <c:pt idx="36">
                  <c:v>1017.2123549638814</c:v>
                </c:pt>
                <c:pt idx="37">
                  <c:v>1018.7629403941918</c:v>
                </c:pt>
                <c:pt idx="38">
                  <c:v>1020.1294507671815</c:v>
                </c:pt>
                <c:pt idx="39">
                  <c:v>1021.3394048644653</c:v>
                </c:pt>
                <c:pt idx="40">
                  <c:v>1022.4154577930954</c:v>
                </c:pt>
                <c:pt idx="41">
                  <c:v>1023.3763771095577</c:v>
                </c:pt>
                <c:pt idx="42">
                  <c:v>1024.2378027629779</c:v>
                </c:pt>
                <c:pt idx="43">
                  <c:v>1025.0128425189578</c:v>
                </c:pt>
                <c:pt idx="44">
                  <c:v>1025.7125414619684</c:v>
                </c:pt>
                <c:pt idx="45">
                  <c:v>1026.3462545381863</c:v>
                </c:pt>
                <c:pt idx="46">
                  <c:v>1028.767131596923</c:v>
                </c:pt>
                <c:pt idx="47">
                  <c:v>1030.3592293484655</c:v>
                </c:pt>
                <c:pt idx="48">
                  <c:v>1031.4603791462932</c:v>
                </c:pt>
                <c:pt idx="49">
                  <c:v>1032.2528656136597</c:v>
                </c:pt>
                <c:pt idx="50">
                  <c:v>1032.8418310547052</c:v>
                </c:pt>
                <c:pt idx="51">
                  <c:v>1033.2912836757546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0-41A1-93B0-EBAE7BF1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2216"/>
        <c:axId val="535594512"/>
      </c:scatterChart>
      <c:valAx>
        <c:axId val="53559221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4512"/>
        <c:crosses val="autoZero"/>
        <c:crossBetween val="midCat"/>
      </c:valAx>
      <c:valAx>
        <c:axId val="5355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 (J/kgK)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44400699912512"/>
          <c:y val="0.46801966505455861"/>
          <c:w val="0.28833420822397199"/>
          <c:h val="0.225889763779527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H2_tpg!$A$2:$A$53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H2_tpg!$B$2:$B$53</c:f>
              <c:numCache>
                <c:formatCode>General</c:formatCode>
                <c:ptCount val="52"/>
                <c:pt idx="0">
                  <c:v>13120</c:v>
                </c:pt>
                <c:pt idx="1">
                  <c:v>13530</c:v>
                </c:pt>
                <c:pt idx="2">
                  <c:v>13830</c:v>
                </c:pt>
                <c:pt idx="3">
                  <c:v>14050</c:v>
                </c:pt>
                <c:pt idx="4">
                  <c:v>14200</c:v>
                </c:pt>
                <c:pt idx="5">
                  <c:v>14310</c:v>
                </c:pt>
                <c:pt idx="6">
                  <c:v>14380</c:v>
                </c:pt>
                <c:pt idx="7">
                  <c:v>14430</c:v>
                </c:pt>
                <c:pt idx="8">
                  <c:v>14460</c:v>
                </c:pt>
                <c:pt idx="9">
                  <c:v>14480</c:v>
                </c:pt>
                <c:pt idx="10">
                  <c:v>14500</c:v>
                </c:pt>
                <c:pt idx="11">
                  <c:v>14510</c:v>
                </c:pt>
                <c:pt idx="12">
                  <c:v>14530</c:v>
                </c:pt>
                <c:pt idx="13">
                  <c:v>14550</c:v>
                </c:pt>
                <c:pt idx="14">
                  <c:v>14570</c:v>
                </c:pt>
                <c:pt idx="15">
                  <c:v>14600</c:v>
                </c:pt>
                <c:pt idx="16">
                  <c:v>14650</c:v>
                </c:pt>
                <c:pt idx="17">
                  <c:v>14710</c:v>
                </c:pt>
                <c:pt idx="18">
                  <c:v>14770</c:v>
                </c:pt>
                <c:pt idx="19">
                  <c:v>14830</c:v>
                </c:pt>
                <c:pt idx="20">
                  <c:v>14900</c:v>
                </c:pt>
                <c:pt idx="21">
                  <c:v>14980</c:v>
                </c:pt>
                <c:pt idx="22">
                  <c:v>15060</c:v>
                </c:pt>
                <c:pt idx="23">
                  <c:v>15150</c:v>
                </c:pt>
                <c:pt idx="24">
                  <c:v>15250</c:v>
                </c:pt>
                <c:pt idx="25">
                  <c:v>15340</c:v>
                </c:pt>
                <c:pt idx="26">
                  <c:v>15440</c:v>
                </c:pt>
                <c:pt idx="27">
                  <c:v>15540</c:v>
                </c:pt>
                <c:pt idx="28">
                  <c:v>15650</c:v>
                </c:pt>
                <c:pt idx="29">
                  <c:v>15770</c:v>
                </c:pt>
                <c:pt idx="30">
                  <c:v>16020</c:v>
                </c:pt>
                <c:pt idx="31">
                  <c:v>16230</c:v>
                </c:pt>
                <c:pt idx="32">
                  <c:v>16440</c:v>
                </c:pt>
                <c:pt idx="33">
                  <c:v>16640</c:v>
                </c:pt>
                <c:pt idx="34">
                  <c:v>16830</c:v>
                </c:pt>
                <c:pt idx="35">
                  <c:v>17010</c:v>
                </c:pt>
                <c:pt idx="36">
                  <c:v>17180</c:v>
                </c:pt>
                <c:pt idx="37">
                  <c:v>17350</c:v>
                </c:pt>
                <c:pt idx="38">
                  <c:v>17500</c:v>
                </c:pt>
                <c:pt idx="39">
                  <c:v>17650</c:v>
                </c:pt>
                <c:pt idx="40">
                  <c:v>17800</c:v>
                </c:pt>
                <c:pt idx="41">
                  <c:v>17930</c:v>
                </c:pt>
                <c:pt idx="42">
                  <c:v>18060</c:v>
                </c:pt>
                <c:pt idx="43">
                  <c:v>18170</c:v>
                </c:pt>
                <c:pt idx="44">
                  <c:v>18280</c:v>
                </c:pt>
                <c:pt idx="45">
                  <c:v>18390</c:v>
                </c:pt>
                <c:pt idx="46">
                  <c:v>18910</c:v>
                </c:pt>
                <c:pt idx="47">
                  <c:v>19390</c:v>
                </c:pt>
                <c:pt idx="48">
                  <c:v>19830</c:v>
                </c:pt>
                <c:pt idx="49">
                  <c:v>20230</c:v>
                </c:pt>
                <c:pt idx="50">
                  <c:v>20610</c:v>
                </c:pt>
                <c:pt idx="51">
                  <c:v>20960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336-BF5F-BA7BAAA3360A}"/>
            </c:ext>
          </c:extLst>
        </c:ser>
        <c:ser>
          <c:idx val="1"/>
          <c:order val="1"/>
          <c:tx>
            <c:v>Equation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H2_tpg!$A$2:$A$53</c:f>
              <c:numCache>
                <c:formatCode>General</c:formatCode>
                <c:ptCount val="52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  <c:pt idx="35">
                  <c:v>2000</c:v>
                </c:pt>
                <c:pt idx="36">
                  <c:v>2100</c:v>
                </c:pt>
                <c:pt idx="37">
                  <c:v>2200</c:v>
                </c:pt>
                <c:pt idx="38">
                  <c:v>2300</c:v>
                </c:pt>
                <c:pt idx="39">
                  <c:v>2400</c:v>
                </c:pt>
                <c:pt idx="40">
                  <c:v>2500</c:v>
                </c:pt>
                <c:pt idx="41">
                  <c:v>2600</c:v>
                </c:pt>
                <c:pt idx="42">
                  <c:v>2700</c:v>
                </c:pt>
                <c:pt idx="43">
                  <c:v>2800</c:v>
                </c:pt>
                <c:pt idx="44">
                  <c:v>2900</c:v>
                </c:pt>
                <c:pt idx="45">
                  <c:v>3000</c:v>
                </c:pt>
                <c:pt idx="46">
                  <c:v>3500</c:v>
                </c:pt>
                <c:pt idx="47">
                  <c:v>4000</c:v>
                </c:pt>
                <c:pt idx="48">
                  <c:v>4500</c:v>
                </c:pt>
                <c:pt idx="49">
                  <c:v>5000</c:v>
                </c:pt>
                <c:pt idx="50">
                  <c:v>5500</c:v>
                </c:pt>
                <c:pt idx="51">
                  <c:v>6000</c:v>
                </c:pt>
              </c:numCache>
            </c:numRef>
          </c:xVal>
          <c:yVal>
            <c:numRef>
              <c:f>H2_tpg!$J$2:$J$53</c:f>
              <c:numCache>
                <c:formatCode>General</c:formatCode>
                <c:ptCount val="52"/>
                <c:pt idx="0">
                  <c:v>14310.000001626144</c:v>
                </c:pt>
                <c:pt idx="1">
                  <c:v>14310.000043034675</c:v>
                </c:pt>
                <c:pt idx="2">
                  <c:v>14310.000534855013</c:v>
                </c:pt>
                <c:pt idx="3">
                  <c:v>14310.003927345864</c:v>
                </c:pt>
                <c:pt idx="4">
                  <c:v>14310.019707117681</c:v>
                </c:pt>
                <c:pt idx="5">
                  <c:v>14310.074439560354</c:v>
                </c:pt>
                <c:pt idx="6">
                  <c:v>14310.226262837461</c:v>
                </c:pt>
                <c:pt idx="7">
                  <c:v>14310.580327266487</c:v>
                </c:pt>
                <c:pt idx="8">
                  <c:v>14311.300326364444</c:v>
                </c:pt>
                <c:pt idx="9">
                  <c:v>14312.61224378644</c:v>
                </c:pt>
                <c:pt idx="10">
                  <c:v>14318.186166186193</c:v>
                </c:pt>
                <c:pt idx="11">
                  <c:v>14329.965635390246</c:v>
                </c:pt>
                <c:pt idx="12">
                  <c:v>14350.664456649705</c:v>
                </c:pt>
                <c:pt idx="13">
                  <c:v>14382.4660638121</c:v>
                </c:pt>
                <c:pt idx="14">
                  <c:v>14426.674411884365</c:v>
                </c:pt>
                <c:pt idx="15">
                  <c:v>14483.630607281984</c:v>
                </c:pt>
                <c:pt idx="16">
                  <c:v>14552.824061611611</c:v>
                </c:pt>
                <c:pt idx="17">
                  <c:v>14633.102602452673</c:v>
                </c:pt>
                <c:pt idx="18">
                  <c:v>14722.90488586959</c:v>
                </c:pt>
                <c:pt idx="19">
                  <c:v>14820.468722196534</c:v>
                </c:pt>
                <c:pt idx="20">
                  <c:v>14923.994739282429</c:v>
                </c:pt>
                <c:pt idx="21">
                  <c:v>15031.761756532766</c:v>
                </c:pt>
                <c:pt idx="22">
                  <c:v>15142.199250277567</c:v>
                </c:pt>
                <c:pt idx="23">
                  <c:v>15253.925817936846</c:v>
                </c:pt>
                <c:pt idx="24">
                  <c:v>15365.762900769314</c:v>
                </c:pt>
                <c:pt idx="25">
                  <c:v>15476.731850250688</c:v>
                </c:pt>
                <c:pt idx="26">
                  <c:v>15586.0407258913</c:v>
                </c:pt>
                <c:pt idx="27">
                  <c:v>15693.065524978632</c:v>
                </c:pt>
                <c:pt idx="28">
                  <c:v>15797.329101772921</c:v>
                </c:pt>
                <c:pt idx="29">
                  <c:v>15898.479902424029</c:v>
                </c:pt>
                <c:pt idx="30">
                  <c:v>16090.545785125863</c:v>
                </c:pt>
                <c:pt idx="31">
                  <c:v>16268.244136897134</c:v>
                </c:pt>
                <c:pt idx="32">
                  <c:v>16431.481863571677</c:v>
                </c:pt>
                <c:pt idx="33">
                  <c:v>16580.737278474753</c:v>
                </c:pt>
                <c:pt idx="34">
                  <c:v>16716.814246676244</c:v>
                </c:pt>
                <c:pt idx="35">
                  <c:v>16840.678538028918</c:v>
                </c:pt>
                <c:pt idx="36">
                  <c:v>16953.352856448277</c:v>
                </c:pt>
                <c:pt idx="37">
                  <c:v>17055.852192242484</c:v>
                </c:pt>
                <c:pt idx="38">
                  <c:v>17149.146117191547</c:v>
                </c:pt>
                <c:pt idx="39">
                  <c:v>17234.138652741003</c:v>
                </c:pt>
                <c:pt idx="40">
                  <c:v>17311.659323134401</c:v>
                </c:pt>
                <c:pt idx="41">
                  <c:v>17382.461122794597</c:v>
                </c:pt>
                <c:pt idx="42">
                  <c:v>17447.222589194447</c:v>
                </c:pt>
                <c:pt idx="43">
                  <c:v>17506.552162819586</c:v>
                </c:pt>
                <c:pt idx="44">
                  <c:v>17560.993677510811</c:v>
                </c:pt>
                <c:pt idx="45">
                  <c:v>17611.032261618948</c:v>
                </c:pt>
                <c:pt idx="46">
                  <c:v>17808.765059288919</c:v>
                </c:pt>
                <c:pt idx="47">
                  <c:v>17944.685584159779</c:v>
                </c:pt>
                <c:pt idx="48">
                  <c:v>18041.527165160089</c:v>
                </c:pt>
                <c:pt idx="49">
                  <c:v>18112.69459273382</c:v>
                </c:pt>
                <c:pt idx="50">
                  <c:v>18166.397870840126</c:v>
                </c:pt>
                <c:pt idx="51">
                  <c:v>18207.852523619011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32-4336-BF5F-BA7BAAA33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92216"/>
        <c:axId val="535594512"/>
      </c:scatterChart>
      <c:valAx>
        <c:axId val="53559221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4512"/>
        <c:crosses val="autoZero"/>
        <c:crossBetween val="midCat"/>
      </c:valAx>
      <c:valAx>
        <c:axId val="53559451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Oxygen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0751130067074942E-2"/>
                  <c:y val="4.68239372729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3"/>
            <c:forward val="1000"/>
            <c:backward val="500"/>
            <c:dispRSqr val="0"/>
            <c:dispEq val="1"/>
            <c:trendlineLbl>
              <c:layout>
                <c:manualLayout>
                  <c:x val="0.12226066897347174"/>
                  <c:y val="-5.7764562589708218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dissociated_air!$D$5:$D$15</c:f>
              <c:numCache>
                <c:formatCode>General</c:formatCode>
                <c:ptCount val="11"/>
                <c:pt idx="0">
                  <c:v>-6.4519943854374997</c:v>
                </c:pt>
                <c:pt idx="1">
                  <c:v>-5.1678732081477401</c:v>
                </c:pt>
                <c:pt idx="2">
                  <c:v>-4.0650979785364498</c:v>
                </c:pt>
                <c:pt idx="3">
                  <c:v>-2.70221819427712</c:v>
                </c:pt>
                <c:pt idx="4">
                  <c:v>-1.6012997491130501</c:v>
                </c:pt>
                <c:pt idx="5">
                  <c:v>-0.68157251959018295</c:v>
                </c:pt>
                <c:pt idx="6">
                  <c:v>0.17641662706263</c:v>
                </c:pt>
                <c:pt idx="7">
                  <c:v>0.85352402214878298</c:v>
                </c:pt>
                <c:pt idx="8">
                  <c:v>1.5088141999800999</c:v>
                </c:pt>
                <c:pt idx="9">
                  <c:v>2.1034494192022399</c:v>
                </c:pt>
                <c:pt idx="10">
                  <c:v>2.5964256899390898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B-48A5-B1D2-814DF216531A}"/>
            </c:ext>
          </c:extLst>
        </c:ser>
        <c:ser>
          <c:idx val="1"/>
          <c:order val="1"/>
          <c:tx>
            <c:v>Nitrogen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forward val="1000"/>
            <c:backward val="500"/>
            <c:dispRSqr val="0"/>
            <c:dispEq val="1"/>
            <c:trendlineLbl>
              <c:layout>
                <c:manualLayout>
                  <c:x val="7.8254275309011981E-2"/>
                  <c:y val="0.6799343960010748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dissociated_air!$D$22:$D$33</c:f>
              <c:numCache>
                <c:formatCode>General</c:formatCode>
                <c:ptCount val="12"/>
                <c:pt idx="0">
                  <c:v>-9.7870887167187899</c:v>
                </c:pt>
                <c:pt idx="1">
                  <c:v>-8.0225245637109097</c:v>
                </c:pt>
                <c:pt idx="2">
                  <c:v>-6.0182804849744098</c:v>
                </c:pt>
                <c:pt idx="3">
                  <c:v>-4.4571889609743698</c:v>
                </c:pt>
                <c:pt idx="4">
                  <c:v>-2.8993468097569601</c:v>
                </c:pt>
                <c:pt idx="5">
                  <c:v>-1.5440488953237701</c:v>
                </c:pt>
                <c:pt idx="6">
                  <c:v>-0.64954298787564202</c:v>
                </c:pt>
                <c:pt idx="7">
                  <c:v>0.16357386796935999</c:v>
                </c:pt>
                <c:pt idx="8">
                  <c:v>0.69755412858232102</c:v>
                </c:pt>
                <c:pt idx="9">
                  <c:v>1.4090120359420399</c:v>
                </c:pt>
                <c:pt idx="10">
                  <c:v>2.02144143945003</c:v>
                </c:pt>
                <c:pt idx="11">
                  <c:v>2.5930215851191898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DB-48A5-B1D2-814DF216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52207"/>
        <c:axId val="1805709279"/>
      </c:scatterChart>
      <c:valAx>
        <c:axId val="179925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09279"/>
        <c:crossesAt val="1"/>
        <c:crossBetween val="midCat"/>
      </c:valAx>
      <c:valAx>
        <c:axId val="18057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log</a:t>
                </a:r>
                <a:r>
                  <a:rPr lang="en-US" sz="1100" baseline="-25000"/>
                  <a:t>10</a:t>
                </a:r>
                <a:r>
                  <a:rPr lang="en-US" sz="1100"/>
                  <a:t>(K</a:t>
                </a:r>
                <a:r>
                  <a:rPr lang="en-US" sz="1100" baseline="-25000"/>
                  <a:t>p</a:t>
                </a:r>
                <a:r>
                  <a:rPr lang="en-US" sz="11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5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7104868811813756"/>
          <c:y val="0.4064532893193688"/>
          <c:w val="0.23898591395798707"/>
          <c:h val="0.282746325056326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dissociated_air!$L$5:$L$15</c:f>
              <c:numCache>
                <c:formatCode>0.00E+00</c:formatCode>
                <c:ptCount val="11"/>
                <c:pt idx="0">
                  <c:v>6.5469707615471865E-3</c:v>
                </c:pt>
                <c:pt idx="1">
                  <c:v>2.7197245693567643E-2</c:v>
                </c:pt>
                <c:pt idx="2">
                  <c:v>0.10018743810229309</c:v>
                </c:pt>
                <c:pt idx="3">
                  <c:v>0.38756799355047999</c:v>
                </c:pt>
                <c:pt idx="4">
                  <c:v>0.81353803380207412</c:v>
                </c:pt>
                <c:pt idx="5">
                  <c:v>0.96763125398613259</c:v>
                </c:pt>
                <c:pt idx="6">
                  <c:v>0.99533888167464768</c:v>
                </c:pt>
                <c:pt idx="7">
                  <c:v>0.99897391033610117</c:v>
                </c:pt>
                <c:pt idx="8">
                  <c:v>0.99977953471530079</c:v>
                </c:pt>
                <c:pt idx="9">
                  <c:v>0.99994060525168738</c:v>
                </c:pt>
                <c:pt idx="10">
                  <c:v>0.9999806699251732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707-4F88-A4BD-0E720C593519}"/>
            </c:ext>
          </c:extLst>
        </c:ser>
        <c:ser>
          <c:idx val="8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dissociated_air!$M$5:$M$15</c:f>
              <c:numCache>
                <c:formatCode>0.00E+00</c:formatCode>
                <c:ptCount val="11"/>
                <c:pt idx="0">
                  <c:v>2.0740160616320356E-3</c:v>
                </c:pt>
                <c:pt idx="1">
                  <c:v>8.6652441695203031E-3</c:v>
                </c:pt>
                <c:pt idx="2">
                  <c:v>3.2620970061145831E-2</c:v>
                </c:pt>
                <c:pt idx="3">
                  <c:v>0.14159166188909589</c:v>
                </c:pt>
                <c:pt idx="4">
                  <c:v>0.43302659643852626</c:v>
                </c:pt>
                <c:pt idx="5">
                  <c:v>0.78168029871552969</c:v>
                </c:pt>
                <c:pt idx="6">
                  <c:v>0.95665059770683258</c:v>
                </c:pt>
                <c:pt idx="7">
                  <c:v>0.98990860624350607</c:v>
                </c:pt>
                <c:pt idx="8">
                  <c:v>0.99780330083349</c:v>
                </c:pt>
                <c:pt idx="9">
                  <c:v>0.99940663170073829</c:v>
                </c:pt>
                <c:pt idx="10">
                  <c:v>0.99980676064838325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707-4F88-A4BD-0E720C593519}"/>
            </c:ext>
          </c:extLst>
        </c:ser>
        <c:ser>
          <c:idx val="9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dissociated_air!$N$5:$N$15</c:f>
              <c:numCache>
                <c:formatCode>0.00E+00</c:formatCode>
                <c:ptCount val="11"/>
                <c:pt idx="0">
                  <c:v>6.5622953392931063E-4</c:v>
                </c:pt>
                <c:pt idx="1">
                  <c:v>2.7466531823397227E-3</c:v>
                </c:pt>
                <c:pt idx="2">
                  <c:v>1.0409216841520897E-2</c:v>
                </c:pt>
                <c:pt idx="3">
                  <c:v>4.6725878842751811E-2</c:v>
                </c:pt>
                <c:pt idx="4">
                  <c:v>0.16207092829560485</c:v>
                </c:pt>
                <c:pt idx="5">
                  <c:v>0.39645808926872633</c:v>
                </c:pt>
                <c:pt idx="6">
                  <c:v>0.73427989500988555</c:v>
                </c:pt>
                <c:pt idx="7">
                  <c:v>0.91299499442348131</c:v>
                </c:pt>
                <c:pt idx="8">
                  <c:v>0.97879210988428378</c:v>
                </c:pt>
                <c:pt idx="9">
                  <c:v>0.99412349663709088</c:v>
                </c:pt>
                <c:pt idx="10">
                  <c:v>0.99807372041602538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707-4F88-A4BD-0E720C593519}"/>
            </c:ext>
          </c:extLst>
        </c:ser>
        <c:ser>
          <c:idx val="10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dissociated_air!$O$5:$O$15</c:f>
              <c:numCache>
                <c:formatCode>0.00E+00</c:formatCode>
                <c:ptCount val="11"/>
                <c:pt idx="0">
                  <c:v>2.075548016622967E-4</c:v>
                </c:pt>
                <c:pt idx="1">
                  <c:v>8.6921390536643913E-4</c:v>
                </c:pt>
                <c:pt idx="2">
                  <c:v>3.301023174471179E-3</c:v>
                </c:pt>
                <c:pt idx="3">
                  <c:v>1.4970436923641686E-2</c:v>
                </c:pt>
                <c:pt idx="4">
                  <c:v>5.3858498983687886E-2</c:v>
                </c:pt>
                <c:pt idx="5">
                  <c:v>0.14550213102498291</c:v>
                </c:pt>
                <c:pt idx="6">
                  <c:v>0.35019519454027326</c:v>
                </c:pt>
                <c:pt idx="7">
                  <c:v>0.60102398137212931</c:v>
                </c:pt>
                <c:pt idx="8">
                  <c:v>0.83994991084945458</c:v>
                </c:pt>
                <c:pt idx="9">
                  <c:v>0.94630615702201437</c:v>
                </c:pt>
                <c:pt idx="10">
                  <c:v>0.98132400910838535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707-4F88-A4BD-0E720C593519}"/>
            </c:ext>
          </c:extLst>
        </c:ser>
        <c:ser>
          <c:idx val="11"/>
          <c:order val="4"/>
          <c:tx>
            <c:v>Oxygen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dissociated_air!$P$5:$P$15</c:f>
              <c:numCache>
                <c:formatCode>0.00E+00</c:formatCode>
                <c:ptCount val="11"/>
                <c:pt idx="0">
                  <c:v>1.0378165569271216E-4</c:v>
                </c:pt>
                <c:pt idx="1">
                  <c:v>4.3468161985671887E-4</c:v>
                </c:pt>
                <c:pt idx="2">
                  <c:v>1.6515908244922838E-3</c:v>
                </c:pt>
                <c:pt idx="3">
                  <c:v>7.5076484776567948E-3</c:v>
                </c:pt>
                <c:pt idx="4">
                  <c:v>2.7229977357706846E-2</c:v>
                </c:pt>
                <c:pt idx="5">
                  <c:v>7.5142471554749762E-2</c:v>
                </c:pt>
                <c:pt idx="6">
                  <c:v>0.19218805543186854</c:v>
                </c:pt>
                <c:pt idx="7">
                  <c:v>0.36952288399506089</c:v>
                </c:pt>
                <c:pt idx="8">
                  <c:v>0.62802593572267851</c:v>
                </c:pt>
                <c:pt idx="9">
                  <c:v>0.83097203147772936</c:v>
                </c:pt>
                <c:pt idx="10">
                  <c:v>0.93202932702513985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707-4F88-A4BD-0E720C593519}"/>
            </c:ext>
          </c:extLst>
        </c:ser>
        <c:ser>
          <c:idx val="12"/>
          <c:order val="5"/>
          <c:tx>
            <c:v>Nitrogen</c:v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dissociated_air!$L$22:$L$33</c:f>
              <c:numCache>
                <c:formatCode>0.00E+00</c:formatCode>
                <c:ptCount val="12"/>
                <c:pt idx="0">
                  <c:v>7.8090488329878128E-5</c:v>
                </c:pt>
                <c:pt idx="1">
                  <c:v>6.5227351328309418E-4</c:v>
                </c:pt>
                <c:pt idx="2">
                  <c:v>5.8602661032359088E-3</c:v>
                </c:pt>
                <c:pt idx="3">
                  <c:v>3.598141817983587E-2</c:v>
                </c:pt>
                <c:pt idx="4">
                  <c:v>0.22368194940288982</c:v>
                </c:pt>
                <c:pt idx="5">
                  <c:v>0.70748301546299919</c:v>
                </c:pt>
                <c:pt idx="6">
                  <c:v>0.93870008871741573</c:v>
                </c:pt>
                <c:pt idx="7">
                  <c:v>0.98984247433612438</c:v>
                </c:pt>
                <c:pt idx="8">
                  <c:v>0.99726676228829259</c:v>
                </c:pt>
                <c:pt idx="9">
                  <c:v>0.99948074207764803</c:v>
                </c:pt>
                <c:pt idx="10">
                  <c:v>0.99986345496537032</c:v>
                </c:pt>
                <c:pt idx="11">
                  <c:v>0.99996625371507208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707-4F88-A4BD-0E720C593519}"/>
            </c:ext>
          </c:extLst>
        </c:ser>
        <c:ser>
          <c:idx val="13"/>
          <c:order val="6"/>
          <c:tx>
            <c:v>p=0.1atm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dissociated_air!$M$22:$M$33</c:f>
              <c:numCache>
                <c:formatCode>0.00E+00</c:formatCode>
                <c:ptCount val="12"/>
                <c:pt idx="0">
                  <c:v>2.4694609552445761E-5</c:v>
                </c:pt>
                <c:pt idx="1">
                  <c:v>2.0628298958236366E-4</c:v>
                </c:pt>
                <c:pt idx="2">
                  <c:v>1.8544880756117999E-3</c:v>
                </c:pt>
                <c:pt idx="3">
                  <c:v>1.1431712242810815E-2</c:v>
                </c:pt>
                <c:pt idx="4">
                  <c:v>7.3887837698243752E-2</c:v>
                </c:pt>
                <c:pt idx="5">
                  <c:v>0.31142069240532233</c:v>
                </c:pt>
                <c:pt idx="6">
                  <c:v>0.65916326992432184</c:v>
                </c:pt>
                <c:pt idx="7">
                  <c:v>0.91115915894685728</c:v>
                </c:pt>
                <c:pt idx="8">
                  <c:v>0.97369909954349576</c:v>
                </c:pt>
                <c:pt idx="9">
                  <c:v>0.99484602881747808</c:v>
                </c:pt>
                <c:pt idx="10">
                  <c:v>0.99863723662741899</c:v>
                </c:pt>
                <c:pt idx="11">
                  <c:v>0.99966270155729398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707-4F88-A4BD-0E720C593519}"/>
            </c:ext>
          </c:extLst>
        </c:ser>
        <c:ser>
          <c:idx val="0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dissociated_air!$L$5:$L$15</c:f>
              <c:numCache>
                <c:formatCode>0.00E+00</c:formatCode>
                <c:ptCount val="11"/>
                <c:pt idx="0">
                  <c:v>6.5469707615471865E-3</c:v>
                </c:pt>
                <c:pt idx="1">
                  <c:v>2.7197245693567643E-2</c:v>
                </c:pt>
                <c:pt idx="2">
                  <c:v>0.10018743810229309</c:v>
                </c:pt>
                <c:pt idx="3">
                  <c:v>0.38756799355047999</c:v>
                </c:pt>
                <c:pt idx="4">
                  <c:v>0.81353803380207412</c:v>
                </c:pt>
                <c:pt idx="5">
                  <c:v>0.96763125398613259</c:v>
                </c:pt>
                <c:pt idx="6">
                  <c:v>0.99533888167464768</c:v>
                </c:pt>
                <c:pt idx="7">
                  <c:v>0.99897391033610117</c:v>
                </c:pt>
                <c:pt idx="8">
                  <c:v>0.99977953471530079</c:v>
                </c:pt>
                <c:pt idx="9">
                  <c:v>0.99994060525168738</c:v>
                </c:pt>
                <c:pt idx="10">
                  <c:v>0.9999806699251732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07-4F88-A4BD-0E720C593519}"/>
            </c:ext>
          </c:extLst>
        </c:ser>
        <c:ser>
          <c:idx val="1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dissociated_air!$M$5:$M$15</c:f>
              <c:numCache>
                <c:formatCode>0.00E+00</c:formatCode>
                <c:ptCount val="11"/>
                <c:pt idx="0">
                  <c:v>2.0740160616320356E-3</c:v>
                </c:pt>
                <c:pt idx="1">
                  <c:v>8.6652441695203031E-3</c:v>
                </c:pt>
                <c:pt idx="2">
                  <c:v>3.2620970061145831E-2</c:v>
                </c:pt>
                <c:pt idx="3">
                  <c:v>0.14159166188909589</c:v>
                </c:pt>
                <c:pt idx="4">
                  <c:v>0.43302659643852626</c:v>
                </c:pt>
                <c:pt idx="5">
                  <c:v>0.78168029871552969</c:v>
                </c:pt>
                <c:pt idx="6">
                  <c:v>0.95665059770683258</c:v>
                </c:pt>
                <c:pt idx="7">
                  <c:v>0.98990860624350607</c:v>
                </c:pt>
                <c:pt idx="8">
                  <c:v>0.99780330083349</c:v>
                </c:pt>
                <c:pt idx="9">
                  <c:v>0.99940663170073829</c:v>
                </c:pt>
                <c:pt idx="10">
                  <c:v>0.99980676064838325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07-4F88-A4BD-0E720C593519}"/>
            </c:ext>
          </c:extLst>
        </c:ser>
        <c:ser>
          <c:idx val="2"/>
          <c:order val="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dissociated_air!$N$5:$N$15</c:f>
              <c:numCache>
                <c:formatCode>0.00E+00</c:formatCode>
                <c:ptCount val="11"/>
                <c:pt idx="0">
                  <c:v>6.5622953392931063E-4</c:v>
                </c:pt>
                <c:pt idx="1">
                  <c:v>2.7466531823397227E-3</c:v>
                </c:pt>
                <c:pt idx="2">
                  <c:v>1.0409216841520897E-2</c:v>
                </c:pt>
                <c:pt idx="3">
                  <c:v>4.6725878842751811E-2</c:v>
                </c:pt>
                <c:pt idx="4">
                  <c:v>0.16207092829560485</c:v>
                </c:pt>
                <c:pt idx="5">
                  <c:v>0.39645808926872633</c:v>
                </c:pt>
                <c:pt idx="6">
                  <c:v>0.73427989500988555</c:v>
                </c:pt>
                <c:pt idx="7">
                  <c:v>0.91299499442348131</c:v>
                </c:pt>
                <c:pt idx="8">
                  <c:v>0.97879210988428378</c:v>
                </c:pt>
                <c:pt idx="9">
                  <c:v>0.99412349663709088</c:v>
                </c:pt>
                <c:pt idx="10">
                  <c:v>0.99807372041602538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07-4F88-A4BD-0E720C593519}"/>
            </c:ext>
          </c:extLst>
        </c:ser>
        <c:ser>
          <c:idx val="3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dissociated_air!$O$5:$O$15</c:f>
              <c:numCache>
                <c:formatCode>0.00E+00</c:formatCode>
                <c:ptCount val="11"/>
                <c:pt idx="0">
                  <c:v>2.075548016622967E-4</c:v>
                </c:pt>
                <c:pt idx="1">
                  <c:v>8.6921390536643913E-4</c:v>
                </c:pt>
                <c:pt idx="2">
                  <c:v>3.301023174471179E-3</c:v>
                </c:pt>
                <c:pt idx="3">
                  <c:v>1.4970436923641686E-2</c:v>
                </c:pt>
                <c:pt idx="4">
                  <c:v>5.3858498983687886E-2</c:v>
                </c:pt>
                <c:pt idx="5">
                  <c:v>0.14550213102498291</c:v>
                </c:pt>
                <c:pt idx="6">
                  <c:v>0.35019519454027326</c:v>
                </c:pt>
                <c:pt idx="7">
                  <c:v>0.60102398137212931</c:v>
                </c:pt>
                <c:pt idx="8">
                  <c:v>0.83994991084945458</c:v>
                </c:pt>
                <c:pt idx="9">
                  <c:v>0.94630615702201437</c:v>
                </c:pt>
                <c:pt idx="10">
                  <c:v>0.98132400910838535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707-4F88-A4BD-0E720C593519}"/>
            </c:ext>
          </c:extLst>
        </c:ser>
        <c:ser>
          <c:idx val="4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dissociated_air!$C$5:$C$15</c:f>
              <c:numCache>
                <c:formatCode>0.0</c:formatCode>
                <c:ptCount val="11"/>
                <c:pt idx="0">
                  <c:v>2026.42325843565</c:v>
                </c:pt>
                <c:pt idx="1">
                  <c:v>2227.4643840007002</c:v>
                </c:pt>
                <c:pt idx="2">
                  <c:v>2447.8608295847598</c:v>
                </c:pt>
                <c:pt idx="3">
                  <c:v>2754.6170934692</c:v>
                </c:pt>
                <c:pt idx="4">
                  <c:v>3090.3994297019099</c:v>
                </c:pt>
                <c:pt idx="5">
                  <c:v>3435.9215950662501</c:v>
                </c:pt>
                <c:pt idx="6">
                  <c:v>3868.0246244985001</c:v>
                </c:pt>
                <c:pt idx="7">
                  <c:v>4290.6365012875904</c:v>
                </c:pt>
                <c:pt idx="8">
                  <c:v>4819.0325931984198</c:v>
                </c:pt>
                <c:pt idx="9">
                  <c:v>5366.7011129654302</c:v>
                </c:pt>
                <c:pt idx="10">
                  <c:v>5981.7471457465199</c:v>
                </c:pt>
              </c:numCache>
            </c:numRef>
          </c:xVal>
          <c:yVal>
            <c:numRef>
              <c:f>dissociated_air!$P$5:$P$15</c:f>
              <c:numCache>
                <c:formatCode>0.00E+00</c:formatCode>
                <c:ptCount val="11"/>
                <c:pt idx="0">
                  <c:v>1.0378165569271216E-4</c:v>
                </c:pt>
                <c:pt idx="1">
                  <c:v>4.3468161985671887E-4</c:v>
                </c:pt>
                <c:pt idx="2">
                  <c:v>1.6515908244922838E-3</c:v>
                </c:pt>
                <c:pt idx="3">
                  <c:v>7.5076484776567948E-3</c:v>
                </c:pt>
                <c:pt idx="4">
                  <c:v>2.7229977357706846E-2</c:v>
                </c:pt>
                <c:pt idx="5">
                  <c:v>7.5142471554749762E-2</c:v>
                </c:pt>
                <c:pt idx="6">
                  <c:v>0.19218805543186854</c:v>
                </c:pt>
                <c:pt idx="7">
                  <c:v>0.36952288399506089</c:v>
                </c:pt>
                <c:pt idx="8">
                  <c:v>0.62802593572267851</c:v>
                </c:pt>
                <c:pt idx="9">
                  <c:v>0.83097203147772936</c:v>
                </c:pt>
                <c:pt idx="10">
                  <c:v>0.93202932702513985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707-4F88-A4BD-0E720C593519}"/>
            </c:ext>
          </c:extLst>
        </c:ser>
        <c:ser>
          <c:idx val="5"/>
          <c:order val="12"/>
          <c:tx>
            <c:v>Nitrogen</c:v>
          </c:tx>
          <c:spPr>
            <a:ln w="190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dissociated_air!$L$22:$L$33</c:f>
              <c:numCache>
                <c:formatCode>0.00E+00</c:formatCode>
                <c:ptCount val="12"/>
                <c:pt idx="0">
                  <c:v>7.8090488329878128E-5</c:v>
                </c:pt>
                <c:pt idx="1">
                  <c:v>6.5227351328309418E-4</c:v>
                </c:pt>
                <c:pt idx="2">
                  <c:v>5.8602661032359088E-3</c:v>
                </c:pt>
                <c:pt idx="3">
                  <c:v>3.598141817983587E-2</c:v>
                </c:pt>
                <c:pt idx="4">
                  <c:v>0.22368194940288982</c:v>
                </c:pt>
                <c:pt idx="5">
                  <c:v>0.70748301546299919</c:v>
                </c:pt>
                <c:pt idx="6">
                  <c:v>0.93870008871741573</c:v>
                </c:pt>
                <c:pt idx="7">
                  <c:v>0.98984247433612438</c:v>
                </c:pt>
                <c:pt idx="8">
                  <c:v>0.99726676228829259</c:v>
                </c:pt>
                <c:pt idx="9">
                  <c:v>0.99948074207764803</c:v>
                </c:pt>
                <c:pt idx="10">
                  <c:v>0.99986345496537032</c:v>
                </c:pt>
                <c:pt idx="11">
                  <c:v>0.99996625371507208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707-4F88-A4BD-0E720C593519}"/>
            </c:ext>
          </c:extLst>
        </c:ser>
        <c:ser>
          <c:idx val="6"/>
          <c:order val="13"/>
          <c:tx>
            <c:v>p=0.1atm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dissociated_air!$M$22:$M$33</c:f>
              <c:numCache>
                <c:formatCode>0.00E+00</c:formatCode>
                <c:ptCount val="12"/>
                <c:pt idx="0">
                  <c:v>2.4694609552445761E-5</c:v>
                </c:pt>
                <c:pt idx="1">
                  <c:v>2.0628298958236366E-4</c:v>
                </c:pt>
                <c:pt idx="2">
                  <c:v>1.8544880756117999E-3</c:v>
                </c:pt>
                <c:pt idx="3">
                  <c:v>1.1431712242810815E-2</c:v>
                </c:pt>
                <c:pt idx="4">
                  <c:v>7.3887837698243752E-2</c:v>
                </c:pt>
                <c:pt idx="5">
                  <c:v>0.31142069240532233</c:v>
                </c:pt>
                <c:pt idx="6">
                  <c:v>0.65916326992432184</c:v>
                </c:pt>
                <c:pt idx="7">
                  <c:v>0.91115915894685728</c:v>
                </c:pt>
                <c:pt idx="8">
                  <c:v>0.97369909954349576</c:v>
                </c:pt>
                <c:pt idx="9">
                  <c:v>0.99484602881747808</c:v>
                </c:pt>
                <c:pt idx="10">
                  <c:v>0.99863723662741899</c:v>
                </c:pt>
                <c:pt idx="11">
                  <c:v>0.99966270155729398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707-4F88-A4BD-0E720C593519}"/>
            </c:ext>
          </c:extLst>
        </c:ser>
        <c:ser>
          <c:idx val="14"/>
          <c:order val="14"/>
          <c:tx>
            <c:v>p=1atm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dissociated_air!$N$22:$N$33</c:f>
              <c:numCache>
                <c:formatCode>0.00E+00</c:formatCode>
                <c:ptCount val="12"/>
                <c:pt idx="0">
                  <c:v>7.809144096614653E-6</c:v>
                </c:pt>
                <c:pt idx="1">
                  <c:v>6.5234006645652757E-5</c:v>
                </c:pt>
                <c:pt idx="2">
                  <c:v>5.8657032335541429E-4</c:v>
                </c:pt>
                <c:pt idx="3">
                  <c:v>3.6200813081966525E-3</c:v>
                </c:pt>
                <c:pt idx="4">
                  <c:v>2.3612589690370004E-2</c:v>
                </c:pt>
                <c:pt idx="5">
                  <c:v>0.10577970207934349</c:v>
                </c:pt>
                <c:pt idx="6">
                  <c:v>0.27596204363922583</c:v>
                </c:pt>
                <c:pt idx="7">
                  <c:v>0.58159082539897822</c:v>
                </c:pt>
                <c:pt idx="8">
                  <c:v>0.80661307957922335</c:v>
                </c:pt>
                <c:pt idx="9">
                  <c:v>0.95199067112640101</c:v>
                </c:pt>
                <c:pt idx="10">
                  <c:v>0.98663457833983992</c:v>
                </c:pt>
                <c:pt idx="11">
                  <c:v>0.99664335620688249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707-4F88-A4BD-0E720C593519}"/>
            </c:ext>
          </c:extLst>
        </c:ser>
        <c:ser>
          <c:idx val="15"/>
          <c:order val="15"/>
          <c:tx>
            <c:v>p=10atm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dissociated_air!$O$22:$O$33</c:f>
              <c:numCache>
                <c:formatCode>0.00E+00</c:formatCode>
                <c:ptCount val="12"/>
                <c:pt idx="0">
                  <c:v>2.4694704806034376E-6</c:v>
                </c:pt>
                <c:pt idx="1">
                  <c:v>2.0628963904963445E-5</c:v>
                </c:pt>
                <c:pt idx="2">
                  <c:v>1.8550275452681265E-4</c:v>
                </c:pt>
                <c:pt idx="3">
                  <c:v>1.1452668193800721E-3</c:v>
                </c:pt>
                <c:pt idx="4">
                  <c:v>7.4892299790564739E-3</c:v>
                </c:pt>
                <c:pt idx="5">
                  <c:v>3.399653416675491E-2</c:v>
                </c:pt>
                <c:pt idx="6">
                  <c:v>9.2606304463834832E-2</c:v>
                </c:pt>
                <c:pt idx="7">
                  <c:v>0.22796527504679748</c:v>
                </c:pt>
                <c:pt idx="8">
                  <c:v>0.40676292234198186</c:v>
                </c:pt>
                <c:pt idx="9">
                  <c:v>0.70654889958866463</c:v>
                </c:pt>
                <c:pt idx="10">
                  <c:v>0.88743633934043031</c:v>
                </c:pt>
                <c:pt idx="11">
                  <c:v>0.96797377138870266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707-4F88-A4BD-0E720C593519}"/>
            </c:ext>
          </c:extLst>
        </c:ser>
        <c:ser>
          <c:idx val="16"/>
          <c:order val="16"/>
          <c:tx>
            <c:v>p=100atm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dissociated_air!$C$22:$C$33</c:f>
              <c:numCache>
                <c:formatCode>0.0</c:formatCode>
                <c:ptCount val="12"/>
                <c:pt idx="0">
                  <c:v>3028.7138452016402</c:v>
                </c:pt>
                <c:pt idx="1">
                  <c:v>3373.6557654262301</c:v>
                </c:pt>
                <c:pt idx="2">
                  <c:v>3824.20230108644</c:v>
                </c:pt>
                <c:pt idx="3">
                  <c:v>4313.5147382265404</c:v>
                </c:pt>
                <c:pt idx="4">
                  <c:v>5004.7524840018104</c:v>
                </c:pt>
                <c:pt idx="5">
                  <c:v>5782.6678013682704</c:v>
                </c:pt>
                <c:pt idx="6">
                  <c:v>6445.5149813768903</c:v>
                </c:pt>
                <c:pt idx="7">
                  <c:v>7166.1103681517197</c:v>
                </c:pt>
                <c:pt idx="8">
                  <c:v>7733.0513157749301</c:v>
                </c:pt>
                <c:pt idx="9">
                  <c:v>8521.0242155638298</c:v>
                </c:pt>
                <c:pt idx="10">
                  <c:v>9212.9112832812007</c:v>
                </c:pt>
                <c:pt idx="11">
                  <c:v>9943.2879452690595</c:v>
                </c:pt>
              </c:numCache>
            </c:numRef>
          </c:xVal>
          <c:yVal>
            <c:numRef>
              <c:f>dissociated_air!$P$22:$P$33</c:f>
              <c:numCache>
                <c:formatCode>0.00E+00</c:formatCode>
                <c:ptCount val="12"/>
                <c:pt idx="0">
                  <c:v>1.2347355048838827E-6</c:v>
                </c:pt>
                <c:pt idx="1">
                  <c:v>1.0314500416732152E-5</c:v>
                </c:pt>
                <c:pt idx="2">
                  <c:v>9.2752871072496681E-5</c:v>
                </c:pt>
                <c:pt idx="3">
                  <c:v>5.7269051444813529E-4</c:v>
                </c:pt>
                <c:pt idx="4">
                  <c:v>3.7471039680852464E-3</c:v>
                </c:pt>
                <c:pt idx="5">
                  <c:v>1.7053653630014053E-2</c:v>
                </c:pt>
                <c:pt idx="6">
                  <c:v>4.6783651027490769E-2</c:v>
                </c:pt>
                <c:pt idx="7">
                  <c:v>0.1179629051099093</c:v>
                </c:pt>
                <c:pt idx="8">
                  <c:v>0.22156551471826574</c:v>
                </c:pt>
                <c:pt idx="9">
                  <c:v>0.45390861057601944</c:v>
                </c:pt>
                <c:pt idx="10">
                  <c:v>0.69787814135609816</c:v>
                </c:pt>
                <c:pt idx="11">
                  <c:v>0.88851890804323885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707-4F88-A4BD-0E720C59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74351"/>
        <c:axId val="1917626879"/>
      </c:scatterChart>
      <c:valAx>
        <c:axId val="2065074351"/>
        <c:scaling>
          <c:orientation val="minMax"/>
          <c:max val="9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6879"/>
        <c:crosses val="autoZero"/>
        <c:crossBetween val="midCat"/>
      </c:valAx>
      <c:valAx>
        <c:axId val="1917626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Dissociation (</a:t>
                </a:r>
                <a:r>
                  <a:rPr lang="el-GR"/>
                  <a:t>α</a:t>
                </a:r>
                <a:r>
                  <a:rPr lang="en-US"/>
                  <a:t>,</a:t>
                </a:r>
                <a:r>
                  <a:rPr lang="el-GR"/>
                  <a:t>β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74351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5757527829695526"/>
          <c:y val="0.73132866445677747"/>
          <c:w val="0.15984227579667551"/>
          <c:h val="0.11099033242069935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tx>
            <c:v>Oxygen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dissociated_air!$C$40:$C$120</c:f>
              <c:numCache>
                <c:formatCode>General</c:formatCode>
                <c:ptCount val="81"/>
                <c:pt idx="0" formatCode="0.0">
                  <c:v>2000</c:v>
                </c:pt>
                <c:pt idx="1">
                  <c:v>2050</c:v>
                </c:pt>
                <c:pt idx="2" formatCode="0.0">
                  <c:v>2100</c:v>
                </c:pt>
                <c:pt idx="3">
                  <c:v>2150</c:v>
                </c:pt>
                <c:pt idx="4" formatCode="0.0">
                  <c:v>2200</c:v>
                </c:pt>
                <c:pt idx="5">
                  <c:v>2250</c:v>
                </c:pt>
                <c:pt idx="6" formatCode="0.0">
                  <c:v>2300</c:v>
                </c:pt>
                <c:pt idx="7">
                  <c:v>2350</c:v>
                </c:pt>
                <c:pt idx="8" formatCode="0.0">
                  <c:v>2400</c:v>
                </c:pt>
                <c:pt idx="9">
                  <c:v>2450</c:v>
                </c:pt>
                <c:pt idx="10" formatCode="0.0">
                  <c:v>2500</c:v>
                </c:pt>
                <c:pt idx="11">
                  <c:v>2550</c:v>
                </c:pt>
                <c:pt idx="12" formatCode="0.0">
                  <c:v>2600</c:v>
                </c:pt>
                <c:pt idx="13">
                  <c:v>2650</c:v>
                </c:pt>
                <c:pt idx="14" formatCode="0.0">
                  <c:v>2700</c:v>
                </c:pt>
                <c:pt idx="15">
                  <c:v>2750</c:v>
                </c:pt>
                <c:pt idx="16" formatCode="0.0">
                  <c:v>2800</c:v>
                </c:pt>
                <c:pt idx="17">
                  <c:v>2850</c:v>
                </c:pt>
                <c:pt idx="18" formatCode="0.0">
                  <c:v>2900</c:v>
                </c:pt>
                <c:pt idx="19">
                  <c:v>2950</c:v>
                </c:pt>
                <c:pt idx="20" formatCode="0.0">
                  <c:v>3000</c:v>
                </c:pt>
                <c:pt idx="21">
                  <c:v>3050</c:v>
                </c:pt>
                <c:pt idx="22" formatCode="0.0">
                  <c:v>3100</c:v>
                </c:pt>
                <c:pt idx="23">
                  <c:v>3150</c:v>
                </c:pt>
                <c:pt idx="24" formatCode="0.0">
                  <c:v>3200</c:v>
                </c:pt>
                <c:pt idx="25">
                  <c:v>3250</c:v>
                </c:pt>
                <c:pt idx="26" formatCode="0.0">
                  <c:v>3300</c:v>
                </c:pt>
                <c:pt idx="27">
                  <c:v>3350</c:v>
                </c:pt>
                <c:pt idx="28" formatCode="0.0">
                  <c:v>3400</c:v>
                </c:pt>
                <c:pt idx="29">
                  <c:v>3450</c:v>
                </c:pt>
                <c:pt idx="30" formatCode="0.0">
                  <c:v>3500</c:v>
                </c:pt>
                <c:pt idx="31">
                  <c:v>3550</c:v>
                </c:pt>
                <c:pt idx="32" formatCode="0.0">
                  <c:v>3600</c:v>
                </c:pt>
                <c:pt idx="33">
                  <c:v>3650</c:v>
                </c:pt>
                <c:pt idx="34" formatCode="0.0">
                  <c:v>3700</c:v>
                </c:pt>
                <c:pt idx="35">
                  <c:v>3750</c:v>
                </c:pt>
                <c:pt idx="36" formatCode="0.0">
                  <c:v>3800</c:v>
                </c:pt>
                <c:pt idx="37">
                  <c:v>3850</c:v>
                </c:pt>
                <c:pt idx="38" formatCode="0.0">
                  <c:v>3900</c:v>
                </c:pt>
                <c:pt idx="39">
                  <c:v>3950</c:v>
                </c:pt>
                <c:pt idx="40" formatCode="0.0">
                  <c:v>4000</c:v>
                </c:pt>
                <c:pt idx="41">
                  <c:v>4050</c:v>
                </c:pt>
                <c:pt idx="42" formatCode="0.0">
                  <c:v>4100</c:v>
                </c:pt>
                <c:pt idx="43">
                  <c:v>4150</c:v>
                </c:pt>
                <c:pt idx="44" formatCode="0.0">
                  <c:v>4200</c:v>
                </c:pt>
                <c:pt idx="45">
                  <c:v>4250</c:v>
                </c:pt>
                <c:pt idx="46" formatCode="0.0">
                  <c:v>4300</c:v>
                </c:pt>
                <c:pt idx="47">
                  <c:v>4350</c:v>
                </c:pt>
                <c:pt idx="48" formatCode="0.0">
                  <c:v>4400</c:v>
                </c:pt>
                <c:pt idx="49">
                  <c:v>4450</c:v>
                </c:pt>
                <c:pt idx="50" formatCode="0.0">
                  <c:v>4500</c:v>
                </c:pt>
                <c:pt idx="51">
                  <c:v>4550</c:v>
                </c:pt>
                <c:pt idx="52" formatCode="0.0">
                  <c:v>4600</c:v>
                </c:pt>
                <c:pt idx="53">
                  <c:v>4650</c:v>
                </c:pt>
                <c:pt idx="54" formatCode="0.0">
                  <c:v>4700</c:v>
                </c:pt>
                <c:pt idx="55">
                  <c:v>4750</c:v>
                </c:pt>
                <c:pt idx="56" formatCode="0.0">
                  <c:v>4800</c:v>
                </c:pt>
                <c:pt idx="57">
                  <c:v>4850</c:v>
                </c:pt>
                <c:pt idx="58" formatCode="0.0">
                  <c:v>4900</c:v>
                </c:pt>
                <c:pt idx="59">
                  <c:v>4950</c:v>
                </c:pt>
                <c:pt idx="60" formatCode="0.0">
                  <c:v>5000</c:v>
                </c:pt>
                <c:pt idx="61">
                  <c:v>5050</c:v>
                </c:pt>
                <c:pt idx="62" formatCode="0.0">
                  <c:v>5100</c:v>
                </c:pt>
                <c:pt idx="63">
                  <c:v>5150</c:v>
                </c:pt>
                <c:pt idx="64" formatCode="0.0">
                  <c:v>5200</c:v>
                </c:pt>
                <c:pt idx="65">
                  <c:v>5250</c:v>
                </c:pt>
                <c:pt idx="66" formatCode="0.0">
                  <c:v>5300</c:v>
                </c:pt>
                <c:pt idx="67">
                  <c:v>5350</c:v>
                </c:pt>
                <c:pt idx="68" formatCode="0.0">
                  <c:v>5400</c:v>
                </c:pt>
                <c:pt idx="69">
                  <c:v>5450</c:v>
                </c:pt>
                <c:pt idx="70" formatCode="0.0">
                  <c:v>5500</c:v>
                </c:pt>
                <c:pt idx="71">
                  <c:v>5550</c:v>
                </c:pt>
                <c:pt idx="72" formatCode="0.0">
                  <c:v>5600</c:v>
                </c:pt>
                <c:pt idx="73">
                  <c:v>5650</c:v>
                </c:pt>
                <c:pt idx="74" formatCode="0.0">
                  <c:v>5700</c:v>
                </c:pt>
                <c:pt idx="75">
                  <c:v>5750</c:v>
                </c:pt>
                <c:pt idx="76" formatCode="0.0">
                  <c:v>5800</c:v>
                </c:pt>
                <c:pt idx="77">
                  <c:v>5850</c:v>
                </c:pt>
                <c:pt idx="78" formatCode="0.0">
                  <c:v>5900</c:v>
                </c:pt>
                <c:pt idx="79">
                  <c:v>5950</c:v>
                </c:pt>
                <c:pt idx="80" formatCode="0.0">
                  <c:v>6000</c:v>
                </c:pt>
              </c:numCache>
            </c:numRef>
          </c:xVal>
          <c:yVal>
            <c:numRef>
              <c:f>dissociated_air!$L$40:$L$120</c:f>
              <c:numCache>
                <c:formatCode>0.00E+00</c:formatCode>
                <c:ptCount val="81"/>
                <c:pt idx="0">
                  <c:v>5.3352431382685155E-3</c:v>
                </c:pt>
                <c:pt idx="1">
                  <c:v>7.8310281530627659E-3</c:v>
                </c:pt>
                <c:pt idx="2">
                  <c:v>1.1325685548375205E-2</c:v>
                </c:pt>
                <c:pt idx="3">
                  <c:v>1.61452029231486E-2</c:v>
                </c:pt>
                <c:pt idx="4">
                  <c:v>2.2692747876228558E-2</c:v>
                </c:pt>
                <c:pt idx="5">
                  <c:v>3.1455916748016385E-2</c:v>
                </c:pt>
                <c:pt idx="6">
                  <c:v>4.3009897206359414E-2</c:v>
                </c:pt>
                <c:pt idx="7">
                  <c:v>5.8013889692036309E-2</c:v>
                </c:pt>
                <c:pt idx="8">
                  <c:v>7.7197341254555546E-2</c:v>
                </c:pt>
                <c:pt idx="9">
                  <c:v>0.1013317504289182</c:v>
                </c:pt>
                <c:pt idx="10">
                  <c:v>0.13118321828356663</c:v>
                </c:pt>
                <c:pt idx="11">
                  <c:v>0.16744099052803835</c:v>
                </c:pt>
                <c:pt idx="12" formatCode="General">
                  <c:v>0.21061876415951519</c:v>
                </c:pt>
                <c:pt idx="13" formatCode="General">
                  <c:v>0.26092978802135147</c:v>
                </c:pt>
                <c:pt idx="14" formatCode="General">
                  <c:v>0.31814534142565171</c:v>
                </c:pt>
                <c:pt idx="15" formatCode="General">
                  <c:v>0.3814600297857626</c:v>
                </c:pt>
                <c:pt idx="16" formatCode="General">
                  <c:v>0.44940478843396459</c:v>
                </c:pt>
                <c:pt idx="17" formatCode="General">
                  <c:v>0.51986195409194313</c:v>
                </c:pt>
                <c:pt idx="18" formatCode="General">
                  <c:v>0.59023138396135744</c:v>
                </c:pt>
                <c:pt idx="19" formatCode="General">
                  <c:v>0.65775685037590503</c:v>
                </c:pt>
                <c:pt idx="20" formatCode="General">
                  <c:v>0.71994999390479431</c:v>
                </c:pt>
                <c:pt idx="21" formatCode="General">
                  <c:v>0.77498173249184721</c:v>
                </c:pt>
                <c:pt idx="22" formatCode="General">
                  <c:v>0.8219039837954546</c:v>
                </c:pt>
                <c:pt idx="23" formatCode="General">
                  <c:v>0.86063878111639502</c:v>
                </c:pt>
                <c:pt idx="24" formatCode="General">
                  <c:v>0.89177921031964036</c:v>
                </c:pt>
                <c:pt idx="25" formatCode="General">
                  <c:v>0.91631173283918144</c:v>
                </c:pt>
                <c:pt idx="26" formatCode="General">
                  <c:v>0.93536244121636558</c:v>
                </c:pt>
                <c:pt idx="27" formatCode="General">
                  <c:v>0.95002020094866302</c:v>
                </c:pt>
                <c:pt idx="28" formatCode="General">
                  <c:v>0.9612416286618376</c:v>
                </c:pt>
                <c:pt idx="29" formatCode="General">
                  <c:v>0.96981771139302531</c:v>
                </c:pt>
                <c:pt idx="30" formatCode="General">
                  <c:v>0.97637720470065181</c:v>
                </c:pt>
                <c:pt idx="31" formatCode="General">
                  <c:v>0.9814073174014416</c:v>
                </c:pt>
                <c:pt idx="32" formatCode="General">
                  <c:v>0.98527957810339972</c:v>
                </c:pt>
                <c:pt idx="33" formatCode="General">
                  <c:v>0.98827464784387409</c:v>
                </c:pt>
                <c:pt idx="34" formatCode="General">
                  <c:v>0.99060353432791892</c:v>
                </c:pt>
                <c:pt idx="35" formatCode="General">
                  <c:v>0.99242463862079677</c:v>
                </c:pt>
                <c:pt idx="36" formatCode="General">
                  <c:v>0.99385696372470034</c:v>
                </c:pt>
                <c:pt idx="37" formatCode="General">
                  <c:v>0.99499012757595684</c:v>
                </c:pt>
                <c:pt idx="38" formatCode="General">
                  <c:v>0.99589185569362682</c:v>
                </c:pt>
                <c:pt idx="39" formatCode="General">
                  <c:v>0.99661354766856403</c:v>
                </c:pt>
                <c:pt idx="40" formatCode="General">
                  <c:v>0.99719439895828299</c:v>
                </c:pt>
                <c:pt idx="41" formatCode="General">
                  <c:v>0.99766445091358713</c:v>
                </c:pt>
                <c:pt idx="42" formatCode="General">
                  <c:v>0.99804685038257035</c:v>
                </c:pt>
                <c:pt idx="43" formatCode="General">
                  <c:v>0.99835952785430804</c:v>
                </c:pt>
                <c:pt idx="44" formatCode="General">
                  <c:v>0.99861644795143878</c:v>
                </c:pt>
                <c:pt idx="45" formatCode="General">
                  <c:v>0.9988285449540163</c:v>
                </c:pt>
                <c:pt idx="46" formatCode="General">
                  <c:v>0.99900442575917825</c:v>
                </c:pt>
                <c:pt idx="47" formatCode="General">
                  <c:v>0.99915090055168887</c:v>
                </c:pt>
                <c:pt idx="48" formatCode="General">
                  <c:v>0.99927338534479337</c:v>
                </c:pt>
                <c:pt idx="49" formatCode="General">
                  <c:v>0.99937620882809119</c:v>
                </c:pt>
                <c:pt idx="50" formatCode="General">
                  <c:v>0.99946284742687064</c:v>
                </c:pt>
                <c:pt idx="51" formatCode="General">
                  <c:v>0.99953610625606282</c:v>
                </c:pt>
                <c:pt idx="52" formatCode="General">
                  <c:v>0.99959825910364275</c:v>
                </c:pt>
                <c:pt idx="53" formatCode="General">
                  <c:v>0.99965115724219822</c:v>
                </c:pt>
                <c:pt idx="54" formatCode="General">
                  <c:v>0.99969631441133233</c:v>
                </c:pt>
                <c:pt idx="55" formatCode="General">
                  <c:v>0.99973497349819263</c:v>
                </c:pt>
                <c:pt idx="56" formatCode="General">
                  <c:v>0.99976815909594219</c:v>
                </c:pt>
                <c:pt idx="57" formatCode="General">
                  <c:v>0.99979671911549428</c:v>
                </c:pt>
                <c:pt idx="58" formatCode="General">
                  <c:v>0.99982135787371484</c:v>
                </c:pt>
                <c:pt idx="59" formatCode="General">
                  <c:v>0.99984266251564813</c:v>
                </c:pt>
                <c:pt idx="60" formatCode="General">
                  <c:v>0.99986112420102646</c:v>
                </c:pt>
                <c:pt idx="61" formatCode="General">
                  <c:v>0.99987715516112929</c:v>
                </c:pt>
                <c:pt idx="62" formatCode="General">
                  <c:v>0.99989110248498492</c:v>
                </c:pt>
                <c:pt idx="63" formatCode="General">
                  <c:v>0.99990325930483792</c:v>
                </c:pt>
                <c:pt idx="64" formatCode="General">
                  <c:v>0.99991387390546571</c:v>
                </c:pt>
                <c:pt idx="65" formatCode="General">
                  <c:v>0.99992315716977276</c:v>
                </c:pt>
                <c:pt idx="66" formatCode="General">
                  <c:v>0.99993128868617243</c:v>
                </c:pt>
                <c:pt idx="67" formatCode="General">
                  <c:v>0.99993842177562975</c:v>
                </c:pt>
                <c:pt idx="68" formatCode="General">
                  <c:v>0.99994468764343192</c:v>
                </c:pt>
                <c:pt idx="69" formatCode="General">
                  <c:v>0.9999501988193128</c:v>
                </c:pt>
                <c:pt idx="70" formatCode="General">
                  <c:v>0.99995505201699075</c:v>
                </c:pt>
                <c:pt idx="71" formatCode="General">
                  <c:v>0.99995933051840047</c:v>
                </c:pt>
                <c:pt idx="72" formatCode="General">
                  <c:v>0.99996310616751682</c:v>
                </c:pt>
                <c:pt idx="73" formatCode="General">
                  <c:v>0.99996644104241961</c:v>
                </c:pt>
                <c:pt idx="74" formatCode="General">
                  <c:v>0.9999693888612865</c:v>
                </c:pt>
                <c:pt idx="75" formatCode="General">
                  <c:v>0.99997199616763432</c:v>
                </c:pt>
                <c:pt idx="76" formatCode="General">
                  <c:v>0.99997430333176662</c:v>
                </c:pt>
                <c:pt idx="77" formatCode="General">
                  <c:v>0.99997634539867997</c:v>
                </c:pt>
                <c:pt idx="78" formatCode="General">
                  <c:v>0.99997815280721081</c:v>
                </c:pt>
                <c:pt idx="79" formatCode="General">
                  <c:v>0.99997975200079459</c:v>
                </c:pt>
                <c:pt idx="80" formatCode="General">
                  <c:v>0.9999811659465867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1-48AE-928A-5B2AE64DD6F1}"/>
            </c:ext>
          </c:extLst>
        </c:ser>
        <c:ser>
          <c:idx val="1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dissociated_air!$C$40:$C$120</c:f>
              <c:numCache>
                <c:formatCode>General</c:formatCode>
                <c:ptCount val="81"/>
                <c:pt idx="0" formatCode="0.0">
                  <c:v>2000</c:v>
                </c:pt>
                <c:pt idx="1">
                  <c:v>2050</c:v>
                </c:pt>
                <c:pt idx="2" formatCode="0.0">
                  <c:v>2100</c:v>
                </c:pt>
                <c:pt idx="3">
                  <c:v>2150</c:v>
                </c:pt>
                <c:pt idx="4" formatCode="0.0">
                  <c:v>2200</c:v>
                </c:pt>
                <c:pt idx="5">
                  <c:v>2250</c:v>
                </c:pt>
                <c:pt idx="6" formatCode="0.0">
                  <c:v>2300</c:v>
                </c:pt>
                <c:pt idx="7">
                  <c:v>2350</c:v>
                </c:pt>
                <c:pt idx="8" formatCode="0.0">
                  <c:v>2400</c:v>
                </c:pt>
                <c:pt idx="9">
                  <c:v>2450</c:v>
                </c:pt>
                <c:pt idx="10" formatCode="0.0">
                  <c:v>2500</c:v>
                </c:pt>
                <c:pt idx="11">
                  <c:v>2550</c:v>
                </c:pt>
                <c:pt idx="12" formatCode="0.0">
                  <c:v>2600</c:v>
                </c:pt>
                <c:pt idx="13">
                  <c:v>2650</c:v>
                </c:pt>
                <c:pt idx="14" formatCode="0.0">
                  <c:v>2700</c:v>
                </c:pt>
                <c:pt idx="15">
                  <c:v>2750</c:v>
                </c:pt>
                <c:pt idx="16" formatCode="0.0">
                  <c:v>2800</c:v>
                </c:pt>
                <c:pt idx="17">
                  <c:v>2850</c:v>
                </c:pt>
                <c:pt idx="18" formatCode="0.0">
                  <c:v>2900</c:v>
                </c:pt>
                <c:pt idx="19">
                  <c:v>2950</c:v>
                </c:pt>
                <c:pt idx="20" formatCode="0.0">
                  <c:v>3000</c:v>
                </c:pt>
                <c:pt idx="21">
                  <c:v>3050</c:v>
                </c:pt>
                <c:pt idx="22" formatCode="0.0">
                  <c:v>3100</c:v>
                </c:pt>
                <c:pt idx="23">
                  <c:v>3150</c:v>
                </c:pt>
                <c:pt idx="24" formatCode="0.0">
                  <c:v>3200</c:v>
                </c:pt>
                <c:pt idx="25">
                  <c:v>3250</c:v>
                </c:pt>
                <c:pt idx="26" formatCode="0.0">
                  <c:v>3300</c:v>
                </c:pt>
                <c:pt idx="27">
                  <c:v>3350</c:v>
                </c:pt>
                <c:pt idx="28" formatCode="0.0">
                  <c:v>3400</c:v>
                </c:pt>
                <c:pt idx="29">
                  <c:v>3450</c:v>
                </c:pt>
                <c:pt idx="30" formatCode="0.0">
                  <c:v>3500</c:v>
                </c:pt>
                <c:pt idx="31">
                  <c:v>3550</c:v>
                </c:pt>
                <c:pt idx="32" formatCode="0.0">
                  <c:v>3600</c:v>
                </c:pt>
                <c:pt idx="33">
                  <c:v>3650</c:v>
                </c:pt>
                <c:pt idx="34" formatCode="0.0">
                  <c:v>3700</c:v>
                </c:pt>
                <c:pt idx="35">
                  <c:v>3750</c:v>
                </c:pt>
                <c:pt idx="36" formatCode="0.0">
                  <c:v>3800</c:v>
                </c:pt>
                <c:pt idx="37">
                  <c:v>3850</c:v>
                </c:pt>
                <c:pt idx="38" formatCode="0.0">
                  <c:v>3900</c:v>
                </c:pt>
                <c:pt idx="39">
                  <c:v>3950</c:v>
                </c:pt>
                <c:pt idx="40" formatCode="0.0">
                  <c:v>4000</c:v>
                </c:pt>
                <c:pt idx="41">
                  <c:v>4050</c:v>
                </c:pt>
                <c:pt idx="42" formatCode="0.0">
                  <c:v>4100</c:v>
                </c:pt>
                <c:pt idx="43">
                  <c:v>4150</c:v>
                </c:pt>
                <c:pt idx="44" formatCode="0.0">
                  <c:v>4200</c:v>
                </c:pt>
                <c:pt idx="45">
                  <c:v>4250</c:v>
                </c:pt>
                <c:pt idx="46" formatCode="0.0">
                  <c:v>4300</c:v>
                </c:pt>
                <c:pt idx="47">
                  <c:v>4350</c:v>
                </c:pt>
                <c:pt idx="48" formatCode="0.0">
                  <c:v>4400</c:v>
                </c:pt>
                <c:pt idx="49">
                  <c:v>4450</c:v>
                </c:pt>
                <c:pt idx="50" formatCode="0.0">
                  <c:v>4500</c:v>
                </c:pt>
                <c:pt idx="51">
                  <c:v>4550</c:v>
                </c:pt>
                <c:pt idx="52" formatCode="0.0">
                  <c:v>4600</c:v>
                </c:pt>
                <c:pt idx="53">
                  <c:v>4650</c:v>
                </c:pt>
                <c:pt idx="54" formatCode="0.0">
                  <c:v>4700</c:v>
                </c:pt>
                <c:pt idx="55">
                  <c:v>4750</c:v>
                </c:pt>
                <c:pt idx="56" formatCode="0.0">
                  <c:v>4800</c:v>
                </c:pt>
                <c:pt idx="57">
                  <c:v>4850</c:v>
                </c:pt>
                <c:pt idx="58" formatCode="0.0">
                  <c:v>4900</c:v>
                </c:pt>
                <c:pt idx="59">
                  <c:v>4950</c:v>
                </c:pt>
                <c:pt idx="60" formatCode="0.0">
                  <c:v>5000</c:v>
                </c:pt>
                <c:pt idx="61">
                  <c:v>5050</c:v>
                </c:pt>
                <c:pt idx="62" formatCode="0.0">
                  <c:v>5100</c:v>
                </c:pt>
                <c:pt idx="63">
                  <c:v>5150</c:v>
                </c:pt>
                <c:pt idx="64" formatCode="0.0">
                  <c:v>5200</c:v>
                </c:pt>
                <c:pt idx="65">
                  <c:v>5250</c:v>
                </c:pt>
                <c:pt idx="66" formatCode="0.0">
                  <c:v>5300</c:v>
                </c:pt>
                <c:pt idx="67">
                  <c:v>5350</c:v>
                </c:pt>
                <c:pt idx="68" formatCode="0.0">
                  <c:v>5400</c:v>
                </c:pt>
                <c:pt idx="69">
                  <c:v>5450</c:v>
                </c:pt>
                <c:pt idx="70" formatCode="0.0">
                  <c:v>5500</c:v>
                </c:pt>
                <c:pt idx="71">
                  <c:v>5550</c:v>
                </c:pt>
                <c:pt idx="72" formatCode="0.0">
                  <c:v>5600</c:v>
                </c:pt>
                <c:pt idx="73">
                  <c:v>5650</c:v>
                </c:pt>
                <c:pt idx="74" formatCode="0.0">
                  <c:v>5700</c:v>
                </c:pt>
                <c:pt idx="75">
                  <c:v>5750</c:v>
                </c:pt>
                <c:pt idx="76" formatCode="0.0">
                  <c:v>5800</c:v>
                </c:pt>
                <c:pt idx="77">
                  <c:v>5850</c:v>
                </c:pt>
                <c:pt idx="78" formatCode="0.0">
                  <c:v>5900</c:v>
                </c:pt>
                <c:pt idx="79">
                  <c:v>5950</c:v>
                </c:pt>
                <c:pt idx="80" formatCode="0.0">
                  <c:v>6000</c:v>
                </c:pt>
              </c:numCache>
            </c:numRef>
          </c:xVal>
          <c:yVal>
            <c:numRef>
              <c:f>dissociated_air!$P$40:$P$120</c:f>
              <c:numCache>
                <c:formatCode>0.00E+00</c:formatCode>
                <c:ptCount val="81"/>
                <c:pt idx="0">
                  <c:v>8.4533373710545703E-5</c:v>
                </c:pt>
                <c:pt idx="1">
                  <c:v>1.2419893152153098E-4</c:v>
                </c:pt>
                <c:pt idx="2">
                  <c:v>1.7987101274061546E-4</c:v>
                </c:pt>
                <c:pt idx="3">
                  <c:v>2.5690286871084066E-4</c:v>
                </c:pt>
                <c:pt idx="4">
                  <c:v>3.6203209995932498E-4</c:v>
                </c:pt>
                <c:pt idx="5">
                  <c:v>5.0361256771847289E-4</c:v>
                </c:pt>
                <c:pt idx="6">
                  <c:v>6.9185247414258117E-4</c:v>
                </c:pt>
                <c:pt idx="7">
                  <c:v>9.3905082527299477E-4</c:v>
                </c:pt>
                <c:pt idx="8">
                  <c:v>1.2598233651920047E-3</c:v>
                </c:pt>
                <c:pt idx="9">
                  <c:v>1.6713083094907738E-3</c:v>
                </c:pt>
                <c:pt idx="10">
                  <c:v>2.193341893514061E-3</c:v>
                </c:pt>
                <c:pt idx="11">
                  <c:v>2.8485939392235127E-3</c:v>
                </c:pt>
                <c:pt idx="12" formatCode="General">
                  <c:v>3.6626543529363793E-3</c:v>
                </c:pt>
                <c:pt idx="13" formatCode="General">
                  <c:v>4.664062676937049E-3</c:v>
                </c:pt>
                <c:pt idx="14" formatCode="General">
                  <c:v>5.8842744775094635E-3</c:v>
                </c:pt>
                <c:pt idx="15" formatCode="General">
                  <c:v>7.3575603748419613E-3</c:v>
                </c:pt>
                <c:pt idx="16" formatCode="General">
                  <c:v>9.1208357954680463E-3</c:v>
                </c:pt>
                <c:pt idx="17" formatCode="General">
                  <c:v>1.1213421926958605E-2</c:v>
                </c:pt>
                <c:pt idx="18" formatCode="General">
                  <c:v>1.3676740740781901E-2</c:v>
                </c:pt>
                <c:pt idx="19" formatCode="General">
                  <c:v>1.6553949187270614E-2</c:v>
                </c:pt>
                <c:pt idx="20" formatCode="General">
                  <c:v>1.9889519631690177E-2</c:v>
                </c:pt>
                <c:pt idx="21" formatCode="General">
                  <c:v>2.3728775186356778E-2</c:v>
                </c:pt>
                <c:pt idx="22" formatCode="General">
                  <c:v>2.8117389719908945E-2</c:v>
                </c:pt>
                <c:pt idx="23" formatCode="General">
                  <c:v>3.3100862940568174E-2</c:v>
                </c:pt>
                <c:pt idx="24" formatCode="General">
                  <c:v>3.872398103767577E-2</c:v>
                </c:pt>
                <c:pt idx="25" formatCode="General">
                  <c:v>4.5030272940104053E-2</c:v>
                </c:pt>
                <c:pt idx="26" formatCode="General">
                  <c:v>5.2061471357943673E-2</c:v>
                </c:pt>
                <c:pt idx="27" formatCode="General">
                  <c:v>5.9856986489021907E-2</c:v>
                </c:pt>
                <c:pt idx="28" formatCode="General">
                  <c:v>6.8453398691081288E-2</c:v>
                </c:pt>
                <c:pt idx="29" formatCode="General">
                  <c:v>7.7883974656314817E-2</c:v>
                </c:pt>
                <c:pt idx="30" formatCode="General">
                  <c:v>8.8178209800063287E-2</c:v>
                </c:pt>
                <c:pt idx="31" formatCode="General">
                  <c:v>9.936139781539563E-2</c:v>
                </c:pt>
                <c:pt idx="32" formatCode="General">
                  <c:v>0.11145422677285158</c:v>
                </c:pt>
                <c:pt idx="33" formatCode="General">
                  <c:v>0.12447239987495458</c:v>
                </c:pt>
                <c:pt idx="34" formatCode="General">
                  <c:v>0.13842627811143943</c:v>
                </c:pt>
                <c:pt idx="35" formatCode="General">
                  <c:v>0.15332054169069589</c:v>
                </c:pt>
                <c:pt idx="36" formatCode="General">
                  <c:v>0.16915386731575127</c:v>
                </c:pt>
                <c:pt idx="37" formatCode="General">
                  <c:v>0.18591861917730876</c:v>
                </c:pt>
                <c:pt idx="38" formatCode="General">
                  <c:v>0.2036005529766913</c:v>
                </c:pt>
                <c:pt idx="39" formatCode="General">
                  <c:v>0.22217853436408569</c:v>
                </c:pt>
                <c:pt idx="40" formatCode="General">
                  <c:v>0.24162427584549026</c:v>
                </c:pt>
                <c:pt idx="41" formatCode="General">
                  <c:v>0.26190209939666592</c:v>
                </c:pt>
                <c:pt idx="42" formatCode="General">
                  <c:v>0.28296873559822727</c:v>
                </c:pt>
                <c:pt idx="43" formatCode="General">
                  <c:v>0.30477317388751868</c:v>
                </c:pt>
                <c:pt idx="44" formatCode="General">
                  <c:v>0.32725658226042864</c:v>
                </c:pt>
                <c:pt idx="45" formatCode="General">
                  <c:v>0.35035231812776235</c:v>
                </c:pt>
                <c:pt idx="46" formatCode="General">
                  <c:v>0.37398605464730666</c:v>
                </c:pt>
                <c:pt idx="47" formatCode="General">
                  <c:v>0.39807604826578052</c:v>
                </c:pt>
                <c:pt idx="48" formatCode="General">
                  <c:v>0.42253357293637916</c:v>
                </c:pt>
                <c:pt idx="49" formatCode="General">
                  <c:v>0.4472635440602476</c:v>
                </c:pt>
                <c:pt idx="50" formatCode="General">
                  <c:v>0.47216535024084261</c:v>
                </c:pt>
                <c:pt idx="51" formatCode="General">
                  <c:v>0.4971339031976601</c:v>
                </c:pt>
                <c:pt idx="52" formatCode="General">
                  <c:v>0.52206090565842811</c:v>
                </c:pt>
                <c:pt idx="53" formatCode="General">
                  <c:v>0.54683632405664229</c:v>
                </c:pt>
                <c:pt idx="54" formatCode="General">
                  <c:v>0.57135003810718676</c:v>
                </c:pt>
                <c:pt idx="55" formatCode="General">
                  <c:v>0.59549362391443617</c:v>
                </c:pt>
                <c:pt idx="56" formatCode="General">
                  <c:v>0.61916221262764759</c:v>
                </c:pt>
                <c:pt idx="57" formatCode="General">
                  <c:v>0.64225635445491391</c:v>
                </c:pt>
                <c:pt idx="58" formatCode="General">
                  <c:v>0.6646838097449661</c:v>
                </c:pt>
                <c:pt idx="59" formatCode="General">
                  <c:v>0.68636118626456777</c:v>
                </c:pt>
                <c:pt idx="60" formatCode="General">
                  <c:v>0.70721534564192567</c:v>
                </c:pt>
                <c:pt idx="61" formatCode="General">
                  <c:v>0.72718451238854409</c:v>
                </c:pt>
                <c:pt idx="62" formatCode="General">
                  <c:v>0.74621903528571065</c:v>
                </c:pt>
                <c:pt idx="63" formatCode="General">
                  <c:v>0.76428177175301171</c:v>
                </c:pt>
                <c:pt idx="64" formatCode="General">
                  <c:v>0.78134808900947739</c:v>
                </c:pt>
                <c:pt idx="65" formatCode="General">
                  <c:v>0.7974054989886723</c:v>
                </c:pt>
                <c:pt idx="66" formatCode="General">
                  <c:v>0.81245296473177731</c:v>
                </c:pt>
                <c:pt idx="67" formatCode="General">
                  <c:v>0.82649993242647357</c:v>
                </c:pt>
                <c:pt idx="68" formatCode="General">
                  <c:v>0.83956515412308819</c:v>
                </c:pt>
                <c:pt idx="69" formatCode="General">
                  <c:v>0.8516753709764957</c:v>
                </c:pt>
                <c:pt idx="70" formatCode="General">
                  <c:v>0.86286392593421524</c:v>
                </c:pt>
                <c:pt idx="71" formatCode="General">
                  <c:v>0.87316936902783926</c:v>
                </c:pt>
                <c:pt idx="72" formatCode="General">
                  <c:v>0.88263410913096929</c:v>
                </c:pt>
                <c:pt idx="73" formatCode="General">
                  <c:v>0.89130315466169785</c:v>
                </c:pt>
                <c:pt idx="74" formatCode="General">
                  <c:v>0.89922297360256487</c:v>
                </c:pt>
                <c:pt idx="75" formatCode="General">
                  <c:v>0.90644049152570783</c:v>
                </c:pt>
                <c:pt idx="76" formatCode="General">
                  <c:v>0.91300223587601481</c:v>
                </c:pt>
                <c:pt idx="77" formatCode="General">
                  <c:v>0.91895362608280073</c:v>
                </c:pt>
                <c:pt idx="78" formatCode="General">
                  <c:v>0.92433840234543829</c:v>
                </c:pt>
                <c:pt idx="79" formatCode="General">
                  <c:v>0.92919818114279207</c:v>
                </c:pt>
                <c:pt idx="80" formatCode="General">
                  <c:v>0.93357212245711962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21-48AE-928A-5B2AE64DD6F1}"/>
            </c:ext>
          </c:extLst>
        </c:ser>
        <c:ser>
          <c:idx val="1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dissociated_air!$C$40:$C$120</c:f>
              <c:numCache>
                <c:formatCode>General</c:formatCode>
                <c:ptCount val="81"/>
                <c:pt idx="0" formatCode="0.0">
                  <c:v>2000</c:v>
                </c:pt>
                <c:pt idx="1">
                  <c:v>2050</c:v>
                </c:pt>
                <c:pt idx="2" formatCode="0.0">
                  <c:v>2100</c:v>
                </c:pt>
                <c:pt idx="3">
                  <c:v>2150</c:v>
                </c:pt>
                <c:pt idx="4" formatCode="0.0">
                  <c:v>2200</c:v>
                </c:pt>
                <c:pt idx="5">
                  <c:v>2250</c:v>
                </c:pt>
                <c:pt idx="6" formatCode="0.0">
                  <c:v>2300</c:v>
                </c:pt>
                <c:pt idx="7">
                  <c:v>2350</c:v>
                </c:pt>
                <c:pt idx="8" formatCode="0.0">
                  <c:v>2400</c:v>
                </c:pt>
                <c:pt idx="9">
                  <c:v>2450</c:v>
                </c:pt>
                <c:pt idx="10" formatCode="0.0">
                  <c:v>2500</c:v>
                </c:pt>
                <c:pt idx="11">
                  <c:v>2550</c:v>
                </c:pt>
                <c:pt idx="12" formatCode="0.0">
                  <c:v>2600</c:v>
                </c:pt>
                <c:pt idx="13">
                  <c:v>2650</c:v>
                </c:pt>
                <c:pt idx="14" formatCode="0.0">
                  <c:v>2700</c:v>
                </c:pt>
                <c:pt idx="15">
                  <c:v>2750</c:v>
                </c:pt>
                <c:pt idx="16" formatCode="0.0">
                  <c:v>2800</c:v>
                </c:pt>
                <c:pt idx="17">
                  <c:v>2850</c:v>
                </c:pt>
                <c:pt idx="18" formatCode="0.0">
                  <c:v>2900</c:v>
                </c:pt>
                <c:pt idx="19">
                  <c:v>2950</c:v>
                </c:pt>
                <c:pt idx="20" formatCode="0.0">
                  <c:v>3000</c:v>
                </c:pt>
                <c:pt idx="21">
                  <c:v>3050</c:v>
                </c:pt>
                <c:pt idx="22" formatCode="0.0">
                  <c:v>3100</c:v>
                </c:pt>
                <c:pt idx="23">
                  <c:v>3150</c:v>
                </c:pt>
                <c:pt idx="24" formatCode="0.0">
                  <c:v>3200</c:v>
                </c:pt>
                <c:pt idx="25">
                  <c:v>3250</c:v>
                </c:pt>
                <c:pt idx="26" formatCode="0.0">
                  <c:v>3300</c:v>
                </c:pt>
                <c:pt idx="27">
                  <c:v>3350</c:v>
                </c:pt>
                <c:pt idx="28" formatCode="0.0">
                  <c:v>3400</c:v>
                </c:pt>
                <c:pt idx="29">
                  <c:v>3450</c:v>
                </c:pt>
                <c:pt idx="30" formatCode="0.0">
                  <c:v>3500</c:v>
                </c:pt>
                <c:pt idx="31">
                  <c:v>3550</c:v>
                </c:pt>
                <c:pt idx="32" formatCode="0.0">
                  <c:v>3600</c:v>
                </c:pt>
                <c:pt idx="33">
                  <c:v>3650</c:v>
                </c:pt>
                <c:pt idx="34" formatCode="0.0">
                  <c:v>3700</c:v>
                </c:pt>
                <c:pt idx="35">
                  <c:v>3750</c:v>
                </c:pt>
                <c:pt idx="36" formatCode="0.0">
                  <c:v>3800</c:v>
                </c:pt>
                <c:pt idx="37">
                  <c:v>3850</c:v>
                </c:pt>
                <c:pt idx="38" formatCode="0.0">
                  <c:v>3900</c:v>
                </c:pt>
                <c:pt idx="39">
                  <c:v>3950</c:v>
                </c:pt>
                <c:pt idx="40" formatCode="0.0">
                  <c:v>4000</c:v>
                </c:pt>
                <c:pt idx="41">
                  <c:v>4050</c:v>
                </c:pt>
                <c:pt idx="42" formatCode="0.0">
                  <c:v>4100</c:v>
                </c:pt>
                <c:pt idx="43">
                  <c:v>4150</c:v>
                </c:pt>
                <c:pt idx="44" formatCode="0.0">
                  <c:v>4200</c:v>
                </c:pt>
                <c:pt idx="45">
                  <c:v>4250</c:v>
                </c:pt>
                <c:pt idx="46" formatCode="0.0">
                  <c:v>4300</c:v>
                </c:pt>
                <c:pt idx="47">
                  <c:v>4350</c:v>
                </c:pt>
                <c:pt idx="48" formatCode="0.0">
                  <c:v>4400</c:v>
                </c:pt>
                <c:pt idx="49">
                  <c:v>4450</c:v>
                </c:pt>
                <c:pt idx="50" formatCode="0.0">
                  <c:v>4500</c:v>
                </c:pt>
                <c:pt idx="51">
                  <c:v>4550</c:v>
                </c:pt>
                <c:pt idx="52" formatCode="0.0">
                  <c:v>4600</c:v>
                </c:pt>
                <c:pt idx="53">
                  <c:v>4650</c:v>
                </c:pt>
                <c:pt idx="54" formatCode="0.0">
                  <c:v>4700</c:v>
                </c:pt>
                <c:pt idx="55">
                  <c:v>4750</c:v>
                </c:pt>
                <c:pt idx="56" formatCode="0.0">
                  <c:v>4800</c:v>
                </c:pt>
                <c:pt idx="57">
                  <c:v>4850</c:v>
                </c:pt>
                <c:pt idx="58" formatCode="0.0">
                  <c:v>4900</c:v>
                </c:pt>
                <c:pt idx="59">
                  <c:v>4950</c:v>
                </c:pt>
                <c:pt idx="60" formatCode="0.0">
                  <c:v>5000</c:v>
                </c:pt>
                <c:pt idx="61">
                  <c:v>5050</c:v>
                </c:pt>
                <c:pt idx="62" formatCode="0.0">
                  <c:v>5100</c:v>
                </c:pt>
                <c:pt idx="63">
                  <c:v>5150</c:v>
                </c:pt>
                <c:pt idx="64" formatCode="0.0">
                  <c:v>5200</c:v>
                </c:pt>
                <c:pt idx="65">
                  <c:v>5250</c:v>
                </c:pt>
                <c:pt idx="66" formatCode="0.0">
                  <c:v>5300</c:v>
                </c:pt>
                <c:pt idx="67">
                  <c:v>5350</c:v>
                </c:pt>
                <c:pt idx="68" formatCode="0.0">
                  <c:v>5400</c:v>
                </c:pt>
                <c:pt idx="69">
                  <c:v>5450</c:v>
                </c:pt>
                <c:pt idx="70" formatCode="0.0">
                  <c:v>5500</c:v>
                </c:pt>
                <c:pt idx="71">
                  <c:v>5550</c:v>
                </c:pt>
                <c:pt idx="72" formatCode="0.0">
                  <c:v>5600</c:v>
                </c:pt>
                <c:pt idx="73">
                  <c:v>5650</c:v>
                </c:pt>
                <c:pt idx="74" formatCode="0.0">
                  <c:v>5700</c:v>
                </c:pt>
                <c:pt idx="75">
                  <c:v>5750</c:v>
                </c:pt>
                <c:pt idx="76" formatCode="0.0">
                  <c:v>5800</c:v>
                </c:pt>
                <c:pt idx="77">
                  <c:v>5850</c:v>
                </c:pt>
                <c:pt idx="78" formatCode="0.0">
                  <c:v>5900</c:v>
                </c:pt>
                <c:pt idx="79">
                  <c:v>5950</c:v>
                </c:pt>
                <c:pt idx="80" formatCode="0.0">
                  <c:v>6000</c:v>
                </c:pt>
              </c:numCache>
            </c:numRef>
          </c:xVal>
          <c:yVal>
            <c:numRef>
              <c:f>dissociated_air!$M$40:$M$120</c:f>
              <c:numCache>
                <c:formatCode>0.00E+00</c:formatCode>
                <c:ptCount val="81"/>
                <c:pt idx="0">
                  <c:v>1.6895946691788954E-3</c:v>
                </c:pt>
                <c:pt idx="1">
                  <c:v>2.4816626327384002E-3</c:v>
                </c:pt>
                <c:pt idx="2">
                  <c:v>3.5925620267212499E-3</c:v>
                </c:pt>
                <c:pt idx="3">
                  <c:v>5.1281452534954561E-3</c:v>
                </c:pt>
                <c:pt idx="4">
                  <c:v>7.2209530784444857E-3</c:v>
                </c:pt>
                <c:pt idx="5">
                  <c:v>1.0034140124390195E-2</c:v>
                </c:pt>
                <c:pt idx="6">
                  <c:v>1.3765094628091898E-2</c:v>
                </c:pt>
                <c:pt idx="7">
                  <c:v>1.8648388656751825E-2</c:v>
                </c:pt>
                <c:pt idx="8">
                  <c:v>2.4957598824290803E-2</c:v>
                </c:pt>
                <c:pt idx="9">
                  <c:v>3.300543540015826E-2</c:v>
                </c:pt>
                <c:pt idx="10">
                  <c:v>4.3141514718068125E-2</c:v>
                </c:pt>
                <c:pt idx="11">
                  <c:v>5.5747014606301611E-2</c:v>
                </c:pt>
                <c:pt idx="12" formatCode="General">
                  <c:v>7.122537950884851E-2</c:v>
                </c:pt>
                <c:pt idx="13" formatCode="General">
                  <c:v>8.9988214633638597E-2</c:v>
                </c:pt>
                <c:pt idx="14" formatCode="General">
                  <c:v>0.11243556490665105</c:v>
                </c:pt>
                <c:pt idx="15" formatCode="General">
                  <c:v>0.13892997375013499</c:v>
                </c:pt>
                <c:pt idx="16" formatCode="General">
                  <c:v>0.16976414432607412</c:v>
                </c:pt>
                <c:pt idx="17" formatCode="General">
                  <c:v>0.20512279308172857</c:v>
                </c:pt>
                <c:pt idx="18" formatCode="General">
                  <c:v>0.24504051039388228</c:v>
                </c:pt>
                <c:pt idx="19" formatCode="General">
                  <c:v>0.28935919794003179</c:v>
                </c:pt>
                <c:pt idx="20" formatCode="General">
                  <c:v>0.33769085845548885</c:v>
                </c:pt>
                <c:pt idx="21" formatCode="General">
                  <c:v>0.38939378601374847</c:v>
                </c:pt>
                <c:pt idx="22" formatCode="General">
                  <c:v>0.44357170244533078</c:v>
                </c:pt>
                <c:pt idx="23" formatCode="General">
                  <c:v>0.49910481329243789</c:v>
                </c:pt>
                <c:pt idx="24" formatCode="General">
                  <c:v>0.55471775300609893</c:v>
                </c:pt>
                <c:pt idx="25" formatCode="General">
                  <c:v>0.60908143369403656</c:v>
                </c:pt>
                <c:pt idx="26" formatCode="General">
                  <c:v>0.66093536579548107</c:v>
                </c:pt>
                <c:pt idx="27" formatCode="General">
                  <c:v>0.70920795008189685</c:v>
                </c:pt>
                <c:pt idx="28" formatCode="General">
                  <c:v>0.75310943189448176</c:v>
                </c:pt>
                <c:pt idx="29" formatCode="General">
                  <c:v>0.79217846466177466</c:v>
                </c:pt>
                <c:pt idx="30" formatCode="General">
                  <c:v>0.82627665487652591</c:v>
                </c:pt>
                <c:pt idx="31" formatCode="General">
                  <c:v>0.85554001426052595</c:v>
                </c:pt>
                <c:pt idx="32" formatCode="General">
                  <c:v>0.88030557550557131</c:v>
                </c:pt>
                <c:pt idx="33" formatCode="General">
                  <c:v>0.90103279710464657</c:v>
                </c:pt>
                <c:pt idx="34" formatCode="General">
                  <c:v>0.9182344872106436</c:v>
                </c:pt>
                <c:pt idx="35" formatCode="General">
                  <c:v>0.93242471527612902</c:v>
                </c:pt>
                <c:pt idx="36" formatCode="General">
                  <c:v>0.94408489181743649</c:v>
                </c:pt>
                <c:pt idx="37" formatCode="General">
                  <c:v>0.95364536769754404</c:v>
                </c:pt>
                <c:pt idx="38" formatCode="General">
                  <c:v>0.96147843871364891</c:v>
                </c:pt>
                <c:pt idx="39" formatCode="General">
                  <c:v>0.96789872947457767</c:v>
                </c:pt>
                <c:pt idx="40" formatCode="General">
                  <c:v>0.97316773876309381</c:v>
                </c:pt>
                <c:pt idx="41" formatCode="General">
                  <c:v>0.97750029128465277</c:v>
                </c:pt>
                <c:pt idx="42" formatCode="General">
                  <c:v>0.9810714760606134</c:v>
                </c:pt>
                <c:pt idx="43" formatCode="General">
                  <c:v>0.98402327078068974</c:v>
                </c:pt>
                <c:pt idx="44" formatCode="General">
                  <c:v>0.98647046405511618</c:v>
                </c:pt>
                <c:pt idx="45" formatCode="General">
                  <c:v>0.9885057394895157</c:v>
                </c:pt>
                <c:pt idx="46" formatCode="General">
                  <c:v>0.99020392617312714</c:v>
                </c:pt>
                <c:pt idx="47" formatCode="General">
                  <c:v>0.99162548981579646</c:v>
                </c:pt>
                <c:pt idx="48" formatCode="General">
                  <c:v>0.99281936619289679</c:v>
                </c:pt>
                <c:pt idx="49" formatCode="General">
                  <c:v>0.99382524268032524</c:v>
                </c:pt>
                <c:pt idx="50" formatCode="General">
                  <c:v>0.99467538614310769</c:v>
                </c:pt>
                <c:pt idx="51" formatCode="General">
                  <c:v>0.99539610306416126</c:v>
                </c:pt>
                <c:pt idx="52" formatCode="General">
                  <c:v>0.99600890427109734</c:v>
                </c:pt>
                <c:pt idx="53" formatCode="General">
                  <c:v>0.99653143379887466</c:v>
                </c:pt>
                <c:pt idx="54" formatCode="General">
                  <c:v>0.99697821011823706</c:v>
                </c:pt>
                <c:pt idx="55" formatCode="General">
                  <c:v>0.99736121839472081</c:v>
                </c:pt>
                <c:pt idx="56" formatCode="General">
                  <c:v>0.99769038456275438</c:v>
                </c:pt>
                <c:pt idx="57" formatCode="General">
                  <c:v>0.99797395561866609</c:v>
                </c:pt>
                <c:pt idx="58" formatCode="General">
                  <c:v>0.99821880542929575</c:v>
                </c:pt>
                <c:pt idx="59" formatCode="General">
                  <c:v>0.99843068129641521</c:v>
                </c:pt>
                <c:pt idx="60" formatCode="General">
                  <c:v>0.99861440331121099</c:v>
                </c:pt>
                <c:pt idx="61" formatCode="General">
                  <c:v>0.9987740260069794</c:v>
                </c:pt>
                <c:pt idx="62" formatCode="General">
                  <c:v>0.99891296983095879</c:v>
                </c:pt>
                <c:pt idx="63" formatCode="General">
                  <c:v>0.99903412839375427</c:v>
                </c:pt>
                <c:pt idx="64" formatCode="General">
                  <c:v>0.99913995622597773</c:v>
                </c:pt>
                <c:pt idx="65" formatCode="General">
                  <c:v>0.99923254080443025</c:v>
                </c:pt>
                <c:pt idx="66" formatCode="General">
                  <c:v>0.99931366184770065</c:v>
                </c:pt>
                <c:pt idx="67" formatCode="General">
                  <c:v>0.99938484027904606</c:v>
                </c:pt>
                <c:pt idx="68" formatCode="General">
                  <c:v>0.99944737877814394</c:v>
                </c:pt>
                <c:pt idx="69" formatCode="General">
                  <c:v>0.99950239546568775</c:v>
                </c:pt>
                <c:pt idx="70" formatCode="General">
                  <c:v>0.99955085196469118</c:v>
                </c:pt>
                <c:pt idx="71" formatCode="General">
                  <c:v>0.9995935768432912</c:v>
                </c:pt>
                <c:pt idx="72" formatCode="General">
                  <c:v>0.99963128525287392</c:v>
                </c:pt>
                <c:pt idx="73" formatCode="General">
                  <c:v>0.99966459542244357</c:v>
                </c:pt>
                <c:pt idx="74" formatCode="General">
                  <c:v>0.99969404254736216</c:v>
                </c:pt>
                <c:pt idx="75" formatCode="General">
                  <c:v>0.99972009051173105</c:v>
                </c:pt>
                <c:pt idx="76" formatCode="General">
                  <c:v>0.9997431418038526</c:v>
                </c:pt>
                <c:pt idx="77" formatCode="General">
                  <c:v>0.99976354591955852</c:v>
                </c:pt>
                <c:pt idx="78" formatCode="General">
                  <c:v>0.9997816064956474</c:v>
                </c:pt>
                <c:pt idx="79" formatCode="General">
                  <c:v>0.9997975873728423</c:v>
                </c:pt>
                <c:pt idx="80" formatCode="General">
                  <c:v>0.99981171775258781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21-48AE-928A-5B2AE64DD6F1}"/>
            </c:ext>
          </c:extLst>
        </c:ser>
        <c:ser>
          <c:idx val="2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dissociated_air!$C$40:$C$120</c:f>
              <c:numCache>
                <c:formatCode>General</c:formatCode>
                <c:ptCount val="81"/>
                <c:pt idx="0" formatCode="0.0">
                  <c:v>2000</c:v>
                </c:pt>
                <c:pt idx="1">
                  <c:v>2050</c:v>
                </c:pt>
                <c:pt idx="2" formatCode="0.0">
                  <c:v>2100</c:v>
                </c:pt>
                <c:pt idx="3">
                  <c:v>2150</c:v>
                </c:pt>
                <c:pt idx="4" formatCode="0.0">
                  <c:v>2200</c:v>
                </c:pt>
                <c:pt idx="5">
                  <c:v>2250</c:v>
                </c:pt>
                <c:pt idx="6" formatCode="0.0">
                  <c:v>2300</c:v>
                </c:pt>
                <c:pt idx="7">
                  <c:v>2350</c:v>
                </c:pt>
                <c:pt idx="8" formatCode="0.0">
                  <c:v>2400</c:v>
                </c:pt>
                <c:pt idx="9">
                  <c:v>2450</c:v>
                </c:pt>
                <c:pt idx="10" formatCode="0.0">
                  <c:v>2500</c:v>
                </c:pt>
                <c:pt idx="11">
                  <c:v>2550</c:v>
                </c:pt>
                <c:pt idx="12" formatCode="0.0">
                  <c:v>2600</c:v>
                </c:pt>
                <c:pt idx="13">
                  <c:v>2650</c:v>
                </c:pt>
                <c:pt idx="14" formatCode="0.0">
                  <c:v>2700</c:v>
                </c:pt>
                <c:pt idx="15">
                  <c:v>2750</c:v>
                </c:pt>
                <c:pt idx="16" formatCode="0.0">
                  <c:v>2800</c:v>
                </c:pt>
                <c:pt idx="17">
                  <c:v>2850</c:v>
                </c:pt>
                <c:pt idx="18" formatCode="0.0">
                  <c:v>2900</c:v>
                </c:pt>
                <c:pt idx="19">
                  <c:v>2950</c:v>
                </c:pt>
                <c:pt idx="20" formatCode="0.0">
                  <c:v>3000</c:v>
                </c:pt>
                <c:pt idx="21">
                  <c:v>3050</c:v>
                </c:pt>
                <c:pt idx="22" formatCode="0.0">
                  <c:v>3100</c:v>
                </c:pt>
                <c:pt idx="23">
                  <c:v>3150</c:v>
                </c:pt>
                <c:pt idx="24" formatCode="0.0">
                  <c:v>3200</c:v>
                </c:pt>
                <c:pt idx="25">
                  <c:v>3250</c:v>
                </c:pt>
                <c:pt idx="26" formatCode="0.0">
                  <c:v>3300</c:v>
                </c:pt>
                <c:pt idx="27">
                  <c:v>3350</c:v>
                </c:pt>
                <c:pt idx="28" formatCode="0.0">
                  <c:v>3400</c:v>
                </c:pt>
                <c:pt idx="29">
                  <c:v>3450</c:v>
                </c:pt>
                <c:pt idx="30" formatCode="0.0">
                  <c:v>3500</c:v>
                </c:pt>
                <c:pt idx="31">
                  <c:v>3550</c:v>
                </c:pt>
                <c:pt idx="32" formatCode="0.0">
                  <c:v>3600</c:v>
                </c:pt>
                <c:pt idx="33">
                  <c:v>3650</c:v>
                </c:pt>
                <c:pt idx="34" formatCode="0.0">
                  <c:v>3700</c:v>
                </c:pt>
                <c:pt idx="35">
                  <c:v>3750</c:v>
                </c:pt>
                <c:pt idx="36" formatCode="0.0">
                  <c:v>3800</c:v>
                </c:pt>
                <c:pt idx="37">
                  <c:v>3850</c:v>
                </c:pt>
                <c:pt idx="38" formatCode="0.0">
                  <c:v>3900</c:v>
                </c:pt>
                <c:pt idx="39">
                  <c:v>3950</c:v>
                </c:pt>
                <c:pt idx="40" formatCode="0.0">
                  <c:v>4000</c:v>
                </c:pt>
                <c:pt idx="41">
                  <c:v>4050</c:v>
                </c:pt>
                <c:pt idx="42" formatCode="0.0">
                  <c:v>4100</c:v>
                </c:pt>
                <c:pt idx="43">
                  <c:v>4150</c:v>
                </c:pt>
                <c:pt idx="44" formatCode="0.0">
                  <c:v>4200</c:v>
                </c:pt>
                <c:pt idx="45">
                  <c:v>4250</c:v>
                </c:pt>
                <c:pt idx="46" formatCode="0.0">
                  <c:v>4300</c:v>
                </c:pt>
                <c:pt idx="47">
                  <c:v>4350</c:v>
                </c:pt>
                <c:pt idx="48" formatCode="0.0">
                  <c:v>4400</c:v>
                </c:pt>
                <c:pt idx="49">
                  <c:v>4450</c:v>
                </c:pt>
                <c:pt idx="50" formatCode="0.0">
                  <c:v>4500</c:v>
                </c:pt>
                <c:pt idx="51">
                  <c:v>4550</c:v>
                </c:pt>
                <c:pt idx="52" formatCode="0.0">
                  <c:v>4600</c:v>
                </c:pt>
                <c:pt idx="53">
                  <c:v>4650</c:v>
                </c:pt>
                <c:pt idx="54" formatCode="0.0">
                  <c:v>4700</c:v>
                </c:pt>
                <c:pt idx="55">
                  <c:v>4750</c:v>
                </c:pt>
                <c:pt idx="56" formatCode="0.0">
                  <c:v>4800</c:v>
                </c:pt>
                <c:pt idx="57">
                  <c:v>4850</c:v>
                </c:pt>
                <c:pt idx="58" formatCode="0.0">
                  <c:v>4900</c:v>
                </c:pt>
                <c:pt idx="59">
                  <c:v>4950</c:v>
                </c:pt>
                <c:pt idx="60" formatCode="0.0">
                  <c:v>5000</c:v>
                </c:pt>
                <c:pt idx="61">
                  <c:v>5050</c:v>
                </c:pt>
                <c:pt idx="62" formatCode="0.0">
                  <c:v>5100</c:v>
                </c:pt>
                <c:pt idx="63">
                  <c:v>5150</c:v>
                </c:pt>
                <c:pt idx="64" formatCode="0.0">
                  <c:v>5200</c:v>
                </c:pt>
                <c:pt idx="65">
                  <c:v>5250</c:v>
                </c:pt>
                <c:pt idx="66" formatCode="0.0">
                  <c:v>5300</c:v>
                </c:pt>
                <c:pt idx="67">
                  <c:v>5350</c:v>
                </c:pt>
                <c:pt idx="68" formatCode="0.0">
                  <c:v>5400</c:v>
                </c:pt>
                <c:pt idx="69">
                  <c:v>5450</c:v>
                </c:pt>
                <c:pt idx="70" formatCode="0.0">
                  <c:v>5500</c:v>
                </c:pt>
                <c:pt idx="71">
                  <c:v>5550</c:v>
                </c:pt>
                <c:pt idx="72" formatCode="0.0">
                  <c:v>5600</c:v>
                </c:pt>
                <c:pt idx="73">
                  <c:v>5650</c:v>
                </c:pt>
                <c:pt idx="74" formatCode="0.0">
                  <c:v>5700</c:v>
                </c:pt>
                <c:pt idx="75">
                  <c:v>5750</c:v>
                </c:pt>
                <c:pt idx="76" formatCode="0.0">
                  <c:v>5800</c:v>
                </c:pt>
                <c:pt idx="77">
                  <c:v>5850</c:v>
                </c:pt>
                <c:pt idx="78" formatCode="0.0">
                  <c:v>5900</c:v>
                </c:pt>
                <c:pt idx="79">
                  <c:v>5950</c:v>
                </c:pt>
                <c:pt idx="80" formatCode="0.0">
                  <c:v>6000</c:v>
                </c:pt>
              </c:numCache>
            </c:numRef>
          </c:xVal>
          <c:yVal>
            <c:numRef>
              <c:f>dissociated_air!$N$40:$N$120</c:f>
              <c:numCache>
                <c:formatCode>0.00E+00</c:formatCode>
                <c:ptCount val="81"/>
                <c:pt idx="0">
                  <c:v>5.3454093435786453E-4</c:v>
                </c:pt>
                <c:pt idx="1">
                  <c:v>7.8529779392902518E-4</c:v>
                </c:pt>
                <c:pt idx="2">
                  <c:v>1.1371737076576486E-3</c:v>
                </c:pt>
                <c:pt idx="3">
                  <c:v>1.6239182032532506E-3</c:v>
                </c:pt>
                <c:pt idx="4">
                  <c:v>2.2879477918261314E-3</c:v>
                </c:pt>
                <c:pt idx="5">
                  <c:v>3.1817496640833306E-3</c:v>
                </c:pt>
                <c:pt idx="6">
                  <c:v>4.3692865162526561E-3</c:v>
                </c:pt>
                <c:pt idx="7">
                  <c:v>5.9273349587128715E-3</c:v>
                </c:pt>
                <c:pt idx="8">
                  <c:v>7.9466764009759293E-3</c:v>
                </c:pt>
                <c:pt idx="9">
                  <c:v>1.0533046876284039E-2</c:v>
                </c:pt>
                <c:pt idx="10">
                  <c:v>1.3807741692817533E-2</c:v>
                </c:pt>
                <c:pt idx="11">
                  <c:v>1.7907762798834177E-2</c:v>
                </c:pt>
                <c:pt idx="12">
                  <c:v>2.2985392029558304E-2</c:v>
                </c:pt>
                <c:pt idx="13">
                  <c:v>2.9207072644407028E-2</c:v>
                </c:pt>
                <c:pt idx="14">
                  <c:v>3.6751485437110508E-2</c:v>
                </c:pt>
                <c:pt idx="15">
                  <c:v>4.5806714924252985E-2</c:v>
                </c:pt>
                <c:pt idx="16">
                  <c:v>5.6566416545626899E-2</c:v>
                </c:pt>
                <c:pt idx="17">
                  <c:v>6.922491858974493E-2</c:v>
                </c:pt>
                <c:pt idx="18">
                  <c:v>8.3971224323424146E-2</c:v>
                </c:pt>
                <c:pt idx="19">
                  <c:v>0.1009819228743853</c:v>
                </c:pt>
                <c:pt idx="20">
                  <c:v>0.12041307491111777</c:v>
                </c:pt>
                <c:pt idx="21">
                  <c:v>0.14239121489891712</c:v>
                </c:pt>
                <c:pt idx="22">
                  <c:v>0.16700370965673583</c:v>
                </c:pt>
                <c:pt idx="23">
                  <c:v>0.19428883601655525</c:v>
                </c:pt>
                <c:pt idx="24">
                  <c:v>0.22422608835835753</c:v>
                </c:pt>
                <c:pt idx="25">
                  <c:v>0.25672739317739979</c:v>
                </c:pt>
                <c:pt idx="26">
                  <c:v>0.29163007611683117</c:v>
                </c:pt>
                <c:pt idx="27">
                  <c:v>0.32869256692325899</c:v>
                </c:pt>
                <c:pt idx="28">
                  <c:v>0.36759389424359201</c:v>
                </c:pt>
                <c:pt idx="29">
                  <c:v>0.40793795782404302</c:v>
                </c:pt>
                <c:pt idx="30">
                  <c:v>0.44926331231634808</c:v>
                </c:pt>
                <c:pt idx="31">
                  <c:v>0.49105871578991905</c:v>
                </c:pt>
                <c:pt idx="32">
                  <c:v>0.53278399505215157</c:v>
                </c:pt>
                <c:pt idx="33">
                  <c:v>0.57389493843945216</c:v>
                </c:pt>
                <c:pt idx="34">
                  <c:v>0.61387010348411153</c:v>
                </c:pt>
                <c:pt idx="35">
                  <c:v>0.65223683439754954</c:v>
                </c:pt>
                <c:pt idx="36">
                  <c:v>0.68859362690621473</c:v>
                </c:pt>
                <c:pt idx="37">
                  <c:v>0.72262636923489376</c:v>
                </c:pt>
                <c:pt idx="38">
                  <c:v>0.754116886372454</c:v>
                </c:pt>
                <c:pt idx="39">
                  <c:v>0.7829434165239626</c:v>
                </c:pt>
                <c:pt idx="40">
                  <c:v>0.80907385308990776</c:v>
                </c:pt>
                <c:pt idx="41">
                  <c:v>0.83255350471267731</c:v>
                </c:pt>
                <c:pt idx="42">
                  <c:v>0.8534895852720219</c:v>
                </c:pt>
                <c:pt idx="43">
                  <c:v>0.87203462721272706</c:v>
                </c:pt>
                <c:pt idx="44">
                  <c:v>0.88837062861780813</c:v>
                </c:pt>
                <c:pt idx="45">
                  <c:v>0.90269517348457173</c:v>
                </c:pt>
                <c:pt idx="46">
                  <c:v>0.91521017434205698</c:v>
                </c:pt>
                <c:pt idx="47">
                  <c:v>0.92611339273388815</c:v>
                </c:pt>
                <c:pt idx="48">
                  <c:v>0.93559254840056694</c:v>
                </c:pt>
                <c:pt idx="49">
                  <c:v>0.94382163312107048</c:v>
                </c:pt>
                <c:pt idx="50">
                  <c:v>0.95095897134934115</c:v>
                </c:pt>
                <c:pt idx="51">
                  <c:v>0.95714657827551219</c:v>
                </c:pt>
                <c:pt idx="52">
                  <c:v>0.96251042086597649</c:v>
                </c:pt>
                <c:pt idx="53">
                  <c:v>0.96716126156039095</c:v>
                </c:pt>
                <c:pt idx="54">
                  <c:v>0.97119583998660808</c:v>
                </c:pt>
                <c:pt idx="55">
                  <c:v>0.97469821566215087</c:v>
                </c:pt>
                <c:pt idx="56">
                  <c:v>0.97774115019448948</c:v>
                </c:pt>
                <c:pt idx="57">
                  <c:v>0.98038745043954134</c:v>
                </c:pt>
                <c:pt idx="58">
                  <c:v>0.98269122570055401</c:v>
                </c:pt>
                <c:pt idx="59">
                  <c:v>0.98469903434108663</c:v>
                </c:pt>
                <c:pt idx="60">
                  <c:v>0.98645091023341658</c:v>
                </c:pt>
                <c:pt idx="61">
                  <c:v>0.98798126913786655</c:v>
                </c:pt>
                <c:pt idx="62">
                  <c:v>0.9893197009454181</c:v>
                </c:pt>
                <c:pt idx="63">
                  <c:v>0.9904916569068507</c:v>
                </c:pt>
                <c:pt idx="64">
                  <c:v>0.99151904240188626</c:v>
                </c:pt>
                <c:pt idx="65">
                  <c:v>0.9924207261075676</c:v>
                </c:pt>
                <c:pt idx="66">
                  <c:v>0.99321297604987913</c:v>
                </c:pt>
                <c:pt idx="67">
                  <c:v>0.99390983226726459</c:v>
                </c:pt>
                <c:pt idx="68">
                  <c:v>0.99452342487689183</c:v>
                </c:pt>
                <c:pt idx="69">
                  <c:v>0.9950642453399654</c:v>
                </c:pt>
                <c:pt idx="70">
                  <c:v>0.9955413777473282</c:v>
                </c:pt>
                <c:pt idx="71">
                  <c:v>0.99596269603392962</c:v>
                </c:pt>
                <c:pt idx="72">
                  <c:v>0.99633503220212039</c:v>
                </c:pt>
                <c:pt idx="73">
                  <c:v>0.99666431989680881</c:v>
                </c:pt>
                <c:pt idx="74">
                  <c:v>0.99695571702986319</c:v>
                </c:pt>
                <c:pt idx="75">
                  <c:v>0.99721371059148289</c:v>
                </c:pt>
                <c:pt idx="76">
                  <c:v>0.99744220630490332</c:v>
                </c:pt>
                <c:pt idx="77">
                  <c:v>0.99764460536912414</c:v>
                </c:pt>
                <c:pt idx="78">
                  <c:v>0.99782387018348506</c:v>
                </c:pt>
                <c:pt idx="79">
                  <c:v>0.99798258064960887</c:v>
                </c:pt>
                <c:pt idx="80">
                  <c:v>0.99812298239266017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21-48AE-928A-5B2AE64DD6F1}"/>
            </c:ext>
          </c:extLst>
        </c:ser>
        <c:ser>
          <c:idx val="3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dissociated_air!$C$40:$C$120</c:f>
              <c:numCache>
                <c:formatCode>General</c:formatCode>
                <c:ptCount val="81"/>
                <c:pt idx="0" formatCode="0.0">
                  <c:v>2000</c:v>
                </c:pt>
                <c:pt idx="1">
                  <c:v>2050</c:v>
                </c:pt>
                <c:pt idx="2" formatCode="0.0">
                  <c:v>2100</c:v>
                </c:pt>
                <c:pt idx="3">
                  <c:v>2150</c:v>
                </c:pt>
                <c:pt idx="4" formatCode="0.0">
                  <c:v>2200</c:v>
                </c:pt>
                <c:pt idx="5">
                  <c:v>2250</c:v>
                </c:pt>
                <c:pt idx="6" formatCode="0.0">
                  <c:v>2300</c:v>
                </c:pt>
                <c:pt idx="7">
                  <c:v>2350</c:v>
                </c:pt>
                <c:pt idx="8" formatCode="0.0">
                  <c:v>2400</c:v>
                </c:pt>
                <c:pt idx="9">
                  <c:v>2450</c:v>
                </c:pt>
                <c:pt idx="10" formatCode="0.0">
                  <c:v>2500</c:v>
                </c:pt>
                <c:pt idx="11">
                  <c:v>2550</c:v>
                </c:pt>
                <c:pt idx="12" formatCode="0.0">
                  <c:v>2600</c:v>
                </c:pt>
                <c:pt idx="13">
                  <c:v>2650</c:v>
                </c:pt>
                <c:pt idx="14" formatCode="0.0">
                  <c:v>2700</c:v>
                </c:pt>
                <c:pt idx="15">
                  <c:v>2750</c:v>
                </c:pt>
                <c:pt idx="16" formatCode="0.0">
                  <c:v>2800</c:v>
                </c:pt>
                <c:pt idx="17">
                  <c:v>2850</c:v>
                </c:pt>
                <c:pt idx="18" formatCode="0.0">
                  <c:v>2900</c:v>
                </c:pt>
                <c:pt idx="19">
                  <c:v>2950</c:v>
                </c:pt>
                <c:pt idx="20" formatCode="0.0">
                  <c:v>3000</c:v>
                </c:pt>
                <c:pt idx="21">
                  <c:v>3050</c:v>
                </c:pt>
                <c:pt idx="22" formatCode="0.0">
                  <c:v>3100</c:v>
                </c:pt>
                <c:pt idx="23">
                  <c:v>3150</c:v>
                </c:pt>
                <c:pt idx="24" formatCode="0.0">
                  <c:v>3200</c:v>
                </c:pt>
                <c:pt idx="25">
                  <c:v>3250</c:v>
                </c:pt>
                <c:pt idx="26" formatCode="0.0">
                  <c:v>3300</c:v>
                </c:pt>
                <c:pt idx="27">
                  <c:v>3350</c:v>
                </c:pt>
                <c:pt idx="28" formatCode="0.0">
                  <c:v>3400</c:v>
                </c:pt>
                <c:pt idx="29">
                  <c:v>3450</c:v>
                </c:pt>
                <c:pt idx="30" formatCode="0.0">
                  <c:v>3500</c:v>
                </c:pt>
                <c:pt idx="31">
                  <c:v>3550</c:v>
                </c:pt>
                <c:pt idx="32" formatCode="0.0">
                  <c:v>3600</c:v>
                </c:pt>
                <c:pt idx="33">
                  <c:v>3650</c:v>
                </c:pt>
                <c:pt idx="34" formatCode="0.0">
                  <c:v>3700</c:v>
                </c:pt>
                <c:pt idx="35">
                  <c:v>3750</c:v>
                </c:pt>
                <c:pt idx="36" formatCode="0.0">
                  <c:v>3800</c:v>
                </c:pt>
                <c:pt idx="37">
                  <c:v>3850</c:v>
                </c:pt>
                <c:pt idx="38" formatCode="0.0">
                  <c:v>3900</c:v>
                </c:pt>
                <c:pt idx="39">
                  <c:v>3950</c:v>
                </c:pt>
                <c:pt idx="40" formatCode="0.0">
                  <c:v>4000</c:v>
                </c:pt>
                <c:pt idx="41">
                  <c:v>4050</c:v>
                </c:pt>
                <c:pt idx="42" formatCode="0.0">
                  <c:v>4100</c:v>
                </c:pt>
                <c:pt idx="43">
                  <c:v>4150</c:v>
                </c:pt>
                <c:pt idx="44" formatCode="0.0">
                  <c:v>4200</c:v>
                </c:pt>
                <c:pt idx="45">
                  <c:v>4250</c:v>
                </c:pt>
                <c:pt idx="46" formatCode="0.0">
                  <c:v>4300</c:v>
                </c:pt>
                <c:pt idx="47">
                  <c:v>4350</c:v>
                </c:pt>
                <c:pt idx="48" formatCode="0.0">
                  <c:v>4400</c:v>
                </c:pt>
                <c:pt idx="49">
                  <c:v>4450</c:v>
                </c:pt>
                <c:pt idx="50" formatCode="0.0">
                  <c:v>4500</c:v>
                </c:pt>
                <c:pt idx="51">
                  <c:v>4550</c:v>
                </c:pt>
                <c:pt idx="52" formatCode="0.0">
                  <c:v>4600</c:v>
                </c:pt>
                <c:pt idx="53">
                  <c:v>4650</c:v>
                </c:pt>
                <c:pt idx="54" formatCode="0.0">
                  <c:v>4700</c:v>
                </c:pt>
                <c:pt idx="55">
                  <c:v>4750</c:v>
                </c:pt>
                <c:pt idx="56" formatCode="0.0">
                  <c:v>4800</c:v>
                </c:pt>
                <c:pt idx="57">
                  <c:v>4850</c:v>
                </c:pt>
                <c:pt idx="58" formatCode="0.0">
                  <c:v>4900</c:v>
                </c:pt>
                <c:pt idx="59">
                  <c:v>4950</c:v>
                </c:pt>
                <c:pt idx="60" formatCode="0.0">
                  <c:v>5000</c:v>
                </c:pt>
                <c:pt idx="61">
                  <c:v>5050</c:v>
                </c:pt>
                <c:pt idx="62" formatCode="0.0">
                  <c:v>5100</c:v>
                </c:pt>
                <c:pt idx="63">
                  <c:v>5150</c:v>
                </c:pt>
                <c:pt idx="64" formatCode="0.0">
                  <c:v>5200</c:v>
                </c:pt>
                <c:pt idx="65">
                  <c:v>5250</c:v>
                </c:pt>
                <c:pt idx="66" formatCode="0.0">
                  <c:v>5300</c:v>
                </c:pt>
                <c:pt idx="67">
                  <c:v>5350</c:v>
                </c:pt>
                <c:pt idx="68" formatCode="0.0">
                  <c:v>5400</c:v>
                </c:pt>
                <c:pt idx="69">
                  <c:v>5450</c:v>
                </c:pt>
                <c:pt idx="70" formatCode="0.0">
                  <c:v>5500</c:v>
                </c:pt>
                <c:pt idx="71">
                  <c:v>5550</c:v>
                </c:pt>
                <c:pt idx="72" formatCode="0.0">
                  <c:v>5600</c:v>
                </c:pt>
                <c:pt idx="73">
                  <c:v>5650</c:v>
                </c:pt>
                <c:pt idx="74" formatCode="0.0">
                  <c:v>5700</c:v>
                </c:pt>
                <c:pt idx="75">
                  <c:v>5750</c:v>
                </c:pt>
                <c:pt idx="76" formatCode="0.0">
                  <c:v>5800</c:v>
                </c:pt>
                <c:pt idx="77">
                  <c:v>5850</c:v>
                </c:pt>
                <c:pt idx="78" formatCode="0.0">
                  <c:v>5900</c:v>
                </c:pt>
                <c:pt idx="79">
                  <c:v>5950</c:v>
                </c:pt>
                <c:pt idx="80" formatCode="0.0">
                  <c:v>6000</c:v>
                </c:pt>
              </c:numCache>
            </c:numRef>
          </c:xVal>
          <c:yVal>
            <c:numRef>
              <c:f>dissociated_air!$O$40:$O$120</c:f>
              <c:numCache>
                <c:formatCode>0.00E+00</c:formatCode>
                <c:ptCount val="81"/>
                <c:pt idx="0">
                  <c:v>1.6906110166218648E-4</c:v>
                </c:pt>
                <c:pt idx="1">
                  <c:v>2.4838567542656597E-4</c:v>
                </c:pt>
                <c:pt idx="2">
                  <c:v>3.5971646144232006E-4</c:v>
                </c:pt>
                <c:pt idx="3">
                  <c:v>5.1375358454237505E-4</c:v>
                </c:pt>
                <c:pt idx="4">
                  <c:v>7.2396061895601085E-4</c:v>
                </c:pt>
                <c:pt idx="5">
                  <c:v>1.0070246697563951E-3</c:v>
                </c:pt>
                <c:pt idx="6">
                  <c:v>1.3833265447697541E-3</c:v>
                </c:pt>
                <c:pt idx="7">
                  <c:v>1.8774043612118459E-3</c:v>
                </c:pt>
                <c:pt idx="8">
                  <c:v>2.5183913004595705E-3</c:v>
                </c:pt>
                <c:pt idx="9">
                  <c:v>3.3404062557807787E-3</c:v>
                </c:pt>
                <c:pt idx="10">
                  <c:v>4.3828749888779953E-3</c:v>
                </c:pt>
                <c:pt idx="11">
                  <c:v>5.6907592512340866E-3</c:v>
                </c:pt>
                <c:pt idx="12" formatCode="General">
                  <c:v>7.314672206128873E-3</c:v>
                </c:pt>
                <c:pt idx="13" formatCode="General">
                  <c:v>9.3108604123936581E-3</c:v>
                </c:pt>
                <c:pt idx="14" formatCode="General">
                  <c:v>1.1741035540671243E-2</c:v>
                </c:pt>
                <c:pt idx="15" formatCode="General">
                  <c:v>1.4672042763482654E-2</c:v>
                </c:pt>
                <c:pt idx="16" formatCode="General">
                  <c:v>1.8175357213382412E-2</c:v>
                </c:pt>
                <c:pt idx="17" formatCode="General">
                  <c:v>2.2326404818123514E-2</c:v>
                </c:pt>
                <c:pt idx="18" formatCode="General">
                  <c:v>2.7203708950794669E-2</c:v>
                </c:pt>
                <c:pt idx="19" formatCode="General">
                  <c:v>3.2887869421641618E-2</c:v>
                </c:pt>
                <c:pt idx="20" formatCode="General">
                  <c:v>3.9460385145528735E-2</c:v>
                </c:pt>
                <c:pt idx="21" formatCode="General">
                  <c:v>4.7002336138374054E-2</c:v>
                </c:pt>
                <c:pt idx="22" formatCode="General">
                  <c:v>5.5592944176376793E-2</c:v>
                </c:pt>
                <c:pt idx="23" formatCode="General">
                  <c:v>6.5308034414506291E-2</c:v>
                </c:pt>
                <c:pt idx="24" formatCode="General">
                  <c:v>7.6218422510427833E-2</c:v>
                </c:pt>
                <c:pt idx="25" formatCode="General">
                  <c:v>8.8388253429508221E-2</c:v>
                </c:pt>
                <c:pt idx="26" formatCode="General">
                  <c:v>0.10187331929225578</c:v>
                </c:pt>
                <c:pt idx="27" formatCode="General">
                  <c:v>0.11671938461226097</c:v>
                </c:pt>
                <c:pt idx="28" formatCode="General">
                  <c:v>0.13296054835076188</c:v>
                </c:pt>
                <c:pt idx="29" formatCode="General">
                  <c:v>0.15061767368311285</c:v>
                </c:pt>
                <c:pt idx="30" formatCode="General">
                  <c:v>0.16969691850096538</c:v>
                </c:pt>
                <c:pt idx="31" formatCode="General">
                  <c:v>0.19018840264676953</c:v>
                </c:pt>
                <c:pt idx="32" formatCode="General">
                  <c:v>0.21206505174074994</c:v>
                </c:pt>
                <c:pt idx="33" formatCode="General">
                  <c:v>0.2352816620656866</c:v>
                </c:pt>
                <c:pt idx="34" formatCode="General">
                  <c:v>0.25977423592320259</c:v>
                </c:pt>
                <c:pt idx="35" formatCode="General">
                  <c:v>0.2854596414759884</c:v>
                </c:pt>
                <c:pt idx="36" formatCode="General">
                  <c:v>0.31223565434593964</c:v>
                </c:pt>
                <c:pt idx="37" formatCode="General">
                  <c:v>0.33998143886322296</c:v>
                </c:pt>
                <c:pt idx="38" formatCode="General">
                  <c:v>0.36855852336710243</c:v>
                </c:pt>
                <c:pt idx="39" formatCode="General">
                  <c:v>0.39781231480850221</c:v>
                </c:pt>
                <c:pt idx="40" formatCode="General">
                  <c:v>0.427574181755011</c:v>
                </c:pt>
                <c:pt idx="41" formatCode="General">
                  <c:v>0.45766411092294107</c:v>
                </c:pt>
                <c:pt idx="42" formatCode="General">
                  <c:v>0.48789391061440307</c:v>
                </c:pt>
                <c:pt idx="43" formatCode="General">
                  <c:v>0.5180708962027929</c:v>
                </c:pt>
                <c:pt idx="44" formatCode="General">
                  <c:v>0.54800195083066328</c:v>
                </c:pt>
                <c:pt idx="45" formatCode="General">
                  <c:v>0.57749781295603231</c:v>
                </c:pt>
                <c:pt idx="46" formatCode="General">
                  <c:v>0.60637740662925232</c:v>
                </c:pt>
                <c:pt idx="47" formatCode="General">
                  <c:v>0.63447200614095511</c:v>
                </c:pt>
                <c:pt idx="48" formatCode="General">
                  <c:v>0.66162901909851046</c:v>
                </c:pt>
                <c:pt idx="49" formatCode="General">
                  <c:v>0.68771518447291102</c:v>
                </c:pt>
                <c:pt idx="50" formatCode="General">
                  <c:v>0.71261901539746464</c:v>
                </c:pt>
                <c:pt idx="51" formatCode="General">
                  <c:v>0.73625236793403803</c:v>
                </c:pt>
                <c:pt idx="52" formatCode="General">
                  <c:v>0.75855108100540947</c:v>
                </c:pt>
                <c:pt idx="53" formatCode="General">
                  <c:v>0.7794747013820591</c:v>
                </c:pt>
                <c:pt idx="54" formatCode="General">
                  <c:v>0.79900537241362279</c:v>
                </c:pt>
                <c:pt idx="55" formatCode="General">
                  <c:v>0.81714601838395917</c:v>
                </c:pt>
                <c:pt idx="56" formatCode="General">
                  <c:v>0.83391799247371301</c:v>
                </c:pt>
                <c:pt idx="57" formatCode="General">
                  <c:v>0.84935837291621041</c:v>
                </c:pt>
                <c:pt idx="58" formatCode="General">
                  <c:v>0.86351708972985208</c:v>
                </c:pt>
                <c:pt idx="59" formatCode="General">
                  <c:v>0.87645404663387516</c:v>
                </c:pt>
                <c:pt idx="60" formatCode="General">
                  <c:v>0.88823637417350332</c:v>
                </c:pt>
                <c:pt idx="61" formatCode="General">
                  <c:v>0.89893591591487321</c:v>
                </c:pt>
                <c:pt idx="62" formatCode="General">
                  <c:v>0.90862701456646422</c:v>
                </c:pt>
                <c:pt idx="63" formatCode="General">
                  <c:v>0.917384632717679</c:v>
                </c:pt>
                <c:pt idx="64" formatCode="General">
                  <c:v>0.92528281591650618</c:v>
                </c:pt>
                <c:pt idx="65" formatCode="General">
                  <c:v>0.93239348513340659</c:v>
                </c:pt>
                <c:pt idx="66" formatCode="General">
                  <c:v>0.93878553135049803</c:v>
                </c:pt>
                <c:pt idx="67" formatCode="General">
                  <c:v>0.94452417644481412</c:v>
                </c:pt>
                <c:pt idx="68" formatCode="General">
                  <c:v>0.94967056068286504</c:v>
                </c:pt>
                <c:pt idx="69" formatCode="General">
                  <c:v>0.95428151686068385</c:v>
                </c:pt>
                <c:pt idx="70" formatCode="General">
                  <c:v>0.95840949330710123</c:v>
                </c:pt>
                <c:pt idx="71" formatCode="General">
                  <c:v>0.96210259166671064</c:v>
                </c:pt>
                <c:pt idx="72" formatCode="General">
                  <c:v>0.96540468984177563</c:v>
                </c:pt>
                <c:pt idx="73" formatCode="General">
                  <c:v>0.96835562514568962</c:v>
                </c:pt>
                <c:pt idx="74" formatCode="General">
                  <c:v>0.97099141723171911</c:v>
                </c:pt>
                <c:pt idx="75" formatCode="General">
                  <c:v>0.97334451448122428</c:v>
                </c:pt>
                <c:pt idx="76" formatCode="General">
                  <c:v>0.97544405114767507</c:v>
                </c:pt>
                <c:pt idx="77" formatCode="General">
                  <c:v>0.97731610561679272</c:v>
                </c:pt>
                <c:pt idx="78" formatCode="General">
                  <c:v>0.97898395266964333</c:v>
                </c:pt>
                <c:pt idx="79" formatCode="General">
                  <c:v>0.98046830466618839</c:v>
                </c:pt>
                <c:pt idx="80" formatCode="General">
                  <c:v>0.98178753815767339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21-48AE-928A-5B2AE64DD6F1}"/>
            </c:ext>
          </c:extLst>
        </c:ser>
        <c:ser>
          <c:idx val="5"/>
          <c:order val="5"/>
          <c:tx>
            <c:v>Nitrogen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dissociated_air!$C$127:$C$247</c:f>
              <c:numCache>
                <c:formatCode>0.0</c:formatCode>
                <c:ptCount val="121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  <c:pt idx="88">
                  <c:v>7400</c:v>
                </c:pt>
                <c:pt idx="89">
                  <c:v>7450</c:v>
                </c:pt>
                <c:pt idx="90">
                  <c:v>7500</c:v>
                </c:pt>
                <c:pt idx="91">
                  <c:v>7550</c:v>
                </c:pt>
                <c:pt idx="92">
                  <c:v>7600</c:v>
                </c:pt>
                <c:pt idx="93">
                  <c:v>7650</c:v>
                </c:pt>
                <c:pt idx="94">
                  <c:v>7700</c:v>
                </c:pt>
                <c:pt idx="95">
                  <c:v>7750</c:v>
                </c:pt>
                <c:pt idx="96">
                  <c:v>7800</c:v>
                </c:pt>
                <c:pt idx="97">
                  <c:v>7850</c:v>
                </c:pt>
                <c:pt idx="98">
                  <c:v>7900</c:v>
                </c:pt>
                <c:pt idx="99">
                  <c:v>7950</c:v>
                </c:pt>
                <c:pt idx="100">
                  <c:v>8000</c:v>
                </c:pt>
                <c:pt idx="101">
                  <c:v>8050</c:v>
                </c:pt>
                <c:pt idx="102">
                  <c:v>8100</c:v>
                </c:pt>
                <c:pt idx="103">
                  <c:v>8150</c:v>
                </c:pt>
                <c:pt idx="104">
                  <c:v>8200</c:v>
                </c:pt>
                <c:pt idx="105">
                  <c:v>8250</c:v>
                </c:pt>
                <c:pt idx="106">
                  <c:v>8300</c:v>
                </c:pt>
                <c:pt idx="107">
                  <c:v>8350</c:v>
                </c:pt>
                <c:pt idx="108">
                  <c:v>8400</c:v>
                </c:pt>
                <c:pt idx="109">
                  <c:v>8450</c:v>
                </c:pt>
                <c:pt idx="110">
                  <c:v>8500</c:v>
                </c:pt>
                <c:pt idx="111">
                  <c:v>8550</c:v>
                </c:pt>
                <c:pt idx="112">
                  <c:v>8600</c:v>
                </c:pt>
                <c:pt idx="113">
                  <c:v>8650</c:v>
                </c:pt>
                <c:pt idx="114">
                  <c:v>8700</c:v>
                </c:pt>
                <c:pt idx="115">
                  <c:v>8750</c:v>
                </c:pt>
                <c:pt idx="116">
                  <c:v>8800</c:v>
                </c:pt>
                <c:pt idx="117">
                  <c:v>8850</c:v>
                </c:pt>
                <c:pt idx="118">
                  <c:v>8900</c:v>
                </c:pt>
                <c:pt idx="119">
                  <c:v>8950</c:v>
                </c:pt>
                <c:pt idx="120">
                  <c:v>9000</c:v>
                </c:pt>
              </c:numCache>
            </c:numRef>
          </c:xVal>
          <c:yVal>
            <c:numRef>
              <c:f>dissociated_air!$L$127:$L$247</c:f>
              <c:numCache>
                <c:formatCode>0.00E+00</c:formatCode>
                <c:ptCount val="121"/>
                <c:pt idx="0">
                  <c:v>6.4129794629349269E-5</c:v>
                </c:pt>
                <c:pt idx="1">
                  <c:v>9.0173937247409368E-5</c:v>
                </c:pt>
                <c:pt idx="2">
                  <c:v>1.2554503856794202E-4</c:v>
                </c:pt>
                <c:pt idx="3">
                  <c:v>1.7311609233647892E-4</c:v>
                </c:pt>
                <c:pt idx="4">
                  <c:v>2.3649075973532473E-4</c:v>
                </c:pt>
                <c:pt idx="5">
                  <c:v>3.2014500024911657E-4</c:v>
                </c:pt>
                <c:pt idx="6">
                  <c:v>4.2958541938963702E-4</c:v>
                </c:pt>
                <c:pt idx="7">
                  <c:v>5.7152410746039942E-4</c:v>
                </c:pt>
                <c:pt idx="8">
                  <c:v>7.5406928627137629E-4</c:v>
                </c:pt>
                <c:pt idx="9">
                  <c:v>9.8693059227408461E-4</c:v>
                </c:pt>
                <c:pt idx="10">
                  <c:v>1.2816373201880048E-3</c:v>
                </c:pt>
                <c:pt idx="11">
                  <c:v>1.651767446959191E-3</c:v>
                </c:pt>
                <c:pt idx="12">
                  <c:v>2.1131847677160263E-3</c:v>
                </c:pt>
                <c:pt idx="13">
                  <c:v>2.684281017649344E-3</c:v>
                </c:pt>
                <c:pt idx="14">
                  <c:v>3.3862194380121745E-3</c:v>
                </c:pt>
                <c:pt idx="15">
                  <c:v>4.2431758781425822E-3</c:v>
                </c:pt>
                <c:pt idx="16">
                  <c:v>5.2825732105850967E-3</c:v>
                </c:pt>
                <c:pt idx="17">
                  <c:v>6.5353045684574031E-3</c:v>
                </c:pt>
                <c:pt idx="18">
                  <c:v>8.0359406808989519E-3</c:v>
                </c:pt>
                <c:pt idx="19">
                  <c:v>9.8229163628461534E-3</c:v>
                </c:pt>
                <c:pt idx="20">
                  <c:v>1.1938690979161084E-2</c:v>
                </c:pt>
                <c:pt idx="21">
                  <c:v>1.4429877410058649E-2</c:v>
                </c:pt>
                <c:pt idx="22">
                  <c:v>1.7347333644403339E-2</c:v>
                </c:pt>
                <c:pt idx="23">
                  <c:v>2.0746210559668656E-2</c:v>
                </c:pt>
                <c:pt idx="24">
                  <c:v>2.4685948643281955E-2</c:v>
                </c:pt>
                <c:pt idx="25">
                  <c:v>2.9230215294279549E-2</c:v>
                </c:pt>
                <c:pt idx="26">
                  <c:v>3.4446772838532126E-2</c:v>
                </c:pt>
                <c:pt idx="27">
                  <c:v>4.0407265420109646E-2</c:v>
                </c:pt>
                <c:pt idx="28">
                  <c:v>4.7186910432911622E-2</c:v>
                </c:pt>
                <c:pt idx="29">
                  <c:v>5.4864077093271839E-2</c:v>
                </c:pt>
                <c:pt idx="30">
                  <c:v>6.3519731133776708E-2</c:v>
                </c:pt>
                <c:pt idx="31">
                  <c:v>7.3236720500183816E-2</c:v>
                </c:pt>
                <c:pt idx="32">
                  <c:v>8.4098872544400377E-2</c:v>
                </c:pt>
                <c:pt idx="33">
                  <c:v>9.6189868868737732E-2</c:v>
                </c:pt>
                <c:pt idx="34">
                  <c:v>0.10959186024415184</c:v>
                </c:pt>
                <c:pt idx="35">
                  <c:v>0.1243837817318164</c:v>
                </c:pt>
                <c:pt idx="36">
                  <c:v>0.14063932846450949</c:v>
                </c:pt>
                <c:pt idx="37">
                  <c:v>0.15842455707658068</c:v>
                </c:pt>
                <c:pt idx="38">
                  <c:v>0.17779508851174244</c:v>
                </c:pt>
                <c:pt idx="39">
                  <c:v>0.1987929072416649</c:v>
                </c:pt>
                <c:pt idx="40">
                  <c:v>0.2214427822930061</c:v>
                </c:pt>
                <c:pt idx="41">
                  <c:v>0.24574837912267147</c:v>
                </c:pt>
                <c:pt idx="42">
                  <c:v>0.27168818953077223</c:v>
                </c:pt>
                <c:pt idx="43">
                  <c:v>0.29921147866456188</c:v>
                </c:pt>
                <c:pt idx="44">
                  <c:v>0.32823452964698308</c:v>
                </c:pt>
                <c:pt idx="45">
                  <c:v>0.35863754872297832</c:v>
                </c:pt>
                <c:pt idx="46">
                  <c:v>0.39026266278689037</c:v>
                </c:pt>
                <c:pt idx="47">
                  <c:v>0.42291347719078332</c:v>
                </c:pt>
                <c:pt idx="48">
                  <c:v>0.45635664224366562</c:v>
                </c:pt>
                <c:pt idx="49">
                  <c:v>0.4903257809986899</c:v>
                </c:pt>
                <c:pt idx="50">
                  <c:v>0.52452794705044115</c:v>
                </c:pt>
                <c:pt idx="51">
                  <c:v>0.55865251464525656</c:v>
                </c:pt>
                <c:pt idx="52">
                  <c:v>0.59238208332554487</c:v>
                </c:pt>
                <c:pt idx="53">
                  <c:v>0.62540465799894607</c:v>
                </c:pt>
                <c:pt idx="54">
                  <c:v>0.65742611006428353</c:v>
                </c:pt>
                <c:pt idx="55">
                  <c:v>0.68818180110485183</c:v>
                </c:pt>
                <c:pt idx="56">
                  <c:v>0.71744629958609996</c:v>
                </c:pt>
                <c:pt idx="57">
                  <c:v>0.74504034520703077</c:v>
                </c:pt>
                <c:pt idx="58">
                  <c:v>0.77083457333583116</c:v>
                </c:pt>
                <c:pt idx="59">
                  <c:v>0.79474992873921868</c:v>
                </c:pt>
                <c:pt idx="60">
                  <c:v>0.81675508868487745</c:v>
                </c:pt>
                <c:pt idx="61">
                  <c:v>0.83686151000945841</c:v>
                </c:pt>
                <c:pt idx="62">
                  <c:v>0.85511687425787219</c:v>
                </c:pt>
                <c:pt idx="63">
                  <c:v>0.87159772727236851</c:v>
                </c:pt>
                <c:pt idx="64">
                  <c:v>0.88640202147208103</c:v>
                </c:pt>
                <c:pt idx="65">
                  <c:v>0.89964211254419457</c:v>
                </c:pt>
                <c:pt idx="66">
                  <c:v>0.91143858048722448</c:v>
                </c:pt>
                <c:pt idx="67">
                  <c:v>0.92191507225058777</c:v>
                </c:pt>
                <c:pt idx="68">
                  <c:v>0.93119422095071736</c:v>
                </c:pt>
                <c:pt idx="69">
                  <c:v>0.93939459361514244</c:v>
                </c:pt>
                <c:pt idx="70">
                  <c:v>0.9466285550067981</c:v>
                </c:pt>
                <c:pt idx="71">
                  <c:v>0.95300090315857722</c:v>
                </c:pt>
                <c:pt idx="72">
                  <c:v>0.95860812445056642</c:v>
                </c:pt>
                <c:pt idx="73">
                  <c:v>0.96353812413258333</c:v>
                </c:pt>
                <c:pt idx="74">
                  <c:v>0.9678703052153117</c:v>
                </c:pt>
                <c:pt idx="75">
                  <c:v>0.97167588947711836</c:v>
                </c:pt>
                <c:pt idx="76">
                  <c:v>0.97501839552524772</c:v>
                </c:pt>
                <c:pt idx="77">
                  <c:v>0.97795420837476643</c:v>
                </c:pt>
                <c:pt idx="78">
                  <c:v>0.98053319186664145</c:v>
                </c:pt>
                <c:pt idx="79">
                  <c:v>0.98279930912287539</c:v>
                </c:pt>
                <c:pt idx="80">
                  <c:v>0.98479122723439971</c:v>
                </c:pt>
                <c:pt idx="81">
                  <c:v>0.98654289081404278</c:v>
                </c:pt>
                <c:pt idx="82">
                  <c:v>0.98808405532864207</c:v>
                </c:pt>
                <c:pt idx="83">
                  <c:v>0.98944077566389055</c:v>
                </c:pt>
                <c:pt idx="84">
                  <c:v>0.99063584855214237</c:v>
                </c:pt>
                <c:pt idx="85">
                  <c:v>0.99168920963162188</c:v>
                </c:pt>
                <c:pt idx="86">
                  <c:v>0.99261828727245227</c:v>
                </c:pt>
                <c:pt idx="87">
                  <c:v>0.99343831611221434</c:v>
                </c:pt>
                <c:pt idx="88">
                  <c:v>0.99416261365507874</c:v>
                </c:pt>
                <c:pt idx="89">
                  <c:v>0.9948028234275782</c:v>
                </c:pt>
                <c:pt idx="90">
                  <c:v>0.99536912814237966</c:v>
                </c:pt>
                <c:pt idx="91">
                  <c:v>0.99587043616538429</c:v>
                </c:pt>
                <c:pt idx="92">
                  <c:v>0.99631454435851075</c:v>
                </c:pt>
                <c:pt idx="93">
                  <c:v>0.99670828011348112</c:v>
                </c:pt>
                <c:pt idx="94">
                  <c:v>0.99705762512322416</c:v>
                </c:pt>
                <c:pt idx="95">
                  <c:v>0.99736782317174055</c:v>
                </c:pt>
                <c:pt idx="96">
                  <c:v>0.99764347396963893</c:v>
                </c:pt>
                <c:pt idx="97">
                  <c:v>0.9978886148263173</c:v>
                </c:pt>
                <c:pt idx="98">
                  <c:v>0.99810679173361949</c:v>
                </c:pt>
                <c:pt idx="99">
                  <c:v>0.99830112124060155</c:v>
                </c:pt>
                <c:pt idx="100">
                  <c:v>0.99847434432450388</c:v>
                </c:pt>
                <c:pt idx="101">
                  <c:v>0.9986288733082016</c:v>
                </c:pt>
                <c:pt idx="102">
                  <c:v>0.99876683273786226</c:v>
                </c:pt>
                <c:pt idx="103">
                  <c:v>0.99889009501469539</c:v>
                </c:pt>
                <c:pt idx="104">
                  <c:v>0.99900031146989532</c:v>
                </c:pt>
                <c:pt idx="105">
                  <c:v>0.99909893948051842</c:v>
                </c:pt>
                <c:pt idx="106">
                  <c:v>0.99918726614456876</c:v>
                </c:pt>
                <c:pt idx="107">
                  <c:v>0.99926642896455575</c:v>
                </c:pt>
                <c:pt idx="108">
                  <c:v>0.99933743392895535</c:v>
                </c:pt>
                <c:pt idx="109">
                  <c:v>0.9994011713291644</c:v>
                </c:pt>
                <c:pt idx="110">
                  <c:v>0.99945842960465336</c:v>
                </c:pt>
                <c:pt idx="111">
                  <c:v>0.99950990747019353</c:v>
                </c:pt>
                <c:pt idx="112">
                  <c:v>0.99955622454543824</c:v>
                </c:pt>
                <c:pt idx="113">
                  <c:v>0.99959793067805747</c:v>
                </c:pt>
                <c:pt idx="114">
                  <c:v>0.99963551412649931</c:v>
                </c:pt>
                <c:pt idx="115">
                  <c:v>0.9996694087466742</c:v>
                </c:pt>
                <c:pt idx="116">
                  <c:v>0.99970000030803796</c:v>
                </c:pt>
                <c:pt idx="117">
                  <c:v>0.99972763204822579</c:v>
                </c:pt>
                <c:pt idx="118">
                  <c:v>0.99975260956127721</c:v>
                </c:pt>
                <c:pt idx="119">
                  <c:v>0.9997752051022295</c:v>
                </c:pt>
                <c:pt idx="120">
                  <c:v>0.99979566138025677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821-48AE-928A-5B2AE64DD6F1}"/>
            </c:ext>
          </c:extLst>
        </c:ser>
        <c:ser>
          <c:idx val="6"/>
          <c:order val="6"/>
          <c:tx>
            <c:v>Nitrogen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dissociated_air!$C$127:$C$247</c:f>
              <c:numCache>
                <c:formatCode>0.0</c:formatCode>
                <c:ptCount val="121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  <c:pt idx="88">
                  <c:v>7400</c:v>
                </c:pt>
                <c:pt idx="89">
                  <c:v>7450</c:v>
                </c:pt>
                <c:pt idx="90">
                  <c:v>7500</c:v>
                </c:pt>
                <c:pt idx="91">
                  <c:v>7550</c:v>
                </c:pt>
                <c:pt idx="92">
                  <c:v>7600</c:v>
                </c:pt>
                <c:pt idx="93">
                  <c:v>7650</c:v>
                </c:pt>
                <c:pt idx="94">
                  <c:v>7700</c:v>
                </c:pt>
                <c:pt idx="95">
                  <c:v>7750</c:v>
                </c:pt>
                <c:pt idx="96">
                  <c:v>7800</c:v>
                </c:pt>
                <c:pt idx="97">
                  <c:v>7850</c:v>
                </c:pt>
                <c:pt idx="98">
                  <c:v>7900</c:v>
                </c:pt>
                <c:pt idx="99">
                  <c:v>7950</c:v>
                </c:pt>
                <c:pt idx="100">
                  <c:v>8000</c:v>
                </c:pt>
                <c:pt idx="101">
                  <c:v>8050</c:v>
                </c:pt>
                <c:pt idx="102">
                  <c:v>8100</c:v>
                </c:pt>
                <c:pt idx="103">
                  <c:v>8150</c:v>
                </c:pt>
                <c:pt idx="104">
                  <c:v>8200</c:v>
                </c:pt>
                <c:pt idx="105">
                  <c:v>8250</c:v>
                </c:pt>
                <c:pt idx="106">
                  <c:v>8300</c:v>
                </c:pt>
                <c:pt idx="107">
                  <c:v>8350</c:v>
                </c:pt>
                <c:pt idx="108">
                  <c:v>8400</c:v>
                </c:pt>
                <c:pt idx="109">
                  <c:v>8450</c:v>
                </c:pt>
                <c:pt idx="110">
                  <c:v>8500</c:v>
                </c:pt>
                <c:pt idx="111">
                  <c:v>8550</c:v>
                </c:pt>
                <c:pt idx="112">
                  <c:v>8600</c:v>
                </c:pt>
                <c:pt idx="113">
                  <c:v>8650</c:v>
                </c:pt>
                <c:pt idx="114">
                  <c:v>8700</c:v>
                </c:pt>
                <c:pt idx="115">
                  <c:v>8750</c:v>
                </c:pt>
                <c:pt idx="116">
                  <c:v>8800</c:v>
                </c:pt>
                <c:pt idx="117">
                  <c:v>8850</c:v>
                </c:pt>
                <c:pt idx="118">
                  <c:v>8900</c:v>
                </c:pt>
                <c:pt idx="119">
                  <c:v>8950</c:v>
                </c:pt>
                <c:pt idx="120">
                  <c:v>9000</c:v>
                </c:pt>
              </c:numCache>
            </c:numRef>
          </c:xVal>
          <c:yVal>
            <c:numRef>
              <c:f>dissociated_air!$M$127:$M$247</c:f>
              <c:numCache>
                <c:formatCode>0.00E+00</c:formatCode>
                <c:ptCount val="121"/>
                <c:pt idx="0">
                  <c:v>2.0279776044164277E-5</c:v>
                </c:pt>
                <c:pt idx="1">
                  <c:v>2.8515807931987545E-5</c:v>
                </c:pt>
                <c:pt idx="2">
                  <c:v>3.9701418734923219E-5</c:v>
                </c:pt>
                <c:pt idx="3">
                  <c:v>5.4745240263054771E-5</c:v>
                </c:pt>
                <c:pt idx="4">
                  <c:v>7.4787044674824713E-5</c:v>
                </c:pt>
                <c:pt idx="5">
                  <c:v>1.0124258761252532E-4</c:v>
                </c:pt>
                <c:pt idx="6">
                  <c:v>1.3585377055273993E-4</c:v>
                </c:pt>
                <c:pt idx="7">
                  <c:v>1.807440678769171E-4</c:v>
                </c:pt>
                <c:pt idx="8">
                  <c:v>2.3847902692035599E-4</c:v>
                </c:pt>
                <c:pt idx="9">
                  <c:v>3.1213150474550635E-4</c:v>
                </c:pt>
                <c:pt idx="10">
                  <c:v>4.0535115911215978E-4</c:v>
                </c:pt>
                <c:pt idx="11">
                  <c:v>5.2243756901175736E-4</c:v>
                </c:pt>
                <c:pt idx="12">
                  <c:v>6.6841622821047734E-4</c:v>
                </c:pt>
                <c:pt idx="13">
                  <c:v>8.4911653925282687E-4</c:v>
                </c:pt>
                <c:pt idx="14">
                  <c:v>1.0712508404434162E-3</c:v>
                </c:pt>
                <c:pt idx="15">
                  <c:v>1.3424934286413016E-3</c:v>
                </c:pt>
                <c:pt idx="16">
                  <c:v>1.6715584992523329E-3</c:v>
                </c:pt>
                <c:pt idx="17">
                  <c:v>2.0682759131679779E-3</c:v>
                </c:pt>
                <c:pt idx="18">
                  <c:v>2.5436637186053894E-3</c:v>
                </c:pt>
                <c:pt idx="19">
                  <c:v>3.1099964023025449E-3</c:v>
                </c:pt>
                <c:pt idx="20">
                  <c:v>3.7808679161918522E-3</c:v>
                </c:pt>
                <c:pt idx="21">
                  <c:v>4.5712486179386672E-3</c:v>
                </c:pt>
                <c:pt idx="22">
                  <c:v>5.4975353706694964E-3</c:v>
                </c:pt>
                <c:pt idx="23">
                  <c:v>6.5775941618170164E-3</c:v>
                </c:pt>
                <c:pt idx="24">
                  <c:v>7.8307947153383427E-3</c:v>
                </c:pt>
                <c:pt idx="25">
                  <c:v>9.2780366770119256E-3</c:v>
                </c:pt>
                <c:pt idx="26">
                  <c:v>1.0941767040075913E-2</c:v>
                </c:pt>
                <c:pt idx="27">
                  <c:v>1.2845988538854774E-2</c:v>
                </c:pt>
                <c:pt idx="28">
                  <c:v>1.5016258761988973E-2</c:v>
                </c:pt>
                <c:pt idx="29">
                  <c:v>1.7479679715299942E-2</c:v>
                </c:pt>
                <c:pt idx="30">
                  <c:v>2.0264877488455596E-2</c:v>
                </c:pt>
                <c:pt idx="31">
                  <c:v>2.3401971541055243E-2</c:v>
                </c:pt>
                <c:pt idx="32">
                  <c:v>2.6922532914878193E-2</c:v>
                </c:pt>
                <c:pt idx="33">
                  <c:v>3.0859530392922448E-2</c:v>
                </c:pt>
                <c:pt idx="34">
                  <c:v>3.52472632565047E-2</c:v>
                </c:pt>
                <c:pt idx="35">
                  <c:v>4.0121278834603785E-2</c:v>
                </c:pt>
                <c:pt idx="36">
                  <c:v>4.5518272491983411E-2</c:v>
                </c:pt>
                <c:pt idx="37">
                  <c:v>5.1475967064146429E-2</c:v>
                </c:pt>
                <c:pt idx="38">
                  <c:v>5.8032968021015228E-2</c:v>
                </c:pt>
                <c:pt idx="39">
                  <c:v>6.5228589835558168E-2</c:v>
                </c:pt>
                <c:pt idx="40">
                  <c:v>7.3102648163176215E-2</c:v>
                </c:pt>
                <c:pt idx="41">
                  <c:v>8.16952115263129E-2</c:v>
                </c:pt>
                <c:pt idx="42">
                  <c:v>9.1046305283587953E-2</c:v>
                </c:pt>
                <c:pt idx="43">
                  <c:v>0.10119555979554566</c:v>
                </c:pt>
                <c:pt idx="44">
                  <c:v>0.11218179395443605</c:v>
                </c:pt>
                <c:pt idx="45">
                  <c:v>0.1240425247227317</c:v>
                </c:pt>
                <c:pt idx="46">
                  <c:v>0.13681339315516955</c:v>
                </c:pt>
                <c:pt idx="47">
                  <c:v>0.15052749773028865</c:v>
                </c:pt>
                <c:pt idx="48">
                  <c:v>0.16521462689509461</c:v>
                </c:pt>
                <c:pt idx="49">
                  <c:v>0.18090038477632342</c:v>
                </c:pt>
                <c:pt idx="50">
                  <c:v>0.19760520731062842</c:v>
                </c:pt>
                <c:pt idx="51">
                  <c:v>0.21534327088621455</c:v>
                </c:pt>
                <c:pt idx="52">
                  <c:v>0.23412130225028402</c:v>
                </c:pt>
                <c:pt idx="53">
                  <c:v>0.2539373071397158</c:v>
                </c:pt>
                <c:pt idx="54">
                  <c:v>0.27477924593208553</c:v>
                </c:pt>
                <c:pt idx="55">
                  <c:v>0.29662369747202411</c:v>
                </c:pt>
                <c:pt idx="56">
                  <c:v>0.31943456666999992</c:v>
                </c:pt>
                <c:pt idx="57">
                  <c:v>0.34316190664036905</c:v>
                </c:pt>
                <c:pt idx="58">
                  <c:v>0.36774094066756136</c:v>
                </c:pt>
                <c:pt idx="59">
                  <c:v>0.39309138123960496</c:v>
                </c:pt>
                <c:pt idx="60">
                  <c:v>0.41911715033706598</c:v>
                </c:pt>
                <c:pt idx="61">
                  <c:v>0.44570660438073822</c:v>
                </c:pt>
                <c:pt idx="62">
                  <c:v>0.47273335604905631</c:v>
                </c:pt>
                <c:pt idx="63">
                  <c:v>0.5000577615077938</c:v>
                </c:pt>
                <c:pt idx="64">
                  <c:v>0.52752910463515601</c:v>
                </c:pt>
                <c:pt idx="65">
                  <c:v>0.55498846068511354</c:v>
                </c:pt>
                <c:pt idx="66">
                  <c:v>0.58227216399242743</c:v>
                </c:pt>
                <c:pt idx="67">
                  <c:v>0.60921574369264386</c:v>
                </c:pt>
                <c:pt idx="68">
                  <c:v>0.63565813582162034</c:v>
                </c:pt>
                <c:pt idx="69">
                  <c:v>0.66144593811231533</c:v>
                </c:pt>
                <c:pt idx="70">
                  <c:v>0.6864374529758035</c:v>
                </c:pt>
                <c:pt idx="71">
                  <c:v>0.71050626955474971</c:v>
                </c:pt>
                <c:pt idx="72">
                  <c:v>0.73354416838315728</c:v>
                </c:pt>
                <c:pt idx="73">
                  <c:v>0.75546318853063588</c:v>
                </c:pt>
                <c:pt idx="74">
                  <c:v>0.77619676957536343</c:v>
                </c:pt>
                <c:pt idx="75">
                  <c:v>0.79569995920196823</c:v>
                </c:pt>
                <c:pt idx="76">
                  <c:v>0.81394875105646292</c:v>
                </c:pt>
                <c:pt idx="77">
                  <c:v>0.83093867768361795</c:v>
                </c:pt>
                <c:pt idx="78">
                  <c:v>0.8466828240282237</c:v>
                </c:pt>
                <c:pt idx="79">
                  <c:v>0.86120944596205184</c:v>
                </c:pt>
                <c:pt idx="80">
                  <c:v>0.87455937700469633</c:v>
                </c:pt>
                <c:pt idx="81">
                  <c:v>0.88678338883187124</c:v>
                </c:pt>
                <c:pt idx="82">
                  <c:v>0.89793964268100435</c:v>
                </c:pt>
                <c:pt idx="83">
                  <c:v>0.90809133490785698</c:v>
                </c:pt>
                <c:pt idx="84">
                  <c:v>0.91730460553523574</c:v>
                </c:pt>
                <c:pt idx="85">
                  <c:v>0.92564674723132601</c:v>
                </c:pt>
                <c:pt idx="86">
                  <c:v>0.93318472595096935</c:v>
                </c:pt>
                <c:pt idx="87">
                  <c:v>0.93998400440475438</c:v>
                </c:pt>
                <c:pt idx="88">
                  <c:v>0.94610764556219595</c:v>
                </c:pt>
                <c:pt idx="89">
                  <c:v>0.95161566488643834</c:v>
                </c:pt>
                <c:pt idx="90">
                  <c:v>0.95656459594696031</c:v>
                </c:pt>
                <c:pt idx="91">
                  <c:v>0.96100723337407989</c:v>
                </c:pt>
                <c:pt idx="92">
                  <c:v>0.96499251877739145</c:v>
                </c:pt>
                <c:pt idx="93">
                  <c:v>0.9685655383700601</c:v>
                </c:pt>
                <c:pt idx="94">
                  <c:v>0.97176760492843306</c:v>
                </c:pt>
                <c:pt idx="95">
                  <c:v>0.97463640086018777</c:v>
                </c:pt>
                <c:pt idx="96">
                  <c:v>0.97720616320587206</c:v>
                </c:pt>
                <c:pt idx="97">
                  <c:v>0.97950789514118008</c:v>
                </c:pt>
                <c:pt idx="98">
                  <c:v>0.98156959186435155</c:v>
                </c:pt>
                <c:pt idx="99">
                  <c:v>0.98341647159924528</c:v>
                </c:pt>
                <c:pt idx="100">
                  <c:v>0.98507120482254285</c:v>
                </c:pt>
                <c:pt idx="101">
                  <c:v>0.98655413676487624</c:v>
                </c:pt>
                <c:pt idx="102">
                  <c:v>0.98788349978752699</c:v>
                </c:pt>
                <c:pt idx="103">
                  <c:v>0.98907561345195183</c:v>
                </c:pt>
                <c:pt idx="104">
                  <c:v>0.99014507103278582</c:v>
                </c:pt>
                <c:pt idx="105">
                  <c:v>0.99110491192605299</c:v>
                </c:pt>
                <c:pt idx="106">
                  <c:v>0.99196677991799598</c:v>
                </c:pt>
                <c:pt idx="107">
                  <c:v>0.99274106764511572</c:v>
                </c:pt>
                <c:pt idx="108">
                  <c:v>0.9934370478252651</c:v>
                </c:pt>
                <c:pt idx="109">
                  <c:v>0.99406299199991721</c:v>
                </c:pt>
                <c:pt idx="110">
                  <c:v>0.99462627762084777</c:v>
                </c:pt>
                <c:pt idx="111">
                  <c:v>0.99513348435802829</c:v>
                </c:pt>
                <c:pt idx="112">
                  <c:v>0.99559048051292642</c:v>
                </c:pt>
                <c:pt idx="113">
                  <c:v>0.99600250040364435</c:v>
                </c:pt>
                <c:pt idx="114">
                  <c:v>0.99637421355336842</c:v>
                </c:pt>
                <c:pt idx="115">
                  <c:v>0.99670978646761954</c:v>
                </c:pt>
                <c:pt idx="116">
                  <c:v>0.99701293773353417</c:v>
                </c:pt>
                <c:pt idx="117">
                  <c:v>0.99728698711903507</c:v>
                </c:pt>
                <c:pt idx="118">
                  <c:v>0.99753489929387773</c:v>
                </c:pt>
                <c:pt idx="119">
                  <c:v>0.99775932273966617</c:v>
                </c:pt>
                <c:pt idx="120">
                  <c:v>0.99796262436337491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21-48AE-928A-5B2AE64DD6F1}"/>
            </c:ext>
          </c:extLst>
        </c:ser>
        <c:ser>
          <c:idx val="14"/>
          <c:order val="7"/>
          <c:tx>
            <c:v>Nitrogen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dissociated_air!$C$127:$C$247</c:f>
              <c:numCache>
                <c:formatCode>0.0</c:formatCode>
                <c:ptCount val="121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  <c:pt idx="88">
                  <c:v>7400</c:v>
                </c:pt>
                <c:pt idx="89">
                  <c:v>7450</c:v>
                </c:pt>
                <c:pt idx="90">
                  <c:v>7500</c:v>
                </c:pt>
                <c:pt idx="91">
                  <c:v>7550</c:v>
                </c:pt>
                <c:pt idx="92">
                  <c:v>7600</c:v>
                </c:pt>
                <c:pt idx="93">
                  <c:v>7650</c:v>
                </c:pt>
                <c:pt idx="94">
                  <c:v>7700</c:v>
                </c:pt>
                <c:pt idx="95">
                  <c:v>7750</c:v>
                </c:pt>
                <c:pt idx="96">
                  <c:v>7800</c:v>
                </c:pt>
                <c:pt idx="97">
                  <c:v>7850</c:v>
                </c:pt>
                <c:pt idx="98">
                  <c:v>7900</c:v>
                </c:pt>
                <c:pt idx="99">
                  <c:v>7950</c:v>
                </c:pt>
                <c:pt idx="100">
                  <c:v>8000</c:v>
                </c:pt>
                <c:pt idx="101">
                  <c:v>8050</c:v>
                </c:pt>
                <c:pt idx="102">
                  <c:v>8100</c:v>
                </c:pt>
                <c:pt idx="103">
                  <c:v>8150</c:v>
                </c:pt>
                <c:pt idx="104">
                  <c:v>8200</c:v>
                </c:pt>
                <c:pt idx="105">
                  <c:v>8250</c:v>
                </c:pt>
                <c:pt idx="106">
                  <c:v>8300</c:v>
                </c:pt>
                <c:pt idx="107">
                  <c:v>8350</c:v>
                </c:pt>
                <c:pt idx="108">
                  <c:v>8400</c:v>
                </c:pt>
                <c:pt idx="109">
                  <c:v>8450</c:v>
                </c:pt>
                <c:pt idx="110">
                  <c:v>8500</c:v>
                </c:pt>
                <c:pt idx="111">
                  <c:v>8550</c:v>
                </c:pt>
                <c:pt idx="112">
                  <c:v>8600</c:v>
                </c:pt>
                <c:pt idx="113">
                  <c:v>8650</c:v>
                </c:pt>
                <c:pt idx="114">
                  <c:v>8700</c:v>
                </c:pt>
                <c:pt idx="115">
                  <c:v>8750</c:v>
                </c:pt>
                <c:pt idx="116">
                  <c:v>8800</c:v>
                </c:pt>
                <c:pt idx="117">
                  <c:v>8850</c:v>
                </c:pt>
                <c:pt idx="118">
                  <c:v>8900</c:v>
                </c:pt>
                <c:pt idx="119">
                  <c:v>8950</c:v>
                </c:pt>
                <c:pt idx="120">
                  <c:v>9000</c:v>
                </c:pt>
              </c:numCache>
            </c:numRef>
          </c:xVal>
          <c:yVal>
            <c:numRef>
              <c:f>dissociated_air!$N$127:$N$247</c:f>
              <c:numCache>
                <c:formatCode>0.00E+00</c:formatCode>
                <c:ptCount val="121"/>
                <c:pt idx="0">
                  <c:v>6.4130437075102464E-6</c:v>
                </c:pt>
                <c:pt idx="1">
                  <c:v>9.0175207543839594E-6</c:v>
                </c:pt>
                <c:pt idx="2">
                  <c:v>1.2554750107660981E-5</c:v>
                </c:pt>
                <c:pt idx="3">
                  <c:v>1.7312077509193474E-5</c:v>
                </c:pt>
                <c:pt idx="4">
                  <c:v>2.3649949988379574E-5</c:v>
                </c:pt>
                <c:pt idx="5">
                  <c:v>3.2016102045858898E-5</c:v>
                </c:pt>
                <c:pt idx="6">
                  <c:v>4.2961427193014948E-5</c:v>
                </c:pt>
                <c:pt idx="7">
                  <c:v>5.7157519289218595E-5</c:v>
                </c:pt>
                <c:pt idx="8">
                  <c:v>7.5415825436588813E-5</c:v>
                </c:pt>
                <c:pt idx="9">
                  <c:v>9.8708307457376525E-5</c:v>
                </c:pt>
                <c:pt idx="10">
                  <c:v>1.2818946399135658E-4</c:v>
                </c:pt>
                <c:pt idx="11">
                  <c:v>1.6521952195005328E-4</c:v>
                </c:pt>
                <c:pt idx="12">
                  <c:v>2.1138856642434128E-4</c:v>
                </c:pt>
                <c:pt idx="13">
                  <c:v>2.6854134405535546E-4</c:v>
                </c:pt>
                <c:pt idx="14">
                  <c:v>3.3880244804861674E-4</c:v>
                </c:pt>
                <c:pt idx="15">
                  <c:v>4.2460157484982208E-4</c:v>
                </c:pt>
                <c:pt idx="16">
                  <c:v>5.2869853404545464E-4</c:v>
                </c:pt>
                <c:pt idx="17">
                  <c:v>6.5420769490719729E-4</c:v>
                </c:pt>
                <c:pt idx="18">
                  <c:v>8.046215653005794E-4</c:v>
                </c:pt>
                <c:pt idx="19">
                  <c:v>9.8383322108773941E-4</c:v>
                </c:pt>
                <c:pt idx="20">
                  <c:v>1.1961573358772468E-3</c:v>
                </c:pt>
                <c:pt idx="21">
                  <c:v>1.4463496008113666E-3</c:v>
                </c:pt>
                <c:pt idx="22">
                  <c:v>1.7396243704818541E-3</c:v>
                </c:pt>
                <c:pt idx="23">
                  <c:v>2.0816704222230233E-3</c:v>
                </c:pt>
                <c:pt idx="24">
                  <c:v>2.4786647699556758E-3</c:v>
                </c:pt>
                <c:pt idx="25">
                  <c:v>2.9372845283722675E-3</c:v>
                </c:pt>
                <c:pt idx="26">
                  <c:v>3.4647168765015962E-3</c:v>
                </c:pt>
                <c:pt idx="27">
                  <c:v>4.0686672195765425E-3</c:v>
                </c:pt>
                <c:pt idx="28">
                  <c:v>4.7573656928280531E-3</c:v>
                </c:pt>
                <c:pt idx="29">
                  <c:v>5.5395721887098173E-3</c:v>
                </c:pt>
                <c:pt idx="30">
                  <c:v>6.4245801187583912E-3</c:v>
                </c:pt>
                <c:pt idx="31">
                  <c:v>7.422219141675678E-3</c:v>
                </c:pt>
                <c:pt idx="32">
                  <c:v>8.5428570994593514E-3</c:v>
                </c:pt>
                <c:pt idx="33">
                  <c:v>9.7974014029190079E-3</c:v>
                </c:pt>
                <c:pt idx="34">
                  <c:v>1.1197300096324162E-2</c:v>
                </c:pt>
                <c:pt idx="35">
                  <c:v>1.2754542808107722E-2</c:v>
                </c:pt>
                <c:pt idx="36">
                  <c:v>1.4481661760481228E-2</c:v>
                </c:pt>
                <c:pt idx="37">
                  <c:v>1.6391732965612072E-2</c:v>
                </c:pt>
                <c:pt idx="38">
                  <c:v>1.8498377679815166E-2</c:v>
                </c:pt>
                <c:pt idx="39">
                  <c:v>2.0815764120212948E-2</c:v>
                </c:pt>
                <c:pt idx="40">
                  <c:v>2.3358609370626716E-2</c:v>
                </c:pt>
                <c:pt idx="41">
                  <c:v>2.6142181315029562E-2</c:v>
                </c:pt>
                <c:pt idx="42">
                  <c:v>2.9182300337852109E-2</c:v>
                </c:pt>
                <c:pt idx="43">
                  <c:v>3.2495340420243365E-2</c:v>
                </c:pt>
                <c:pt idx="44">
                  <c:v>3.6098229139960712E-2</c:v>
                </c:pt>
                <c:pt idx="45">
                  <c:v>4.0008445949262013E-2</c:v>
                </c:pt>
                <c:pt idx="46">
                  <c:v>4.4244017959249475E-2</c:v>
                </c:pt>
                <c:pt idx="47">
                  <c:v>4.8823512300186958E-2</c:v>
                </c:pt>
                <c:pt idx="48">
                  <c:v>5.3766023954354938E-2</c:v>
                </c:pt>
                <c:pt idx="49">
                  <c:v>5.9091157770716322E-2</c:v>
                </c:pt>
                <c:pt idx="50">
                  <c:v>6.4819003168798475E-2</c:v>
                </c:pt>
                <c:pt idx="51">
                  <c:v>7.0970099822878788E-2</c:v>
                </c:pt>
                <c:pt idx="52">
                  <c:v>7.756539238809651E-2</c:v>
                </c:pt>
                <c:pt idx="53">
                  <c:v>8.4626172089482685E-2</c:v>
                </c:pt>
                <c:pt idx="54">
                  <c:v>9.2174002747161601E-2</c:v>
                </c:pt>
                <c:pt idx="55">
                  <c:v>0.10023062856187921</c:v>
                </c:pt>
                <c:pt idx="56">
                  <c:v>0.108817860743188</c:v>
                </c:pt>
                <c:pt idx="57">
                  <c:v>0.11795743984077992</c:v>
                </c:pt>
                <c:pt idx="58">
                  <c:v>0.12767087045317288</c:v>
                </c:pt>
                <c:pt idx="59">
                  <c:v>0.13797922486020414</c:v>
                </c:pt>
                <c:pt idx="60">
                  <c:v>0.14890291208366263</c:v>
                </c:pt>
                <c:pt idx="61">
                  <c:v>0.16046140895937383</c:v>
                </c:pt>
                <c:pt idx="62">
                  <c:v>0.17267295004623662</c:v>
                </c:pt>
                <c:pt idx="63">
                  <c:v>0.18555417365483787</c:v>
                </c:pt>
                <c:pt idx="64">
                  <c:v>0.19911972200609798</c:v>
                </c:pt>
                <c:pt idx="65">
                  <c:v>0.21338179459423715</c:v>
                </c:pt>
                <c:pt idx="66">
                  <c:v>0.22834965529398346</c:v>
                </c:pt>
                <c:pt idx="67">
                  <c:v>0.24402909568164194</c:v>
                </c:pt>
                <c:pt idx="68">
                  <c:v>0.26042185948951352</c:v>
                </c:pt>
                <c:pt idx="69">
                  <c:v>0.27752503611418705</c:v>
                </c:pt>
                <c:pt idx="70">
                  <c:v>0.2953304346513464</c:v>
                </c:pt>
                <c:pt idx="71">
                  <c:v>0.31382395398076973</c:v>
                </c:pt>
                <c:pt idx="72">
                  <c:v>0.33298496885535234</c:v>
                </c:pt>
                <c:pt idx="73">
                  <c:v>0.35278575654730615</c:v>
                </c:pt>
                <c:pt idx="74">
                  <c:v>0.37319099306654702</c:v>
                </c:pt>
                <c:pt idx="75">
                  <c:v>0.39415735186687484</c:v>
                </c:pt>
                <c:pt idx="76">
                  <c:v>0.41563324077776725</c:v>
                </c:pt>
                <c:pt idx="77">
                  <c:v>0.43755871403601398</c:v>
                </c:pt>
                <c:pt idx="78">
                  <c:v>0.45986559512046565</c:v>
                </c:pt>
                <c:pt idx="79">
                  <c:v>0.48247784202549399</c:v>
                </c:pt>
                <c:pt idx="80">
                  <c:v>0.50531217921882532</c:v>
                </c:pt>
                <c:pt idx="81">
                  <c:v>0.52827900964131524</c:v>
                </c:pt>
                <c:pt idx="82">
                  <c:v>0.55128360593355297</c:v>
                </c:pt>
                <c:pt idx="83">
                  <c:v>0.5742275632780427</c:v>
                </c:pt>
                <c:pt idx="84">
                  <c:v>0.59701047799156837</c:v>
                </c:pt>
                <c:pt idx="85">
                  <c:v>0.61953179787949897</c:v>
                </c:pt>
                <c:pt idx="86">
                  <c:v>0.64169277426439142</c:v>
                </c:pt>
                <c:pt idx="87">
                  <c:v>0.66339843346526395</c:v>
                </c:pt>
                <c:pt idx="88">
                  <c:v>0.68455947903634506</c:v>
                </c:pt>
                <c:pt idx="89">
                  <c:v>0.70509403644213497</c:v>
                </c:pt>
                <c:pt idx="90">
                  <c:v>0.7249291594385755</c:v>
                </c:pt>
                <c:pt idx="91">
                  <c:v>0.74400203173425505</c:v>
                </c:pt>
                <c:pt idx="92">
                  <c:v>0.76226081714533633</c:v>
                </c:pt>
                <c:pt idx="93">
                  <c:v>0.77966513437879481</c:v>
                </c:pt>
                <c:pt idx="94">
                  <c:v>0.7961861563731647</c:v>
                </c:pt>
                <c:pt idx="95">
                  <c:v>0.81180635639331278</c:v>
                </c:pt>
                <c:pt idx="96">
                  <c:v>0.82651894177924345</c:v>
                </c:pt>
                <c:pt idx="97">
                  <c:v>0.84032702996761344</c:v>
                </c:pt>
                <c:pt idx="98">
                  <c:v>0.85324262946516427</c:v>
                </c:pt>
                <c:pt idx="99">
                  <c:v>0.86528549091186235</c:v>
                </c:pt>
                <c:pt idx="100">
                  <c:v>0.87648189089320472</c:v>
                </c:pt>
                <c:pt idx="101">
                  <c:v>0.88686340482013526</c:v>
                </c:pt>
                <c:pt idx="102">
                  <c:v>0.89646571625582272</c:v>
                </c:pt>
                <c:pt idx="103">
                  <c:v>0.90532749978840099</c:v>
                </c:pt>
                <c:pt idx="104">
                  <c:v>0.91348940403535828</c:v>
                </c:pt>
                <c:pt idx="105">
                  <c:v>0.92099315147830696</c:v>
                </c:pt>
                <c:pt idx="106">
                  <c:v>0.92788076315391044</c:v>
                </c:pt>
                <c:pt idx="107">
                  <c:v>0.93419390909323463</c:v>
                </c:pt>
                <c:pt idx="108">
                  <c:v>0.9399733799113873</c:v>
                </c:pt>
                <c:pt idx="109">
                  <c:v>0.94525867103968764</c:v>
                </c:pt>
                <c:pt idx="110">
                  <c:v>0.95008766859287586</c:v>
                </c:pt>
                <c:pt idx="111">
                  <c:v>0.95449642454486783</c:v>
                </c:pt>
                <c:pt idx="112">
                  <c:v>0.95851900849631289</c:v>
                </c:pt>
                <c:pt idx="113">
                  <c:v>0.96218742361791554</c:v>
                </c:pt>
                <c:pt idx="114">
                  <c:v>0.96553157512855015</c:v>
                </c:pt>
                <c:pt idx="115">
                  <c:v>0.96857928073751309</c:v>
                </c:pt>
                <c:pt idx="116">
                  <c:v>0.97135631370435316</c:v>
                </c:pt>
                <c:pt idx="117">
                  <c:v>0.97388647043914833</c:v>
                </c:pt>
                <c:pt idx="118">
                  <c:v>0.97619165580707457</c:v>
                </c:pt>
                <c:pt idx="119">
                  <c:v>0.97829198046169796</c:v>
                </c:pt>
                <c:pt idx="120">
                  <c:v>0.9802058655844903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821-48AE-928A-5B2AE64DD6F1}"/>
            </c:ext>
          </c:extLst>
        </c:ser>
        <c:ser>
          <c:idx val="15"/>
          <c:order val="8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dissociated_air!$C$127:$C$247</c:f>
              <c:numCache>
                <c:formatCode>0.0</c:formatCode>
                <c:ptCount val="121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  <c:pt idx="88">
                  <c:v>7400</c:v>
                </c:pt>
                <c:pt idx="89">
                  <c:v>7450</c:v>
                </c:pt>
                <c:pt idx="90">
                  <c:v>7500</c:v>
                </c:pt>
                <c:pt idx="91">
                  <c:v>7550</c:v>
                </c:pt>
                <c:pt idx="92">
                  <c:v>7600</c:v>
                </c:pt>
                <c:pt idx="93">
                  <c:v>7650</c:v>
                </c:pt>
                <c:pt idx="94">
                  <c:v>7700</c:v>
                </c:pt>
                <c:pt idx="95">
                  <c:v>7750</c:v>
                </c:pt>
                <c:pt idx="96">
                  <c:v>7800</c:v>
                </c:pt>
                <c:pt idx="97">
                  <c:v>7850</c:v>
                </c:pt>
                <c:pt idx="98">
                  <c:v>7900</c:v>
                </c:pt>
                <c:pt idx="99">
                  <c:v>7950</c:v>
                </c:pt>
                <c:pt idx="100">
                  <c:v>8000</c:v>
                </c:pt>
                <c:pt idx="101">
                  <c:v>8050</c:v>
                </c:pt>
                <c:pt idx="102">
                  <c:v>8100</c:v>
                </c:pt>
                <c:pt idx="103">
                  <c:v>8150</c:v>
                </c:pt>
                <c:pt idx="104">
                  <c:v>8200</c:v>
                </c:pt>
                <c:pt idx="105">
                  <c:v>8250</c:v>
                </c:pt>
                <c:pt idx="106">
                  <c:v>8300</c:v>
                </c:pt>
                <c:pt idx="107">
                  <c:v>8350</c:v>
                </c:pt>
                <c:pt idx="108">
                  <c:v>8400</c:v>
                </c:pt>
                <c:pt idx="109">
                  <c:v>8450</c:v>
                </c:pt>
                <c:pt idx="110">
                  <c:v>8500</c:v>
                </c:pt>
                <c:pt idx="111">
                  <c:v>8550</c:v>
                </c:pt>
                <c:pt idx="112">
                  <c:v>8600</c:v>
                </c:pt>
                <c:pt idx="113">
                  <c:v>8650</c:v>
                </c:pt>
                <c:pt idx="114">
                  <c:v>8700</c:v>
                </c:pt>
                <c:pt idx="115">
                  <c:v>8750</c:v>
                </c:pt>
                <c:pt idx="116">
                  <c:v>8800</c:v>
                </c:pt>
                <c:pt idx="117">
                  <c:v>8850</c:v>
                </c:pt>
                <c:pt idx="118">
                  <c:v>8900</c:v>
                </c:pt>
                <c:pt idx="119">
                  <c:v>8950</c:v>
                </c:pt>
                <c:pt idx="120">
                  <c:v>9000</c:v>
                </c:pt>
              </c:numCache>
            </c:numRef>
          </c:xVal>
          <c:yVal>
            <c:numRef>
              <c:f>dissociated_air!$O$127:$O$247</c:f>
              <c:numCache>
                <c:formatCode>0.00E+00</c:formatCode>
                <c:ptCount val="121"/>
                <c:pt idx="0">
                  <c:v>2.0279840283180016E-6</c:v>
                </c:pt>
                <c:pt idx="1">
                  <c:v>2.8515934946174255E-6</c:v>
                </c:pt>
                <c:pt idx="2">
                  <c:v>3.97016649440779E-6</c:v>
                </c:pt>
                <c:pt idx="3">
                  <c:v>5.4745708429235801E-6</c:v>
                </c:pt>
                <c:pt idx="4">
                  <c:v>7.4787918410862184E-6</c:v>
                </c:pt>
                <c:pt idx="5">
                  <c:v>1.0124418894179008E-5</c:v>
                </c:pt>
                <c:pt idx="6">
                  <c:v>1.3585665413563518E-5</c:v>
                </c:pt>
                <c:pt idx="7">
                  <c:v>1.8074917248482731E-5</c:v>
                </c:pt>
                <c:pt idx="8">
                  <c:v>2.3848791469107669E-5</c:v>
                </c:pt>
                <c:pt idx="9">
                  <c:v>3.1214673271090737E-5</c:v>
                </c:pt>
                <c:pt idx="10">
                  <c:v>4.0537684670568974E-5</c:v>
                </c:pt>
                <c:pt idx="11">
                  <c:v>5.2248025126336868E-5</c:v>
                </c:pt>
                <c:pt idx="12">
                  <c:v>6.6848611892946123E-5</c:v>
                </c:pt>
                <c:pt idx="13">
                  <c:v>8.4922937379743702E-5</c:v>
                </c:pt>
                <c:pt idx="14">
                  <c:v>1.071430526108006E-4</c:v>
                </c:pt>
                <c:pt idx="15">
                  <c:v>1.342775805013071E-4</c:v>
                </c:pt>
                <c:pt idx="16">
                  <c:v>1.6719966042028929E-4</c:v>
                </c:pt>
                <c:pt idx="17">
                  <c:v>2.0689472659291008E-4</c:v>
                </c:pt>
                <c:pt idx="18">
                  <c:v>2.5446802735429129E-4</c:v>
                </c:pt>
                <c:pt idx="19">
                  <c:v>3.1115179999729548E-4</c:v>
                </c:pt>
                <c:pt idx="20">
                  <c:v>3.783120267114107E-4</c:v>
                </c:pt>
                <c:pt idx="21">
                  <c:v>4.5745471051411623E-4</c:v>
                </c:pt>
                <c:pt idx="22">
                  <c:v>5.502316256458745E-4</c:v>
                </c:pt>
                <c:pt idx="23">
                  <c:v>6.5844551407355392E-4</c:v>
                </c:pt>
                <c:pt idx="24">
                  <c:v>7.8405471790929111E-4</c:v>
                </c:pt>
                <c:pt idx="25">
                  <c:v>9.2917725606583628E-4</c:v>
                </c:pt>
                <c:pt idx="26">
                  <c:v>1.0960943717100947E-3</c:v>
                </c:pt>
                <c:pt idx="27">
                  <c:v>1.2872535944481668E-3</c:v>
                </c:pt>
                <c:pt idx="28">
                  <c:v>1.5052713771454859E-3</c:v>
                </c:pt>
                <c:pt idx="29">
                  <c:v>1.752935381393087E-3</c:v>
                </c:pt>
                <c:pt idx="30">
                  <c:v>2.0332064975110229E-3</c:v>
                </c:pt>
                <c:pt idx="31">
                  <c:v>2.3492206943515341E-3</c:v>
                </c:pt>
                <c:pt idx="32">
                  <c:v>2.7042908008584375E-3</c:v>
                </c:pt>
                <c:pt idx="33">
                  <c:v>3.1019083252766893E-3</c:v>
                </c:pt>
                <c:pt idx="34">
                  <c:v>3.5457454190878953E-3</c:v>
                </c:pt>
                <c:pt idx="35">
                  <c:v>4.0396570912692841E-3</c:v>
                </c:pt>
                <c:pt idx="36">
                  <c:v>4.5876837744826312E-3</c:v>
                </c:pt>
                <c:pt idx="37">
                  <c:v>5.1940543384986623E-3</c:v>
                </c:pt>
                <c:pt idx="38">
                  <c:v>5.8631896377852617E-3</c:v>
                </c:pt>
                <c:pt idx="39">
                  <c:v>6.5997066700012154E-3</c:v>
                </c:pt>
                <c:pt idx="40">
                  <c:v>7.408423410401435E-3</c:v>
                </c:pt>
                <c:pt idx="41">
                  <c:v>8.2943643741042409E-3</c:v>
                </c:pt>
                <c:pt idx="42">
                  <c:v>9.2627669441032005E-3</c:v>
                </c:pt>
                <c:pt idx="43">
                  <c:v>1.0319088487932115E-2</c:v>
                </c:pt>
                <c:pt idx="44">
                  <c:v>1.14690142702736E-2</c:v>
                </c:pt>
                <c:pt idx="45">
                  <c:v>1.2718466152631112E-2</c:v>
                </c:pt>
                <c:pt idx="46">
                  <c:v>1.4073612054503677E-2</c:v>
                </c:pt>
                <c:pt idx="47">
                  <c:v>1.5540876133444244E-2</c:v>
                </c:pt>
                <c:pt idx="48">
                  <c:v>1.7126949623814624E-2</c:v>
                </c:pt>
                <c:pt idx="49">
                  <c:v>1.8838802255978917E-2</c:v>
                </c:pt>
                <c:pt idx="50">
                  <c:v>2.0683694158984332E-2</c:v>
                </c:pt>
                <c:pt idx="51">
                  <c:v>2.2669188130252083E-2</c:v>
                </c:pt>
                <c:pt idx="52">
                  <c:v>2.4803162135312834E-2</c:v>
                </c:pt>
                <c:pt idx="53">
                  <c:v>2.7093821878850427E-2</c:v>
                </c:pt>
                <c:pt idx="54">
                  <c:v>2.9549713265071918E-2</c:v>
                </c:pt>
                <c:pt idx="55">
                  <c:v>3.2179734540337464E-2</c:v>
                </c:pt>
                <c:pt idx="56">
                  <c:v>3.4993147883713591E-2</c:v>
                </c:pt>
                <c:pt idx="57">
                  <c:v>3.7999590181483953E-2</c:v>
                </c:pt>
                <c:pt idx="58">
                  <c:v>4.1209082688987826E-2</c:v>
                </c:pt>
                <c:pt idx="59">
                  <c:v>4.4632039247494988E-2</c:v>
                </c:pt>
                <c:pt idx="60">
                  <c:v>4.8279272684540582E-2</c:v>
                </c:pt>
                <c:pt idx="61">
                  <c:v>5.2161998983086134E-2</c:v>
                </c:pt>
                <c:pt idx="62">
                  <c:v>5.6291838757610915E-2</c:v>
                </c:pt>
                <c:pt idx="63">
                  <c:v>6.0680815524012541E-2</c:v>
                </c:pt>
                <c:pt idx="64">
                  <c:v>6.5341350194261669E-2</c:v>
                </c:pt>
                <c:pt idx="65">
                  <c:v>7.0286251166767816E-2</c:v>
                </c:pt>
                <c:pt idx="66">
                  <c:v>7.5528699319512879E-2</c:v>
                </c:pt>
                <c:pt idx="67">
                  <c:v>8.1082227145191213E-2</c:v>
                </c:pt>
                <c:pt idx="68">
                  <c:v>8.6960691197511625E-2</c:v>
                </c:pt>
                <c:pt idx="69">
                  <c:v>9.3178236945959572E-2</c:v>
                </c:pt>
                <c:pt idx="70">
                  <c:v>9.974925506473753E-2</c:v>
                </c:pt>
                <c:pt idx="71">
                  <c:v>0.10668832811246236</c:v>
                </c:pt>
                <c:pt idx="72">
                  <c:v>0.11401016649586751</c:v>
                </c:pt>
                <c:pt idx="73">
                  <c:v>0.1217295325563813</c:v>
                </c:pt>
                <c:pt idx="74">
                  <c:v>0.12986115157919711</c:v>
                </c:pt>
                <c:pt idx="75">
                  <c:v>0.13841960850472293</c:v>
                </c:pt>
                <c:pt idx="76">
                  <c:v>0.14741922913161928</c:v>
                </c:pt>
                <c:pt idx="77">
                  <c:v>0.15687394464517029</c:v>
                </c:pt>
                <c:pt idx="78">
                  <c:v>0.16679713839781313</c:v>
                </c:pt>
                <c:pt idx="79">
                  <c:v>0.17720147401874553</c:v>
                </c:pt>
                <c:pt idx="80">
                  <c:v>0.18809870415273389</c:v>
                </c:pt>
                <c:pt idx="81">
                  <c:v>0.1994994594357388</c:v>
                </c:pt>
                <c:pt idx="82">
                  <c:v>0.2114130177241918</c:v>
                </c:pt>
                <c:pt idx="83">
                  <c:v>0.22384705411672579</c:v>
                </c:pt>
                <c:pt idx="84">
                  <c:v>0.23680737295810358</c:v>
                </c:pt>
                <c:pt idx="85">
                  <c:v>0.25029762380161624</c:v>
                </c:pt>
                <c:pt idx="86">
                  <c:v>0.26431900423575538</c:v>
                </c:pt>
                <c:pt idx="87">
                  <c:v>0.27886995354999017</c:v>
                </c:pt>
                <c:pt idx="88">
                  <c:v>0.29394584241090427</c:v>
                </c:pt>
                <c:pt idx="89">
                  <c:v>0.30953866501869259</c:v>
                </c:pt>
                <c:pt idx="90">
                  <c:v>0.32563674157462363</c:v>
                </c:pt>
                <c:pt idx="91">
                  <c:v>0.34222444025182258</c:v>
                </c:pt>
                <c:pt idx="92">
                  <c:v>0.35928192914706986</c:v>
                </c:pt>
                <c:pt idx="93">
                  <c:v>0.37678496979848436</c:v>
                </c:pt>
                <c:pt idx="94">
                  <c:v>0.39470476466747356</c:v>
                </c:pt>
                <c:pt idx="95">
                  <c:v>0.41300787136997963</c:v>
                </c:pt>
                <c:pt idx="96">
                  <c:v>0.43165619626705731</c:v>
                </c:pt>
                <c:pt idx="97">
                  <c:v>0.45060707915762593</c:v>
                </c:pt>
                <c:pt idx="98">
                  <c:v>0.46981347915158411</c:v>
                </c:pt>
                <c:pt idx="99">
                  <c:v>0.48922426927024359</c:v>
                </c:pt>
                <c:pt idx="100">
                  <c:v>0.50878464391495881</c:v>
                </c:pt>
                <c:pt idx="101">
                  <c:v>0.52843663913111216</c:v>
                </c:pt>
                <c:pt idx="102">
                  <c:v>0.54811976072645252</c:v>
                </c:pt>
                <c:pt idx="103">
                  <c:v>0.56777171001992699</c:v>
                </c:pt>
                <c:pt idx="104">
                  <c:v>0.58732919163019703</c:v>
                </c:pt>
                <c:pt idx="105">
                  <c:v>0.60672878264618679</c:v>
                </c:pt>
                <c:pt idx="106">
                  <c:v>0.62590783817204043</c:v>
                </c:pt>
                <c:pt idx="107">
                  <c:v>0.64480540501028905</c:v>
                </c:pt>
                <c:pt idx="108">
                  <c:v>0.6633631134811625</c:v>
                </c:pt>
                <c:pt idx="109">
                  <c:v>0.68152601730665119</c:v>
                </c:pt>
                <c:pt idx="110">
                  <c:v>0.69924335320708042</c:v>
                </c:pt>
                <c:pt idx="111">
                  <c:v>0.71646919529858888</c:v>
                </c:pt>
                <c:pt idx="112">
                  <c:v>0.73316298430075721</c:v>
                </c:pt>
                <c:pt idx="113">
                  <c:v>0.7492899176021004</c:v>
                </c:pt>
                <c:pt idx="114">
                  <c:v>0.76482119291060602</c:v>
                </c:pt>
                <c:pt idx="115">
                  <c:v>0.7797341050234784</c:v>
                </c:pt>
                <c:pt idx="116">
                  <c:v>0.79401200168818464</c:v>
                </c:pt>
                <c:pt idx="117">
                  <c:v>0.807644110154636</c:v>
                </c:pt>
                <c:pt idx="118">
                  <c:v>0.82062525051754798</c:v>
                </c:pt>
                <c:pt idx="119">
                  <c:v>0.83295545511231728</c:v>
                </c:pt>
                <c:pt idx="120">
                  <c:v>0.84463951500728607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21-48AE-928A-5B2AE64DD6F1}"/>
            </c:ext>
          </c:extLst>
        </c:ser>
        <c:ser>
          <c:idx val="16"/>
          <c:order val="9"/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dissociated_air!$C$127:$C$247</c:f>
              <c:numCache>
                <c:formatCode>0.0</c:formatCode>
                <c:ptCount val="121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  <c:pt idx="88">
                  <c:v>7400</c:v>
                </c:pt>
                <c:pt idx="89">
                  <c:v>7450</c:v>
                </c:pt>
                <c:pt idx="90">
                  <c:v>7500</c:v>
                </c:pt>
                <c:pt idx="91">
                  <c:v>7550</c:v>
                </c:pt>
                <c:pt idx="92">
                  <c:v>7600</c:v>
                </c:pt>
                <c:pt idx="93">
                  <c:v>7650</c:v>
                </c:pt>
                <c:pt idx="94">
                  <c:v>7700</c:v>
                </c:pt>
                <c:pt idx="95">
                  <c:v>7750</c:v>
                </c:pt>
                <c:pt idx="96">
                  <c:v>7800</c:v>
                </c:pt>
                <c:pt idx="97">
                  <c:v>7850</c:v>
                </c:pt>
                <c:pt idx="98">
                  <c:v>7900</c:v>
                </c:pt>
                <c:pt idx="99">
                  <c:v>7950</c:v>
                </c:pt>
                <c:pt idx="100">
                  <c:v>8000</c:v>
                </c:pt>
                <c:pt idx="101">
                  <c:v>8050</c:v>
                </c:pt>
                <c:pt idx="102">
                  <c:v>8100</c:v>
                </c:pt>
                <c:pt idx="103">
                  <c:v>8150</c:v>
                </c:pt>
                <c:pt idx="104">
                  <c:v>8200</c:v>
                </c:pt>
                <c:pt idx="105">
                  <c:v>8250</c:v>
                </c:pt>
                <c:pt idx="106">
                  <c:v>8300</c:v>
                </c:pt>
                <c:pt idx="107">
                  <c:v>8350</c:v>
                </c:pt>
                <c:pt idx="108">
                  <c:v>8400</c:v>
                </c:pt>
                <c:pt idx="109">
                  <c:v>8450</c:v>
                </c:pt>
                <c:pt idx="110">
                  <c:v>8500</c:v>
                </c:pt>
                <c:pt idx="111">
                  <c:v>8550</c:v>
                </c:pt>
                <c:pt idx="112">
                  <c:v>8600</c:v>
                </c:pt>
                <c:pt idx="113">
                  <c:v>8650</c:v>
                </c:pt>
                <c:pt idx="114">
                  <c:v>8700</c:v>
                </c:pt>
                <c:pt idx="115">
                  <c:v>8750</c:v>
                </c:pt>
                <c:pt idx="116">
                  <c:v>8800</c:v>
                </c:pt>
                <c:pt idx="117">
                  <c:v>8850</c:v>
                </c:pt>
                <c:pt idx="118">
                  <c:v>8900</c:v>
                </c:pt>
                <c:pt idx="119">
                  <c:v>8950</c:v>
                </c:pt>
                <c:pt idx="120">
                  <c:v>9000</c:v>
                </c:pt>
              </c:numCache>
            </c:numRef>
          </c:xVal>
          <c:yVal>
            <c:numRef>
              <c:f>dissociated_air!$P$127:$P$247</c:f>
              <c:numCache>
                <c:formatCode>0.00E+00</c:formatCode>
                <c:ptCount val="121"/>
                <c:pt idx="0">
                  <c:v>1.0139921925945428E-6</c:v>
                </c:pt>
                <c:pt idx="1">
                  <c:v>1.4257971001087491E-6</c:v>
                </c:pt>
                <c:pt idx="2">
                  <c:v>1.9850839310719327E-6</c:v>
                </c:pt>
                <c:pt idx="3">
                  <c:v>2.7372867218020598E-6</c:v>
                </c:pt>
                <c:pt idx="4">
                  <c:v>3.7393983472783001E-6</c:v>
                </c:pt>
                <c:pt idx="5">
                  <c:v>5.0622138944588617E-6</c:v>
                </c:pt>
                <c:pt idx="6">
                  <c:v>6.7928407148798628E-6</c:v>
                </c:pt>
                <c:pt idx="7">
                  <c:v>9.0374727993408278E-6</c:v>
                </c:pt>
                <c:pt idx="8">
                  <c:v>1.1924420412774946E-5</c:v>
                </c:pt>
                <c:pt idx="9">
                  <c:v>1.5607378912958455E-5</c:v>
                </c:pt>
                <c:pt idx="10">
                  <c:v>2.0268913640451387E-5</c:v>
                </c:pt>
                <c:pt idx="11">
                  <c:v>2.6124131019514332E-5</c:v>
                </c:pt>
                <c:pt idx="12">
                  <c:v>3.3424499866482859E-5</c:v>
                </c:pt>
                <c:pt idx="13">
                  <c:v>4.2461781666350298E-5</c:v>
                </c:pt>
                <c:pt idx="14">
                  <c:v>5.3572024522962255E-5</c:v>
                </c:pt>
                <c:pt idx="15">
                  <c:v>6.7139572839786736E-5</c:v>
                </c:pt>
                <c:pt idx="16">
                  <c:v>8.3601043713581909E-5</c:v>
                </c:pt>
                <c:pt idx="17">
                  <c:v>1.0344922162043796E-4</c:v>
                </c:pt>
                <c:pt idx="18">
                  <c:v>1.2723682526579418E-4</c:v>
                </c:pt>
                <c:pt idx="19">
                  <c:v>1.5558010440538221E-4</c:v>
                </c:pt>
                <c:pt idx="20">
                  <c:v>1.8916222989866682E-4</c:v>
                </c:pt>
                <c:pt idx="21">
                  <c:v>2.287364470427267E-4</c:v>
                </c:pt>
                <c:pt idx="22">
                  <c:v>2.7512897011048025E-4</c:v>
                </c:pt>
                <c:pt idx="23">
                  <c:v>3.2924160470186218E-4</c:v>
                </c:pt>
                <c:pt idx="24">
                  <c:v>3.9205409370252612E-4</c:v>
                </c:pt>
                <c:pt idx="25">
                  <c:v>4.6462619201409104E-4</c:v>
                </c:pt>
                <c:pt idx="26">
                  <c:v>5.4809948446130248E-4</c:v>
                </c:pt>
                <c:pt idx="27">
                  <c:v>6.4369897009852522E-4</c:v>
                </c:pt>
                <c:pt idx="28">
                  <c:v>7.5273444426692785E-4</c:v>
                </c:pt>
                <c:pt idx="29">
                  <c:v>8.7660171696691386E-4</c:v>
                </c:pt>
                <c:pt idx="30">
                  <c:v>1.0167837122294584E-3</c:v>
                </c:pt>
                <c:pt idx="31">
                  <c:v>1.1748514980594357E-3</c:v>
                </c:pt>
                <c:pt idx="32">
                  <c:v>1.3524653001049766E-3</c:v>
                </c:pt>
                <c:pt idx="33">
                  <c:v>1.5513755544468201E-3</c:v>
                </c:pt>
                <c:pt idx="34">
                  <c:v>1.773424055808791E-3</c:v>
                </c:pt>
                <c:pt idx="35">
                  <c:v>2.0205452571215861E-3</c:v>
                </c:pt>
                <c:pt idx="36">
                  <c:v>2.2947677748106818E-3</c:v>
                </c:pt>
                <c:pt idx="37">
                  <c:v>2.5982161515379931E-3</c:v>
                </c:pt>
                <c:pt idx="38">
                  <c:v>2.9331129245352681E-3</c:v>
                </c:pt>
                <c:pt idx="39">
                  <c:v>3.3017810432724184E-3</c:v>
                </c:pt>
                <c:pt idx="40">
                  <c:v>3.706646675151761E-3</c:v>
                </c:pt>
                <c:pt idx="41">
                  <c:v>4.1502424323416115E-3</c:v>
                </c:pt>
                <c:pt idx="42">
                  <c:v>4.635211046932943E-3</c:v>
                </c:pt>
                <c:pt idx="43">
                  <c:v>5.1643095153960702E-3</c:v>
                </c:pt>
                <c:pt idx="44">
                  <c:v>5.7404137269864691E-3</c:v>
                </c:pt>
                <c:pt idx="45">
                  <c:v>6.366523584373414E-3</c:v>
                </c:pt>
                <c:pt idx="46">
                  <c:v>7.0457686183952456E-3</c:v>
                </c:pt>
                <c:pt idx="47">
                  <c:v>7.7814140925823493E-3</c:v>
                </c:pt>
                <c:pt idx="48">
                  <c:v>8.5768675869077708E-3</c:v>
                </c:pt>
                <c:pt idx="49">
                  <c:v>9.4356860441738872E-3</c:v>
                </c:pt>
                <c:pt idx="50">
                  <c:v>1.036158325651293E-2</c:v>
                </c:pt>
                <c:pt idx="51">
                  <c:v>1.1358437763619529E-2</c:v>
                </c:pt>
                <c:pt idx="52">
                  <c:v>1.2430301128542199E-2</c:v>
                </c:pt>
                <c:pt idx="53">
                  <c:v>1.3581406551045118E-2</c:v>
                </c:pt>
                <c:pt idx="54">
                  <c:v>1.4816177772688292E-2</c:v>
                </c:pt>
                <c:pt idx="55">
                  <c:v>1.6139238221759427E-2</c:v>
                </c:pt>
                <c:pt idx="56">
                  <c:v>1.7555420339932893E-2</c:v>
                </c:pt>
                <c:pt idx="57">
                  <c:v>1.906977502602758E-2</c:v>
                </c:pt>
                <c:pt idx="58">
                  <c:v>2.0687581125231981E-2</c:v>
                </c:pt>
                <c:pt idx="59">
                  <c:v>2.241435488476104E-2</c:v>
                </c:pt>
                <c:pt idx="60">
                  <c:v>2.4255859288864045E-2</c:v>
                </c:pt>
                <c:pt idx="61">
                  <c:v>2.6218113177399444E-2</c:v>
                </c:pt>
                <c:pt idx="62">
                  <c:v>2.8307400042648232E-2</c:v>
                </c:pt>
                <c:pt idx="63">
                  <c:v>3.0530276388777713E-2</c:v>
                </c:pt>
                <c:pt idx="64">
                  <c:v>3.2893579526967837E-2</c:v>
                </c:pt>
                <c:pt idx="65">
                  <c:v>3.5404434666893553E-2</c:v>
                </c:pt>
                <c:pt idx="66">
                  <c:v>3.8070261151892333E-2</c:v>
                </c:pt>
                <c:pt idx="67">
                  <c:v>4.0898777670420466E-2</c:v>
                </c:pt>
                <c:pt idx="68">
                  <c:v>4.3898006260693651E-2</c:v>
                </c:pt>
                <c:pt idx="69">
                  <c:v>4.7076274908323432E-2</c:v>
                </c:pt>
                <c:pt idx="70">
                  <c:v>5.0442218518469049E-2</c:v>
                </c:pt>
                <c:pt idx="71">
                  <c:v>5.4004778024467452E-2</c:v>
                </c:pt>
                <c:pt idx="72">
                  <c:v>5.7773197374304135E-2</c:v>
                </c:pt>
                <c:pt idx="73">
                  <c:v>6.1757018114346043E-2</c:v>
                </c:pt>
                <c:pt idx="74">
                  <c:v>6.59660712672583E-2</c:v>
                </c:pt>
                <c:pt idx="75">
                  <c:v>7.041046617731507E-2</c:v>
                </c:pt>
                <c:pt idx="76">
                  <c:v>7.510057597278097E-2</c:v>
                </c:pt>
                <c:pt idx="77">
                  <c:v>8.0047019270707287E-2</c:v>
                </c:pt>
                <c:pt idx="78">
                  <c:v>8.5260637726441046E-2</c:v>
                </c:pt>
                <c:pt idx="79">
                  <c:v>9.0752469007333636E-2</c:v>
                </c:pt>
                <c:pt idx="80">
                  <c:v>9.6533714749941088E-2</c:v>
                </c:pt>
                <c:pt idx="81">
                  <c:v>0.10261570304190923</c:v>
                </c:pt>
                <c:pt idx="82">
                  <c:v>0.10900984495643107</c:v>
                </c:pt>
                <c:pt idx="83">
                  <c:v>0.11572758465836952</c:v>
                </c:pt>
                <c:pt idx="84">
                  <c:v>0.12278034260033303</c:v>
                </c:pt>
                <c:pt idx="85">
                  <c:v>0.13017945133440062</c:v>
                </c:pt>
                <c:pt idx="86">
                  <c:v>0.13793608348436229</c:v>
                </c:pt>
                <c:pt idx="87">
                  <c:v>0.14606117145616676</c:v>
                </c:pt>
                <c:pt idx="88">
                  <c:v>0.15456531851366659</c:v>
                </c:pt>
                <c:pt idx="89">
                  <c:v>0.16345870091587059</c:v>
                </c:pt>
                <c:pt idx="90">
                  <c:v>0.17275096090438447</c:v>
                </c:pt>
                <c:pt idx="91">
                  <c:v>0.18245109044824159</c:v>
                </c:pt>
                <c:pt idx="92">
                  <c:v>0.19256730580240794</c:v>
                </c:pt>
                <c:pt idx="93">
                  <c:v>0.20310691311797552</c:v>
                </c:pt>
                <c:pt idx="94">
                  <c:v>0.21407616556068038</c:v>
                </c:pt>
                <c:pt idx="95">
                  <c:v>0.22548011265095208</c:v>
                </c:pt>
                <c:pt idx="96">
                  <c:v>0.23732244283524681</c:v>
                </c:pt>
                <c:pt idx="97">
                  <c:v>0.24960532063394508</c:v>
                </c:pt>
                <c:pt idx="98">
                  <c:v>0.26232922008459175</c:v>
                </c:pt>
                <c:pt idx="99">
                  <c:v>0.27549275660495975</c:v>
                </c:pt>
                <c:pt idx="100">
                  <c:v>0.28909251983103246</c:v>
                </c:pt>
                <c:pt idx="101">
                  <c:v>0.30312291043013906</c:v>
                </c:pt>
                <c:pt idx="102">
                  <c:v>0.31757598433458584</c:v>
                </c:pt>
                <c:pt idx="103">
                  <c:v>0.33244130826487028</c:v>
                </c:pt>
                <c:pt idx="104">
                  <c:v>0.34770583079437817</c:v>
                </c:pt>
                <c:pt idx="105">
                  <c:v>0.36335377352024206</c:v>
                </c:pt>
                <c:pt idx="106">
                  <c:v>0.3793665471177593</c:v>
                </c:pt>
                <c:pt idx="107">
                  <c:v>0.39572269713764036</c:v>
                </c:pt>
                <c:pt idx="108">
                  <c:v>0.41239788432418928</c:v>
                </c:pt>
                <c:pt idx="109">
                  <c:v>0.42936490395755605</c:v>
                </c:pt>
                <c:pt idx="110">
                  <c:v>0.44659374822930503</c:v>
                </c:pt>
                <c:pt idx="111">
                  <c:v>0.46405171493450775</c:v>
                </c:pt>
                <c:pt idx="112">
                  <c:v>0.48170356479192467</c:v>
                </c:pt>
                <c:pt idx="113">
                  <c:v>0.49951172850367914</c:v>
                </c:pt>
                <c:pt idx="114">
                  <c:v>0.51743656325655263</c:v>
                </c:pt>
                <c:pt idx="115">
                  <c:v>0.53543665679180785</c:v>
                </c:pt>
                <c:pt idx="116">
                  <c:v>0.55346917549479158</c:v>
                </c:pt>
                <c:pt idx="117">
                  <c:v>0.57149025124856256</c:v>
                </c:pt>
                <c:pt idx="118">
                  <c:v>0.58945540015666975</c:v>
                </c:pt>
                <c:pt idx="119">
                  <c:v>0.60731996475340622</c:v>
                </c:pt>
                <c:pt idx="120">
                  <c:v>0.62503957009604771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821-48AE-928A-5B2AE64D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74351"/>
        <c:axId val="1917626879"/>
      </c:scatterChart>
      <c:valAx>
        <c:axId val="2065074351"/>
        <c:scaling>
          <c:orientation val="minMax"/>
          <c:max val="9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6879"/>
        <c:crosses val="autoZero"/>
        <c:crossBetween val="midCat"/>
      </c:valAx>
      <c:valAx>
        <c:axId val="19176268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of Dissociation (</a:t>
                </a:r>
                <a:r>
                  <a:rPr lang="el-GR"/>
                  <a:t>α</a:t>
                </a:r>
                <a:r>
                  <a:rPr lang="en-US"/>
                  <a:t>,</a:t>
                </a:r>
                <a:r>
                  <a:rPr lang="el-GR"/>
                  <a:t>β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74351"/>
        <c:crosses val="autoZero"/>
        <c:crossBetween val="midCat"/>
        <c:majorUnit val="0.2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732770724363921"/>
          <c:y val="0.7053729117609675"/>
          <c:w val="0.17801032298082417"/>
          <c:h val="0.12844512758421422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2</xdr:row>
      <xdr:rowOff>15874</xdr:rowOff>
    </xdr:from>
    <xdr:to>
      <xdr:col>21</xdr:col>
      <xdr:colOff>301625</xdr:colOff>
      <xdr:row>19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EC0EE-6EF7-4EC5-B739-FABBAC397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43</xdr:row>
      <xdr:rowOff>169546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141A5-2D86-48AD-B504-57032D25A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0</xdr:rowOff>
    </xdr:from>
    <xdr:to>
      <xdr:col>20</xdr:col>
      <xdr:colOff>314325</xdr:colOff>
      <xdr:row>18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60BB7-67B3-4FE1-8B0D-95ACCF893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2</xdr:row>
      <xdr:rowOff>12700</xdr:rowOff>
    </xdr:from>
    <xdr:to>
      <xdr:col>24</xdr:col>
      <xdr:colOff>307975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19105-F736-4737-A0DF-621099CB4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1087</xdr:colOff>
      <xdr:row>22</xdr:row>
      <xdr:rowOff>148591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3F7E-5ACD-472E-BEEE-A19021C30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498917" cy="4152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2857</xdr:rowOff>
    </xdr:from>
    <xdr:to>
      <xdr:col>1</xdr:col>
      <xdr:colOff>0</xdr:colOff>
      <xdr:row>43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19F3B-0A0E-4A18-8F0A-81A1CA223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606741</xdr:colOff>
      <xdr:row>3</xdr:row>
      <xdr:rowOff>171450</xdr:rowOff>
    </xdr:from>
    <xdr:to>
      <xdr:col>27</xdr:col>
      <xdr:colOff>9525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3961E-F4B4-4E6B-A55A-C982E0B8E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19</xdr:row>
      <xdr:rowOff>180975</xdr:rowOff>
    </xdr:from>
    <xdr:to>
      <xdr:col>21</xdr:col>
      <xdr:colOff>304800</xdr:colOff>
      <xdr:row>20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3DF953-B9B4-44D6-BC22-1FEAE7D7C804}"/>
            </a:ext>
          </a:extLst>
        </xdr:cNvPr>
        <xdr:cNvCxnSpPr/>
      </xdr:nvCxnSpPr>
      <xdr:spPr>
        <a:xfrm>
          <a:off x="17592675" y="3638550"/>
          <a:ext cx="1276350" cy="285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320040</xdr:colOff>
      <xdr:row>18</xdr:row>
      <xdr:rowOff>162877</xdr:rowOff>
    </xdr:from>
    <xdr:ext cx="23730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25E5529-B2B1-4BEF-9836-56C62129CA70}"/>
                </a:ext>
              </a:extLst>
            </xdr:cNvPr>
            <xdr:cNvSpPr txBox="1"/>
          </xdr:nvSpPr>
          <xdr:spPr>
            <a:xfrm>
              <a:off x="18884265" y="3439477"/>
              <a:ext cx="23730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25E5529-B2B1-4BEF-9836-56C62129CA70}"/>
                </a:ext>
              </a:extLst>
            </xdr:cNvPr>
            <xdr:cNvSpPr txBox="1"/>
          </xdr:nvSpPr>
          <xdr:spPr>
            <a:xfrm>
              <a:off x="18884265" y="3439477"/>
              <a:ext cx="23730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</a:rPr>
                <a:t>𝑝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↑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27</xdr:col>
      <xdr:colOff>1906</xdr:colOff>
      <xdr:row>3</xdr:row>
      <xdr:rowOff>171450</xdr:rowOff>
    </xdr:from>
    <xdr:to>
      <xdr:col>35</xdr:col>
      <xdr:colOff>598170</xdr:colOff>
      <xdr:row>24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F570E1-A3AF-4011-A003-5BBCE4CE4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247650</xdr:colOff>
      <xdr:row>19</xdr:row>
      <xdr:rowOff>180975</xdr:rowOff>
    </xdr:from>
    <xdr:to>
      <xdr:col>21</xdr:col>
      <xdr:colOff>308610</xdr:colOff>
      <xdr:row>20</xdr:row>
      <xdr:rowOff>13335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4D6D8DF-1410-4F42-AE84-CF2CAC62BBC3}"/>
            </a:ext>
          </a:extLst>
        </xdr:cNvPr>
        <xdr:cNvCxnSpPr/>
      </xdr:nvCxnSpPr>
      <xdr:spPr>
        <a:xfrm>
          <a:off x="17592675" y="3638550"/>
          <a:ext cx="1280160" cy="3238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0.16238</cdr:x>
      <cdr:y>0.63987</cdr:y>
    </cdr:from>
    <cdr:to>
      <cdr:x>0.39724</cdr:x>
      <cdr:y>0.64986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E4D6D8DF-1410-4F42-AE84-CF2CAC62BBC3}"/>
            </a:ext>
          </a:extLst>
        </cdr:cNvPr>
        <cdr:cNvCxnSpPr/>
      </cdr:nvCxnSpPr>
      <cdr:spPr>
        <a:xfrm xmlns:a="http://schemas.openxmlformats.org/drawingml/2006/main">
          <a:off x="889000" y="2441575"/>
          <a:ext cx="1285875" cy="38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0.39202</cdr:x>
      <cdr:y>0.58745</cdr:y>
    </cdr:from>
    <cdr:to>
      <cdr:x>0.43358</cdr:x>
      <cdr:y>0.63669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325E5529-B2B1-4BEF-9836-56C62129CA70}"/>
                </a:ext>
              </a:extLst>
            </cdr:cNvPr>
            <cdr:cNvSpPr txBox="1"/>
          </cdr:nvSpPr>
          <cdr:spPr>
            <a:xfrm xmlns:a="http://schemas.openxmlformats.org/drawingml/2006/main">
              <a:off x="2146300" y="2241550"/>
              <a:ext cx="227562" cy="1878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↑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𝑝</m:t>
                    </m:r>
                  </m:oMath>
                </m:oMathPara>
              </a14:m>
              <a:endParaRPr lang="en-US" sz="1100"/>
            </a:p>
          </cdr:txBody>
        </cdr:sp>
      </mc:Choice>
      <mc:Fallback>
        <cdr:sp macro="" textlink="">
          <cdr:nvSpPr>
            <cdr:cNvPr id="3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325E5529-B2B1-4BEF-9836-56C62129CA70}"/>
                </a:ext>
              </a:extLst>
            </cdr:cNvPr>
            <cdr:cNvSpPr txBox="1"/>
          </cdr:nvSpPr>
          <cdr:spPr>
            <a:xfrm xmlns:a="http://schemas.openxmlformats.org/drawingml/2006/main">
              <a:off x="2146300" y="2241550"/>
              <a:ext cx="227562" cy="1878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↑</a:t>
              </a:r>
              <a:r>
                <a:rPr lang="en-US" sz="1200" b="0" i="0">
                  <a:latin typeface="Cambria Math" panose="02040503050406030204" pitchFamily="18" charset="0"/>
                </a:rPr>
                <a:t>𝑝</a:t>
              </a:r>
              <a:endParaRPr 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workbookViewId="0">
      <selection activeCell="H2" sqref="H2"/>
    </sheetView>
  </sheetViews>
  <sheetFormatPr defaultRowHeight="14.4" x14ac:dyDescent="0.3"/>
  <cols>
    <col min="1" max="1" width="8.88671875" bestFit="1" customWidth="1"/>
    <col min="2" max="3" width="5.77734375" bestFit="1" customWidth="1"/>
    <col min="4" max="4" width="7" bestFit="1" customWidth="1"/>
    <col min="5" max="7" width="4.77734375" customWidth="1"/>
    <col min="8" max="8" width="5.5546875" customWidth="1"/>
    <col min="9" max="9" width="6" bestFit="1" customWidth="1"/>
    <col min="10" max="10" width="7.21875" bestFit="1" customWidth="1"/>
    <col min="11" max="11" width="7.21875" style="7" bestFit="1" customWidth="1"/>
    <col min="12" max="12" width="6.109375" style="7" bestFit="1" customWidth="1"/>
    <col min="13" max="13" width="6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23</v>
      </c>
      <c r="L1" s="1" t="s">
        <v>20</v>
      </c>
      <c r="M1" s="1"/>
    </row>
    <row r="2" spans="1:13" x14ac:dyDescent="0.3">
      <c r="A2" s="5">
        <v>150</v>
      </c>
      <c r="B2" s="1"/>
      <c r="C2" s="1"/>
      <c r="D2" s="1"/>
      <c r="E2" s="3">
        <v>1.4</v>
      </c>
      <c r="F2" s="3">
        <v>1006</v>
      </c>
      <c r="G2" s="3">
        <v>718</v>
      </c>
      <c r="H2" s="3">
        <v>3055.556</v>
      </c>
      <c r="I2" s="1"/>
      <c r="J2" s="3">
        <f>F3*(1+(E3-1)/E3*((H3/A3)^2*EXP(H3/A3)/(EXP(H3/A3)-1)^2))/1000</f>
        <v>1.0060155451562514</v>
      </c>
      <c r="K2" s="1"/>
      <c r="L2" s="1"/>
      <c r="M2" s="1"/>
    </row>
    <row r="3" spans="1:13" x14ac:dyDescent="0.3">
      <c r="A3" s="5">
        <v>200</v>
      </c>
      <c r="B3" s="1"/>
      <c r="C3" s="1"/>
      <c r="D3" s="1"/>
      <c r="E3" s="3">
        <v>1.4</v>
      </c>
      <c r="F3" s="3">
        <v>1006</v>
      </c>
      <c r="G3" s="3">
        <v>718</v>
      </c>
      <c r="H3" s="3">
        <v>3055.556</v>
      </c>
      <c r="I3" s="6">
        <f t="shared" ref="I3:I42" si="0">1 + (E3-1)/(1+(E3-1)*((H3/A3)^2*(EXP(H3/A3)/(EXP(H3/A3)-1)^2)))</f>
        <v>1.3999913468199008</v>
      </c>
      <c r="J3">
        <f>F3*(1+(E3-1)/E3*((H3/A3)^2*EXP(H3/A3)/(EXP(H3/A3)-1)^2))/1000</f>
        <v>1.0060155451562514</v>
      </c>
      <c r="K3" s="27">
        <f>G3*(1+(E3-1)/E3*((H3/A3)^2*EXP(H3/A3)/(EXP(H3/A3)-1)^2))/1000</f>
        <v>0.71801109485307002</v>
      </c>
      <c r="L3" s="27">
        <f>J3-K3</f>
        <v>0.28800445030318134</v>
      </c>
      <c r="M3" s="7"/>
    </row>
    <row r="4" spans="1:13" ht="28.8" x14ac:dyDescent="0.3">
      <c r="A4" s="2">
        <v>250</v>
      </c>
      <c r="B4" s="2" t="s">
        <v>6</v>
      </c>
      <c r="C4" s="2" t="s">
        <v>7</v>
      </c>
      <c r="D4" s="2">
        <v>1.401</v>
      </c>
      <c r="E4" s="3">
        <v>1.4</v>
      </c>
      <c r="F4" s="3">
        <v>1006</v>
      </c>
      <c r="G4" s="3">
        <v>718</v>
      </c>
      <c r="H4" s="3">
        <v>3055.556</v>
      </c>
      <c r="I4" s="6">
        <f t="shared" si="0"/>
        <v>1.3998824418783826</v>
      </c>
      <c r="J4">
        <f t="shared" ref="J4:J42" si="1">F4*(1+(E4-1)/E4*((H4/A4)^2*EXP(H4/A4)/(EXP(H4/A4)-1)^2))/1000</f>
        <v>1.0062112468529347</v>
      </c>
      <c r="K4" s="27">
        <f t="shared" ref="K4:K42" si="2">G4*(1+(E4-1)/E4*((H4/A4)^2*EXP(H4/A4)/(EXP(H4/A4)-1)^2))/1000</f>
        <v>0.71815077061670685</v>
      </c>
      <c r="L4" s="27">
        <f t="shared" ref="L4:L42" si="3">J4-K4</f>
        <v>0.28806047623622788</v>
      </c>
      <c r="M4" s="7"/>
    </row>
    <row r="5" spans="1:13" ht="28.8" x14ac:dyDescent="0.3">
      <c r="A5" s="2">
        <v>300</v>
      </c>
      <c r="B5" s="2" t="s">
        <v>8</v>
      </c>
      <c r="C5" s="2" t="s">
        <v>9</v>
      </c>
      <c r="D5" s="2">
        <v>1.4</v>
      </c>
      <c r="E5" s="3">
        <v>1.4</v>
      </c>
      <c r="F5" s="3">
        <v>1006</v>
      </c>
      <c r="G5" s="3">
        <v>718</v>
      </c>
      <c r="H5" s="3">
        <v>3055.556</v>
      </c>
      <c r="I5" s="6">
        <f t="shared" si="0"/>
        <v>1.3993747682812077</v>
      </c>
      <c r="J5">
        <f t="shared" si="1"/>
        <v>1.0071249424977302</v>
      </c>
      <c r="K5" s="27">
        <f t="shared" si="2"/>
        <v>0.71880289136517905</v>
      </c>
      <c r="L5" s="27">
        <f t="shared" si="3"/>
        <v>0.28832205113255116</v>
      </c>
      <c r="M5" s="7"/>
    </row>
    <row r="6" spans="1:13" ht="28.8" x14ac:dyDescent="0.3">
      <c r="A6" s="2">
        <v>350</v>
      </c>
      <c r="B6" s="2" t="s">
        <v>10</v>
      </c>
      <c r="C6" s="2" t="s">
        <v>11</v>
      </c>
      <c r="D6" s="2">
        <v>1.3979999999999999</v>
      </c>
      <c r="E6" s="3">
        <v>1.4</v>
      </c>
      <c r="F6" s="3">
        <v>1006</v>
      </c>
      <c r="G6" s="3">
        <v>718</v>
      </c>
      <c r="H6" s="3">
        <v>3055.556</v>
      </c>
      <c r="I6" s="6">
        <f t="shared" si="0"/>
        <v>1.3980379549406114</v>
      </c>
      <c r="J6">
        <f t="shared" si="1"/>
        <v>1.0095420479473034</v>
      </c>
      <c r="K6" s="27">
        <f t="shared" si="2"/>
        <v>0.72052802229240942</v>
      </c>
      <c r="L6" s="27">
        <f t="shared" si="3"/>
        <v>0.28901402565489398</v>
      </c>
      <c r="M6" s="7"/>
    </row>
    <row r="7" spans="1:13" ht="28.8" x14ac:dyDescent="0.3">
      <c r="A7" s="2">
        <v>400</v>
      </c>
      <c r="B7" s="2" t="s">
        <v>12</v>
      </c>
      <c r="C7" s="2">
        <v>0.72599999999999998</v>
      </c>
      <c r="D7" s="2">
        <v>1.395</v>
      </c>
      <c r="E7" s="3">
        <v>1.4</v>
      </c>
      <c r="F7" s="3">
        <v>1006</v>
      </c>
      <c r="G7" s="3">
        <v>718</v>
      </c>
      <c r="H7" s="3">
        <v>3055.556</v>
      </c>
      <c r="I7" s="6">
        <f t="shared" si="0"/>
        <v>1.3955514961855069</v>
      </c>
      <c r="J7">
        <f t="shared" si="1"/>
        <v>1.0140812935150334</v>
      </c>
      <c r="K7" s="27">
        <f t="shared" si="2"/>
        <v>0.72376776217076944</v>
      </c>
      <c r="L7" s="27">
        <f t="shared" si="3"/>
        <v>0.29031353134426396</v>
      </c>
      <c r="M7" s="7"/>
    </row>
    <row r="8" spans="1:13" ht="28.8" x14ac:dyDescent="0.3">
      <c r="A8" s="2">
        <v>450</v>
      </c>
      <c r="B8" s="2" t="s">
        <v>13</v>
      </c>
      <c r="C8" s="2">
        <v>0.73299999999999998</v>
      </c>
      <c r="D8" s="2">
        <v>1.391</v>
      </c>
      <c r="E8" s="3">
        <v>1.4</v>
      </c>
      <c r="F8" s="3">
        <v>1006</v>
      </c>
      <c r="G8" s="3">
        <v>718</v>
      </c>
      <c r="H8" s="3">
        <v>3055.556</v>
      </c>
      <c r="I8" s="6">
        <f t="shared" si="0"/>
        <v>1.3918529098645973</v>
      </c>
      <c r="J8">
        <f t="shared" si="1"/>
        <v>1.0209399584638004</v>
      </c>
      <c r="K8" s="27">
        <f t="shared" si="2"/>
        <v>0.72866291270080386</v>
      </c>
      <c r="L8" s="27">
        <f t="shared" si="3"/>
        <v>0.29227704576299651</v>
      </c>
      <c r="M8" s="7"/>
    </row>
    <row r="9" spans="1:13" ht="28.8" x14ac:dyDescent="0.3">
      <c r="A9" s="2">
        <v>500</v>
      </c>
      <c r="B9" s="2" t="s">
        <v>14</v>
      </c>
      <c r="C9" s="2">
        <v>0.74199999999999999</v>
      </c>
      <c r="D9" s="2">
        <v>1.387</v>
      </c>
      <c r="E9" s="3">
        <v>1.4</v>
      </c>
      <c r="F9" s="3">
        <v>1006</v>
      </c>
      <c r="G9" s="3">
        <v>718</v>
      </c>
      <c r="H9" s="3">
        <v>3055.556</v>
      </c>
      <c r="I9" s="6">
        <f t="shared" si="0"/>
        <v>1.3871160744881228</v>
      </c>
      <c r="J9">
        <f t="shared" si="1"/>
        <v>1.0299153612334984</v>
      </c>
      <c r="K9" s="27">
        <f t="shared" si="2"/>
        <v>0.73506881646685074</v>
      </c>
      <c r="L9" s="27">
        <f t="shared" si="3"/>
        <v>0.29484654476664762</v>
      </c>
      <c r="M9" s="7"/>
    </row>
    <row r="10" spans="1:13" ht="28.8" x14ac:dyDescent="0.3">
      <c r="A10" s="2">
        <v>550</v>
      </c>
      <c r="B10" s="2" t="s">
        <v>15</v>
      </c>
      <c r="C10" s="2">
        <v>0.753</v>
      </c>
      <c r="D10" s="2">
        <v>1.381</v>
      </c>
      <c r="E10" s="3">
        <v>1.4</v>
      </c>
      <c r="F10" s="3">
        <v>1006</v>
      </c>
      <c r="G10" s="3">
        <v>718</v>
      </c>
      <c r="H10" s="3">
        <v>3055.556</v>
      </c>
      <c r="I10" s="6">
        <f t="shared" si="0"/>
        <v>1.3816434989292834</v>
      </c>
      <c r="J10">
        <f t="shared" si="1"/>
        <v>1.0405622478437706</v>
      </c>
      <c r="K10" s="27">
        <f t="shared" si="2"/>
        <v>0.74266768782487802</v>
      </c>
      <c r="L10" s="27">
        <f t="shared" si="3"/>
        <v>0.29789456001889258</v>
      </c>
      <c r="M10" s="7"/>
    </row>
    <row r="11" spans="1:13" x14ac:dyDescent="0.3">
      <c r="A11" s="2">
        <v>600</v>
      </c>
      <c r="B11" s="2">
        <v>1.0509999999999999</v>
      </c>
      <c r="C11" s="2">
        <v>0.76400000000000001</v>
      </c>
      <c r="D11" s="2">
        <v>1.3759999999999999</v>
      </c>
      <c r="E11" s="3">
        <v>1.4</v>
      </c>
      <c r="F11" s="3">
        <v>1006</v>
      </c>
      <c r="G11" s="3">
        <v>718</v>
      </c>
      <c r="H11" s="3">
        <v>3055.556</v>
      </c>
      <c r="I11" s="6">
        <f t="shared" si="0"/>
        <v>1.3757609374628019</v>
      </c>
      <c r="J11">
        <f t="shared" si="1"/>
        <v>1.052352603631959</v>
      </c>
      <c r="K11" s="27">
        <f t="shared" si="2"/>
        <v>0.75108267336754131</v>
      </c>
      <c r="L11" s="27">
        <f t="shared" si="3"/>
        <v>0.30126993026441773</v>
      </c>
      <c r="M11" s="7"/>
    </row>
    <row r="12" spans="1:13" x14ac:dyDescent="0.3">
      <c r="A12" s="2">
        <v>650</v>
      </c>
      <c r="B12" s="2">
        <v>1.0629999999999999</v>
      </c>
      <c r="C12" s="2">
        <v>0.77600000000000002</v>
      </c>
      <c r="D12" s="2">
        <v>1.37</v>
      </c>
      <c r="E12" s="3">
        <v>1.4</v>
      </c>
      <c r="F12" s="3">
        <v>1006</v>
      </c>
      <c r="G12" s="3">
        <v>718</v>
      </c>
      <c r="H12" s="3">
        <v>3055.556</v>
      </c>
      <c r="I12" s="6">
        <f t="shared" si="0"/>
        <v>1.3697519051385048</v>
      </c>
      <c r="J12">
        <f t="shared" si="1"/>
        <v>1.0647837856522926</v>
      </c>
      <c r="K12" s="27">
        <f t="shared" si="2"/>
        <v>0.75995502793076153</v>
      </c>
      <c r="L12" s="27">
        <f t="shared" si="3"/>
        <v>0.30482875772153106</v>
      </c>
      <c r="M12" s="7"/>
    </row>
    <row r="13" spans="1:13" x14ac:dyDescent="0.3">
      <c r="A13" s="2">
        <v>700</v>
      </c>
      <c r="B13" s="2">
        <v>1.075</v>
      </c>
      <c r="C13" s="2">
        <v>0.78800000000000003</v>
      </c>
      <c r="D13" s="2">
        <v>1.3640000000000001</v>
      </c>
      <c r="E13" s="3">
        <v>1.4</v>
      </c>
      <c r="F13" s="3">
        <v>1006</v>
      </c>
      <c r="G13" s="3">
        <v>718</v>
      </c>
      <c r="H13" s="3">
        <v>3055.556</v>
      </c>
      <c r="I13" s="6">
        <f t="shared" si="0"/>
        <v>1.363831668715749</v>
      </c>
      <c r="J13">
        <f t="shared" si="1"/>
        <v>1.0774328402794255</v>
      </c>
      <c r="K13" s="27">
        <f t="shared" si="2"/>
        <v>0.76898288202845677</v>
      </c>
      <c r="L13" s="27">
        <f t="shared" si="3"/>
        <v>0.30844995825096877</v>
      </c>
      <c r="M13" s="7"/>
    </row>
    <row r="14" spans="1:13" x14ac:dyDescent="0.3">
      <c r="A14" s="2">
        <v>750</v>
      </c>
      <c r="B14" s="2">
        <v>1.087</v>
      </c>
      <c r="C14" s="2">
        <v>0.8</v>
      </c>
      <c r="D14" s="2">
        <v>1.359</v>
      </c>
      <c r="E14" s="3">
        <v>1.4</v>
      </c>
      <c r="F14" s="3">
        <v>1006</v>
      </c>
      <c r="G14" s="3">
        <v>718</v>
      </c>
      <c r="H14" s="3">
        <v>3055.556</v>
      </c>
      <c r="I14" s="6">
        <f t="shared" si="0"/>
        <v>1.3581466097827388</v>
      </c>
      <c r="J14">
        <f t="shared" si="1"/>
        <v>1.0899730143396271</v>
      </c>
      <c r="K14" s="27">
        <f t="shared" si="2"/>
        <v>0.77793302613901816</v>
      </c>
      <c r="L14" s="27">
        <f t="shared" si="3"/>
        <v>0.31203998820060896</v>
      </c>
      <c r="M14" s="7"/>
    </row>
    <row r="15" spans="1:13" x14ac:dyDescent="0.3">
      <c r="A15" s="2">
        <v>800</v>
      </c>
      <c r="B15" s="2">
        <v>1.099</v>
      </c>
      <c r="C15" s="2">
        <v>0.81200000000000006</v>
      </c>
      <c r="D15" s="2">
        <v>1.3540000000000001</v>
      </c>
      <c r="E15" s="3">
        <v>1.4</v>
      </c>
      <c r="F15" s="3">
        <v>1006</v>
      </c>
      <c r="G15" s="3">
        <v>718</v>
      </c>
      <c r="H15" s="3">
        <v>3055.556</v>
      </c>
      <c r="I15" s="6">
        <f t="shared" si="0"/>
        <v>1.3527854100308447</v>
      </c>
      <c r="J15">
        <f t="shared" si="1"/>
        <v>1.1021690999652844</v>
      </c>
      <c r="K15" s="27">
        <f t="shared" si="2"/>
        <v>0.78663758824560071</v>
      </c>
      <c r="L15" s="27">
        <f t="shared" si="3"/>
        <v>0.31553151171968374</v>
      </c>
      <c r="M15" s="7"/>
    </row>
    <row r="16" spans="1:13" x14ac:dyDescent="0.3">
      <c r="A16" s="2">
        <v>900</v>
      </c>
      <c r="B16" s="2">
        <v>1.121</v>
      </c>
      <c r="C16" s="2">
        <v>0.83399999999999996</v>
      </c>
      <c r="D16" s="2">
        <v>1.3440000000000001</v>
      </c>
      <c r="E16" s="3">
        <v>1.4</v>
      </c>
      <c r="F16" s="3">
        <v>1006</v>
      </c>
      <c r="G16" s="3">
        <v>718</v>
      </c>
      <c r="H16" s="3">
        <v>3055.556</v>
      </c>
      <c r="I16" s="6">
        <f t="shared" si="0"/>
        <v>1.3431855814672908</v>
      </c>
      <c r="J16">
        <f t="shared" si="1"/>
        <v>1.1249595953127036</v>
      </c>
      <c r="K16" s="27">
        <f t="shared" si="2"/>
        <v>0.80290356802636298</v>
      </c>
      <c r="L16" s="27">
        <f t="shared" si="3"/>
        <v>0.32205602728634064</v>
      </c>
      <c r="M16" s="7"/>
    </row>
    <row r="17" spans="1:13" x14ac:dyDescent="0.3">
      <c r="A17" s="2">
        <v>1000</v>
      </c>
      <c r="B17" s="2">
        <v>1.1419999999999999</v>
      </c>
      <c r="C17" s="2">
        <v>0.85499999999999998</v>
      </c>
      <c r="D17" s="2">
        <v>1.3360000000000001</v>
      </c>
      <c r="E17" s="3">
        <v>1.4</v>
      </c>
      <c r="F17" s="3">
        <v>1006</v>
      </c>
      <c r="G17" s="3">
        <v>718</v>
      </c>
      <c r="H17" s="3">
        <v>3055.556</v>
      </c>
      <c r="I17" s="6">
        <f t="shared" si="0"/>
        <v>1.3350923268127248</v>
      </c>
      <c r="J17">
        <f t="shared" si="1"/>
        <v>1.1451879064825439</v>
      </c>
      <c r="K17" s="27">
        <f t="shared" si="2"/>
        <v>0.81734087162471825</v>
      </c>
      <c r="L17" s="27">
        <f t="shared" si="3"/>
        <v>0.32784703485782563</v>
      </c>
      <c r="M17" s="7"/>
    </row>
    <row r="18" spans="1:13" x14ac:dyDescent="0.3">
      <c r="A18" s="2">
        <v>1100</v>
      </c>
      <c r="B18" s="2">
        <v>1.155</v>
      </c>
      <c r="C18" s="2">
        <v>0.86799999999999999</v>
      </c>
      <c r="D18" s="2">
        <v>1.331</v>
      </c>
      <c r="E18" s="3">
        <v>1.4</v>
      </c>
      <c r="F18" s="3">
        <v>1006</v>
      </c>
      <c r="G18" s="3">
        <v>718</v>
      </c>
      <c r="H18" s="3">
        <v>3055.556</v>
      </c>
      <c r="I18" s="6">
        <f t="shared" si="0"/>
        <v>1.328355419336364</v>
      </c>
      <c r="J18">
        <f t="shared" si="1"/>
        <v>1.162786657521655</v>
      </c>
      <c r="K18" s="27">
        <f t="shared" si="2"/>
        <v>0.82990141163076359</v>
      </c>
      <c r="L18" s="27">
        <f t="shared" si="3"/>
        <v>0.33288524589089141</v>
      </c>
      <c r="M18" s="7"/>
    </row>
    <row r="19" spans="1:13" x14ac:dyDescent="0.3">
      <c r="A19" s="2">
        <v>1200</v>
      </c>
      <c r="B19" s="2">
        <v>1.173</v>
      </c>
      <c r="C19" s="2">
        <v>0.88600000000000001</v>
      </c>
      <c r="D19" s="2">
        <v>1.3240000000000001</v>
      </c>
      <c r="E19" s="3">
        <v>1.4</v>
      </c>
      <c r="F19" s="3">
        <v>1006</v>
      </c>
      <c r="G19" s="3">
        <v>718</v>
      </c>
      <c r="H19" s="3">
        <v>3055.556</v>
      </c>
      <c r="I19" s="6">
        <f t="shared" si="0"/>
        <v>1.3227656075345782</v>
      </c>
      <c r="J19">
        <f t="shared" si="1"/>
        <v>1.1779465346777349</v>
      </c>
      <c r="K19" s="27">
        <f t="shared" si="2"/>
        <v>0.84072128419345304</v>
      </c>
      <c r="L19" s="27">
        <f t="shared" si="3"/>
        <v>0.33722525048428187</v>
      </c>
      <c r="M19" s="7"/>
    </row>
    <row r="20" spans="1:13" x14ac:dyDescent="0.3">
      <c r="A20" s="2">
        <v>1300</v>
      </c>
      <c r="B20" s="2">
        <v>1.19</v>
      </c>
      <c r="C20" s="2">
        <v>0.90300000000000002</v>
      </c>
      <c r="D20" s="2">
        <v>1.3180000000000001</v>
      </c>
      <c r="E20" s="3">
        <v>1.4</v>
      </c>
      <c r="F20" s="3">
        <v>1006</v>
      </c>
      <c r="G20" s="3">
        <v>718</v>
      </c>
      <c r="H20" s="3">
        <v>3055.556</v>
      </c>
      <c r="I20" s="6">
        <f t="shared" si="0"/>
        <v>1.3181189183188151</v>
      </c>
      <c r="J20">
        <f t="shared" si="1"/>
        <v>1.1909541239092754</v>
      </c>
      <c r="K20" s="27">
        <f t="shared" si="2"/>
        <v>0.85000503078216672</v>
      </c>
      <c r="L20" s="27">
        <f t="shared" si="3"/>
        <v>0.34094909312710864</v>
      </c>
      <c r="M20" s="7"/>
    </row>
    <row r="21" spans="1:13" x14ac:dyDescent="0.3">
      <c r="A21" s="2">
        <v>1400</v>
      </c>
      <c r="B21" s="2">
        <v>1.204</v>
      </c>
      <c r="C21" s="2">
        <v>0.91700000000000004</v>
      </c>
      <c r="D21" s="2">
        <v>1.3129999999999999</v>
      </c>
      <c r="E21" s="3">
        <v>1.4</v>
      </c>
      <c r="F21" s="3">
        <v>1006</v>
      </c>
      <c r="G21" s="3">
        <v>718</v>
      </c>
      <c r="H21" s="3">
        <v>3055.556</v>
      </c>
      <c r="I21" s="6">
        <f t="shared" si="0"/>
        <v>1.314238652906359</v>
      </c>
      <c r="J21">
        <f t="shared" si="1"/>
        <v>1.2021109912078565</v>
      </c>
      <c r="K21" s="27">
        <f t="shared" si="2"/>
        <v>0.85796788438095517</v>
      </c>
      <c r="L21" s="27">
        <f t="shared" si="3"/>
        <v>0.3441431068269013</v>
      </c>
      <c r="M21" s="7"/>
    </row>
    <row r="22" spans="1:13" x14ac:dyDescent="0.3">
      <c r="A22" s="2">
        <v>1500</v>
      </c>
      <c r="B22" s="2">
        <v>1.216</v>
      </c>
      <c r="C22" s="2">
        <v>0.92900000000000005</v>
      </c>
      <c r="D22" s="2">
        <v>1.3089999999999999</v>
      </c>
      <c r="E22" s="3">
        <v>1.4</v>
      </c>
      <c r="F22" s="3">
        <v>1006</v>
      </c>
      <c r="G22" s="3">
        <v>718</v>
      </c>
      <c r="H22" s="3">
        <v>3055.556</v>
      </c>
      <c r="I22" s="6">
        <f t="shared" si="0"/>
        <v>1.3109793308137394</v>
      </c>
      <c r="J22">
        <f t="shared" si="1"/>
        <v>1.211697623897291</v>
      </c>
      <c r="K22" s="27">
        <f t="shared" si="2"/>
        <v>0.86481003375572052</v>
      </c>
      <c r="L22" s="27">
        <f t="shared" si="3"/>
        <v>0.34688759014157045</v>
      </c>
      <c r="M22" s="7"/>
    </row>
    <row r="23" spans="1:13" x14ac:dyDescent="0.3">
      <c r="A23" s="4">
        <v>1600</v>
      </c>
      <c r="B23" s="3"/>
      <c r="C23" s="3"/>
      <c r="D23" s="3"/>
      <c r="E23" s="3">
        <v>1.4</v>
      </c>
      <c r="F23" s="3">
        <v>1006</v>
      </c>
      <c r="G23" s="3">
        <v>718</v>
      </c>
      <c r="H23" s="3">
        <v>3055.556</v>
      </c>
      <c r="I23" s="6">
        <f t="shared" si="0"/>
        <v>1.3082239065935304</v>
      </c>
      <c r="J23">
        <f t="shared" si="1"/>
        <v>1.2199602968395313</v>
      </c>
      <c r="K23" s="27">
        <f t="shared" si="2"/>
        <v>0.87070724963298551</v>
      </c>
      <c r="L23" s="27">
        <f t="shared" si="3"/>
        <v>0.34925304720654582</v>
      </c>
      <c r="M23" s="7"/>
    </row>
    <row r="24" spans="1:13" x14ac:dyDescent="0.3">
      <c r="A24" s="2">
        <v>1700</v>
      </c>
      <c r="E24" s="3">
        <v>1.4</v>
      </c>
      <c r="F24" s="3">
        <v>1006</v>
      </c>
      <c r="G24" s="3">
        <v>718</v>
      </c>
      <c r="H24" s="3">
        <v>3055.556</v>
      </c>
      <c r="I24" s="6">
        <f t="shared" si="0"/>
        <v>1.3058791032387411</v>
      </c>
      <c r="J24">
        <f t="shared" si="1"/>
        <v>1.2271088842880975</v>
      </c>
      <c r="K24" s="27">
        <f t="shared" si="2"/>
        <v>0.87580932298096814</v>
      </c>
      <c r="L24" s="27">
        <f t="shared" si="3"/>
        <v>0.35129956130712936</v>
      </c>
      <c r="M24" s="7"/>
    </row>
    <row r="25" spans="1:13" x14ac:dyDescent="0.3">
      <c r="A25" s="4">
        <v>1800</v>
      </c>
      <c r="E25" s="3">
        <v>1.4</v>
      </c>
      <c r="F25" s="3">
        <v>1006</v>
      </c>
      <c r="G25" s="3">
        <v>718</v>
      </c>
      <c r="H25" s="3">
        <v>3055.556</v>
      </c>
      <c r="I25" s="6">
        <f t="shared" si="0"/>
        <v>1.3038707563454395</v>
      </c>
      <c r="J25">
        <f t="shared" si="1"/>
        <v>1.2333194326795416</v>
      </c>
      <c r="K25" s="27">
        <f t="shared" si="2"/>
        <v>0.88024190125637258</v>
      </c>
      <c r="L25" s="27">
        <f t="shared" si="3"/>
        <v>0.353077531423169</v>
      </c>
      <c r="M25" s="7"/>
    </row>
    <row r="26" spans="1:13" x14ac:dyDescent="0.3">
      <c r="A26" s="2">
        <v>1900</v>
      </c>
      <c r="E26" s="3">
        <v>1.4</v>
      </c>
      <c r="F26" s="3">
        <v>1006</v>
      </c>
      <c r="G26" s="3">
        <v>718</v>
      </c>
      <c r="H26" s="3">
        <v>3055.556</v>
      </c>
      <c r="I26" s="6">
        <f t="shared" si="0"/>
        <v>1.3021397976963645</v>
      </c>
      <c r="J26">
        <f t="shared" si="1"/>
        <v>1.2387384406349538</v>
      </c>
      <c r="K26" s="27">
        <f t="shared" si="2"/>
        <v>0.8841095431171937</v>
      </c>
      <c r="L26" s="27">
        <f t="shared" si="3"/>
        <v>0.35462889751776006</v>
      </c>
      <c r="M26" s="7"/>
    </row>
    <row r="27" spans="1:13" x14ac:dyDescent="0.3">
      <c r="A27" s="4">
        <v>2000</v>
      </c>
      <c r="E27" s="3">
        <v>1.4</v>
      </c>
      <c r="F27" s="3">
        <v>1006</v>
      </c>
      <c r="G27" s="3">
        <v>718</v>
      </c>
      <c r="H27" s="3">
        <v>3055.556</v>
      </c>
      <c r="I27" s="6">
        <f t="shared" si="0"/>
        <v>1.3006389963665319</v>
      </c>
      <c r="J27">
        <f t="shared" si="1"/>
        <v>1.2434874157647375</v>
      </c>
      <c r="K27" s="27">
        <f t="shared" si="2"/>
        <v>0.88749897069491213</v>
      </c>
      <c r="L27" s="27">
        <f t="shared" si="3"/>
        <v>0.35598844506982541</v>
      </c>
      <c r="M27" s="7"/>
    </row>
    <row r="28" spans="1:13" x14ac:dyDescent="0.3">
      <c r="A28" s="4">
        <v>2200</v>
      </c>
      <c r="E28" s="3">
        <v>1.4</v>
      </c>
      <c r="F28" s="3">
        <v>1006</v>
      </c>
      <c r="G28" s="3">
        <v>718</v>
      </c>
      <c r="H28" s="3">
        <v>3055.556</v>
      </c>
      <c r="I28" s="6">
        <f t="shared" si="0"/>
        <v>1.2981832866909402</v>
      </c>
      <c r="J28">
        <f t="shared" si="1"/>
        <v>1.2513611064082544</v>
      </c>
      <c r="K28" s="27">
        <f t="shared" si="2"/>
        <v>0.89311856302298864</v>
      </c>
      <c r="L28" s="27">
        <f t="shared" si="3"/>
        <v>0.35824254338526573</v>
      </c>
      <c r="M28" s="7"/>
    </row>
    <row r="29" spans="1:13" x14ac:dyDescent="0.3">
      <c r="A29" s="4">
        <v>2400</v>
      </c>
      <c r="E29" s="3">
        <v>1.4</v>
      </c>
      <c r="F29" s="3">
        <v>1006</v>
      </c>
      <c r="G29" s="3">
        <v>718</v>
      </c>
      <c r="H29" s="3">
        <v>3055.556</v>
      </c>
      <c r="I29" s="6">
        <f t="shared" si="0"/>
        <v>1.2962782573488338</v>
      </c>
      <c r="J29">
        <f t="shared" si="1"/>
        <v>1.2575590629487681</v>
      </c>
      <c r="K29" s="27">
        <f t="shared" si="2"/>
        <v>0.89754215427158601</v>
      </c>
      <c r="L29" s="27">
        <f t="shared" si="3"/>
        <v>0.36001690867718206</v>
      </c>
      <c r="M29" s="7"/>
    </row>
    <row r="30" spans="1:13" x14ac:dyDescent="0.3">
      <c r="A30" s="4">
        <v>2600</v>
      </c>
      <c r="E30" s="3">
        <v>1.4</v>
      </c>
      <c r="F30" s="3">
        <v>1006</v>
      </c>
      <c r="G30" s="3">
        <v>718</v>
      </c>
      <c r="H30" s="3">
        <v>3055.556</v>
      </c>
      <c r="I30" s="6">
        <f t="shared" si="0"/>
        <v>1.2947732090910684</v>
      </c>
      <c r="J30">
        <f t="shared" si="1"/>
        <v>1.2625123394373934</v>
      </c>
      <c r="K30" s="27">
        <f t="shared" si="2"/>
        <v>0.90107739534398457</v>
      </c>
      <c r="L30" s="27">
        <f t="shared" si="3"/>
        <v>0.36143494409340882</v>
      </c>
      <c r="M30" s="7"/>
    </row>
    <row r="31" spans="1:13" x14ac:dyDescent="0.3">
      <c r="A31" s="4">
        <v>2800</v>
      </c>
      <c r="E31" s="3">
        <v>1.4</v>
      </c>
      <c r="F31" s="3">
        <v>1006</v>
      </c>
      <c r="G31" s="3">
        <v>718</v>
      </c>
      <c r="H31" s="3">
        <v>3055.556</v>
      </c>
      <c r="I31" s="6">
        <f t="shared" si="0"/>
        <v>1.2935648965235504</v>
      </c>
      <c r="J31">
        <f t="shared" si="1"/>
        <v>1.2665257824110612</v>
      </c>
      <c r="K31" s="27">
        <f t="shared" si="2"/>
        <v>0.90394186060749693</v>
      </c>
      <c r="L31" s="27">
        <f t="shared" si="3"/>
        <v>0.36258392180356425</v>
      </c>
      <c r="M31" s="7"/>
    </row>
    <row r="32" spans="1:13" x14ac:dyDescent="0.3">
      <c r="A32" s="4">
        <v>3000</v>
      </c>
      <c r="E32" s="3">
        <v>1.4</v>
      </c>
      <c r="F32" s="3">
        <v>1006</v>
      </c>
      <c r="G32" s="3">
        <v>718</v>
      </c>
      <c r="H32" s="3">
        <v>3055.556</v>
      </c>
      <c r="I32" s="6">
        <f t="shared" si="0"/>
        <v>1.2925809490373705</v>
      </c>
      <c r="J32">
        <f t="shared" si="1"/>
        <v>1.2698184788174451</v>
      </c>
      <c r="K32" s="27">
        <f t="shared" si="2"/>
        <v>0.90629191629316663</v>
      </c>
      <c r="L32" s="27">
        <f t="shared" si="3"/>
        <v>0.36352656252427851</v>
      </c>
      <c r="M32" s="7"/>
    </row>
    <row r="33" spans="1:13" x14ac:dyDescent="0.3">
      <c r="A33" s="4">
        <v>3200</v>
      </c>
      <c r="E33" s="3">
        <v>1.4</v>
      </c>
      <c r="F33" s="3">
        <v>1006</v>
      </c>
      <c r="G33" s="3">
        <v>718</v>
      </c>
      <c r="H33" s="3">
        <v>3055.556</v>
      </c>
      <c r="I33" s="6">
        <f t="shared" si="0"/>
        <v>1.2917695596906471</v>
      </c>
      <c r="J33">
        <f t="shared" si="1"/>
        <v>1.2725504317532803</v>
      </c>
      <c r="K33" s="27">
        <f t="shared" si="2"/>
        <v>0.90824175944220198</v>
      </c>
      <c r="L33" s="27">
        <f t="shared" si="3"/>
        <v>0.36430867231107833</v>
      </c>
      <c r="M33" s="7"/>
    </row>
    <row r="34" spans="1:13" x14ac:dyDescent="0.3">
      <c r="A34" s="4">
        <v>3400</v>
      </c>
      <c r="E34" s="3">
        <v>1.4</v>
      </c>
      <c r="F34" s="3">
        <v>1006</v>
      </c>
      <c r="G34" s="3">
        <v>718</v>
      </c>
      <c r="H34" s="3">
        <v>3055.556</v>
      </c>
      <c r="I34" s="6">
        <f t="shared" si="0"/>
        <v>1.2910929251341496</v>
      </c>
      <c r="J34">
        <f t="shared" si="1"/>
        <v>1.2748403104672665</v>
      </c>
      <c r="K34" s="27">
        <f t="shared" si="2"/>
        <v>0.9098760863971147</v>
      </c>
      <c r="L34" s="27">
        <f t="shared" si="3"/>
        <v>0.36496422407015183</v>
      </c>
      <c r="M34" s="7"/>
    </row>
    <row r="35" spans="1:13" x14ac:dyDescent="0.3">
      <c r="A35" s="4">
        <v>3600</v>
      </c>
      <c r="E35" s="3">
        <v>1.4</v>
      </c>
      <c r="F35" s="3">
        <v>1006</v>
      </c>
      <c r="G35" s="3">
        <v>718</v>
      </c>
      <c r="H35" s="3">
        <v>3055.556</v>
      </c>
      <c r="I35" s="6">
        <f t="shared" si="0"/>
        <v>1.2905229769686648</v>
      </c>
      <c r="J35">
        <f t="shared" si="1"/>
        <v>1.2767774154601836</v>
      </c>
      <c r="K35" s="27">
        <f t="shared" si="2"/>
        <v>0.91125863250537964</v>
      </c>
      <c r="L35" s="27">
        <f t="shared" si="3"/>
        <v>0.365518782954804</v>
      </c>
      <c r="M35" s="7"/>
    </row>
    <row r="36" spans="1:13" x14ac:dyDescent="0.3">
      <c r="A36" s="4">
        <v>3800</v>
      </c>
      <c r="E36" s="3">
        <v>1.4</v>
      </c>
      <c r="F36" s="3">
        <v>1006</v>
      </c>
      <c r="G36" s="3">
        <v>718</v>
      </c>
      <c r="H36" s="3">
        <v>3055.556</v>
      </c>
      <c r="I36" s="6">
        <f t="shared" si="0"/>
        <v>1.2900385438859956</v>
      </c>
      <c r="J36">
        <f t="shared" si="1"/>
        <v>1.27842986242095</v>
      </c>
      <c r="K36" s="27">
        <f t="shared" si="2"/>
        <v>0.91243801313940576</v>
      </c>
      <c r="L36" s="27">
        <f t="shared" si="3"/>
        <v>0.36599184928154427</v>
      </c>
      <c r="M36" s="7"/>
    </row>
    <row r="37" spans="1:13" x14ac:dyDescent="0.3">
      <c r="A37" s="4">
        <v>4000</v>
      </c>
      <c r="E37" s="3">
        <v>1.4</v>
      </c>
      <c r="F37" s="3">
        <v>1006</v>
      </c>
      <c r="G37" s="3">
        <v>718</v>
      </c>
      <c r="H37" s="3">
        <v>3055.556</v>
      </c>
      <c r="I37" s="6">
        <f t="shared" si="0"/>
        <v>1.2896234267541389</v>
      </c>
      <c r="J37">
        <f t="shared" si="1"/>
        <v>1.2798502641411889</v>
      </c>
      <c r="K37" s="27">
        <f t="shared" si="2"/>
        <v>0.91345177897949648</v>
      </c>
      <c r="L37" s="27">
        <f t="shared" si="3"/>
        <v>0.36639848516169238</v>
      </c>
      <c r="M37" s="7"/>
    </row>
    <row r="38" spans="1:13" x14ac:dyDescent="0.3">
      <c r="A38" s="4">
        <v>4200</v>
      </c>
      <c r="E38" s="3">
        <v>1.4</v>
      </c>
      <c r="F38" s="3">
        <v>1006</v>
      </c>
      <c r="G38" s="3">
        <v>718</v>
      </c>
      <c r="H38" s="3">
        <v>3055.556</v>
      </c>
      <c r="I38" s="6">
        <f t="shared" si="0"/>
        <v>1.2892650684142866</v>
      </c>
      <c r="J38">
        <f t="shared" si="1"/>
        <v>1.2810797336799189</v>
      </c>
      <c r="K38" s="27">
        <f t="shared" si="2"/>
        <v>0.91432927314332191</v>
      </c>
      <c r="L38" s="27">
        <f t="shared" si="3"/>
        <v>0.36675046053659699</v>
      </c>
      <c r="M38" s="7"/>
    </row>
    <row r="39" spans="1:13" x14ac:dyDescent="0.3">
      <c r="A39" s="4">
        <v>4400</v>
      </c>
      <c r="E39" s="3">
        <v>1.4</v>
      </c>
      <c r="F39" s="3">
        <v>1006</v>
      </c>
      <c r="G39" s="3">
        <v>718</v>
      </c>
      <c r="H39" s="3">
        <v>3055.556</v>
      </c>
      <c r="I39" s="6">
        <f t="shared" si="0"/>
        <v>1.2889536185071817</v>
      </c>
      <c r="J39">
        <f t="shared" si="1"/>
        <v>1.2821507448815663</v>
      </c>
      <c r="K39" s="27">
        <f t="shared" si="2"/>
        <v>0.91509367278823528</v>
      </c>
      <c r="L39" s="27">
        <f t="shared" si="3"/>
        <v>0.36705707209333105</v>
      </c>
      <c r="M39" s="7"/>
    </row>
    <row r="40" spans="1:13" x14ac:dyDescent="0.3">
      <c r="A40" s="4">
        <v>4600</v>
      </c>
      <c r="E40" s="3">
        <v>1.4</v>
      </c>
      <c r="F40" s="3">
        <v>1006</v>
      </c>
      <c r="G40" s="3">
        <v>718</v>
      </c>
      <c r="H40" s="3">
        <v>3055.556</v>
      </c>
      <c r="I40" s="6">
        <f t="shared" si="0"/>
        <v>1.2886812655064688</v>
      </c>
      <c r="J40">
        <f t="shared" si="1"/>
        <v>1.2830892040099771</v>
      </c>
      <c r="K40" s="27">
        <f t="shared" si="2"/>
        <v>0.91576346767312489</v>
      </c>
      <c r="L40" s="27">
        <f t="shared" si="3"/>
        <v>0.36732573633685217</v>
      </c>
      <c r="M40" s="7"/>
    </row>
    <row r="41" spans="1:13" x14ac:dyDescent="0.3">
      <c r="A41" s="4">
        <v>4800</v>
      </c>
      <c r="E41" s="3">
        <v>1.4</v>
      </c>
      <c r="F41" s="3">
        <v>1006</v>
      </c>
      <c r="G41" s="3">
        <v>718</v>
      </c>
      <c r="H41" s="3">
        <v>3055.556</v>
      </c>
      <c r="I41" s="6">
        <f t="shared" si="0"/>
        <v>1.2884417525777017</v>
      </c>
      <c r="J41">
        <f t="shared" si="1"/>
        <v>1.2839159691784605</v>
      </c>
      <c r="K41" s="27">
        <f t="shared" si="2"/>
        <v>0.91635354460251961</v>
      </c>
      <c r="L41" s="27">
        <f t="shared" si="3"/>
        <v>0.3675624245759409</v>
      </c>
      <c r="M41" s="7"/>
    </row>
    <row r="42" spans="1:13" x14ac:dyDescent="0.3">
      <c r="A42" s="4">
        <v>5000</v>
      </c>
      <c r="E42" s="3">
        <v>1.4</v>
      </c>
      <c r="F42" s="3">
        <v>1006</v>
      </c>
      <c r="G42" s="3">
        <v>718</v>
      </c>
      <c r="H42" s="3">
        <v>3055.556</v>
      </c>
      <c r="I42" s="6">
        <f t="shared" si="0"/>
        <v>1.2882300219001386</v>
      </c>
      <c r="J42">
        <f t="shared" si="1"/>
        <v>1.284647978115343</v>
      </c>
      <c r="K42" s="27">
        <f t="shared" si="2"/>
        <v>0.91687599233281947</v>
      </c>
      <c r="L42" s="27">
        <f t="shared" si="3"/>
        <v>0.36777198578252357</v>
      </c>
      <c r="M42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CA04-5D79-4FA6-991E-2533F6E48D2C}">
  <dimension ref="A1:P53"/>
  <sheetViews>
    <sheetView workbookViewId="0">
      <selection activeCell="W6" sqref="W6"/>
    </sheetView>
  </sheetViews>
  <sheetFormatPr defaultRowHeight="14.4" x14ac:dyDescent="0.3"/>
  <cols>
    <col min="2" max="2" width="5.77734375" customWidth="1"/>
    <col min="3" max="3" width="5.77734375" bestFit="1" customWidth="1"/>
    <col min="4" max="4" width="7" bestFit="1" customWidth="1"/>
    <col min="5" max="7" width="4.77734375" customWidth="1"/>
    <col min="8" max="8" width="5.5546875" customWidth="1"/>
    <col min="9" max="9" width="6" bestFit="1" customWidth="1"/>
    <col min="10" max="10" width="7.21875" bestFit="1" customWidth="1"/>
    <col min="11" max="11" width="7.21875" style="7" bestFit="1" customWidth="1"/>
    <col min="12" max="12" width="6.109375" style="7" bestFit="1" customWidth="1"/>
    <col min="13" max="13" width="6.33203125" bestFit="1" customWidth="1"/>
  </cols>
  <sheetData>
    <row r="1" spans="1:16" ht="15" thickBot="1" x14ac:dyDescent="0.35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23</v>
      </c>
      <c r="L1" s="1" t="s">
        <v>20</v>
      </c>
      <c r="M1" s="1"/>
      <c r="P1" s="1"/>
    </row>
    <row r="2" spans="1:16" ht="15" thickBot="1" x14ac:dyDescent="0.35">
      <c r="A2" s="12">
        <v>175</v>
      </c>
      <c r="B2">
        <v>709</v>
      </c>
      <c r="C2" s="1"/>
      <c r="D2" s="1"/>
      <c r="E2" s="16">
        <v>1.2889999999999999</v>
      </c>
      <c r="F2" s="3">
        <v>846</v>
      </c>
      <c r="G2" s="15">
        <v>657</v>
      </c>
      <c r="H2" s="3">
        <v>2340</v>
      </c>
      <c r="I2" s="6">
        <f>1 + (E2-1)/(1+(E2-1)*((H2/A2)^2*(EXP(H2/A2)/(EXP(H2/A2)-1)^2)))</f>
        <v>1.2889767201580107</v>
      </c>
      <c r="J2">
        <f>F2*(1+(E2-1)/E2*((H2/A2)^2*EXP(H2/A2)/(EXP(H2/A2)-1)^2))</f>
        <v>846.05287308077504</v>
      </c>
      <c r="K2" s="7">
        <f>G2*(1+(E2-1)/E2*((H2/A2)^2*EXP(H2/A2)/(EXP(H2/A2)-1)^2))</f>
        <v>657.041061009538</v>
      </c>
      <c r="L2" s="7">
        <f>J2-K2</f>
        <v>189.01181207123705</v>
      </c>
      <c r="M2" s="7"/>
    </row>
    <row r="3" spans="1:16" ht="29.4" thickBot="1" x14ac:dyDescent="0.35">
      <c r="A3" s="13">
        <v>200</v>
      </c>
      <c r="B3">
        <v>735</v>
      </c>
      <c r="C3" s="2" t="s">
        <v>7</v>
      </c>
      <c r="D3" s="2">
        <v>1.401</v>
      </c>
      <c r="E3" s="16">
        <v>1.2889999999999999</v>
      </c>
      <c r="F3" s="3">
        <v>846</v>
      </c>
      <c r="G3" s="15">
        <v>657</v>
      </c>
      <c r="H3" s="3">
        <v>2340</v>
      </c>
      <c r="I3" s="6">
        <f t="shared" ref="I3:I53" si="0">1 + (E3-1)/(1+(E3-1)*((H3/A3)^2*(EXP(H3/A3)/(EXP(H3/A3)-1)^2)))</f>
        <v>1.2889052047234693</v>
      </c>
      <c r="J3">
        <f t="shared" ref="J3:J53" si="1">F3*(1+(E3-1)/E3*((H3/A3)^2*EXP(H3/A3)/(EXP(H3/A3)-1)^2))</f>
        <v>846.21535193462182</v>
      </c>
      <c r="K3" s="7">
        <f t="shared" ref="K3:K53" si="2">G3*(1+(E3-1)/E3*((H3/A3)^2*EXP(H3/A3)/(EXP(H3/A3)-1)^2))</f>
        <v>657.16724139603605</v>
      </c>
      <c r="L3" s="7">
        <f t="shared" ref="L3:L53" si="3">J3-K3</f>
        <v>189.04811053858577</v>
      </c>
      <c r="M3" s="7"/>
    </row>
    <row r="4" spans="1:16" ht="29.4" thickBot="1" x14ac:dyDescent="0.35">
      <c r="A4" s="13">
        <v>225</v>
      </c>
      <c r="B4">
        <v>763</v>
      </c>
      <c r="C4" s="2" t="s">
        <v>9</v>
      </c>
      <c r="D4" s="2">
        <v>1.4</v>
      </c>
      <c r="E4" s="16">
        <v>1.2889999999999999</v>
      </c>
      <c r="F4" s="3">
        <v>846</v>
      </c>
      <c r="G4" s="15">
        <v>657</v>
      </c>
      <c r="H4" s="3">
        <v>2340</v>
      </c>
      <c r="I4" s="6">
        <f t="shared" si="0"/>
        <v>1.2887253287349263</v>
      </c>
      <c r="J4">
        <f t="shared" si="1"/>
        <v>846.62437540743326</v>
      </c>
      <c r="K4" s="7">
        <f t="shared" si="2"/>
        <v>657.48488728449604</v>
      </c>
      <c r="L4" s="7">
        <f t="shared" si="3"/>
        <v>189.13948812293722</v>
      </c>
      <c r="M4" s="7"/>
    </row>
    <row r="5" spans="1:16" ht="29.4" thickBot="1" x14ac:dyDescent="0.35">
      <c r="A5" s="13">
        <v>250</v>
      </c>
      <c r="B5">
        <v>791</v>
      </c>
      <c r="C5" s="2" t="s">
        <v>11</v>
      </c>
      <c r="D5" s="2">
        <v>1.3979999999999999</v>
      </c>
      <c r="E5" s="16">
        <v>1.2889999999999999</v>
      </c>
      <c r="F5" s="3">
        <v>846</v>
      </c>
      <c r="G5" s="15">
        <v>657</v>
      </c>
      <c r="H5" s="3">
        <v>2340</v>
      </c>
      <c r="I5" s="6">
        <f t="shared" si="0"/>
        <v>1.2883712471969782</v>
      </c>
      <c r="J5">
        <f t="shared" si="1"/>
        <v>847.43101907935727</v>
      </c>
      <c r="K5" s="7">
        <f t="shared" si="2"/>
        <v>658.11132332758598</v>
      </c>
      <c r="L5" s="7">
        <f t="shared" si="3"/>
        <v>189.31969575177129</v>
      </c>
      <c r="M5" s="7"/>
    </row>
    <row r="6" spans="1:16" ht="15" thickBot="1" x14ac:dyDescent="0.35">
      <c r="A6" s="13">
        <v>275</v>
      </c>
      <c r="B6">
        <v>819</v>
      </c>
      <c r="C6" s="2">
        <v>0.72599999999999998</v>
      </c>
      <c r="D6" s="2">
        <v>1.395</v>
      </c>
      <c r="E6" s="16">
        <v>1.2889999999999999</v>
      </c>
      <c r="F6" s="3">
        <v>846</v>
      </c>
      <c r="G6" s="15">
        <v>657</v>
      </c>
      <c r="H6" s="3">
        <v>2340</v>
      </c>
      <c r="I6" s="6">
        <f t="shared" si="0"/>
        <v>1.2877853343526837</v>
      </c>
      <c r="J6">
        <f t="shared" si="1"/>
        <v>848.77016435339772</v>
      </c>
      <c r="K6" s="7">
        <f t="shared" si="2"/>
        <v>659.15129784891519</v>
      </c>
      <c r="L6" s="7">
        <f t="shared" si="3"/>
        <v>189.61886650448253</v>
      </c>
      <c r="M6" s="7"/>
    </row>
    <row r="7" spans="1:16" ht="15" thickBot="1" x14ac:dyDescent="0.35">
      <c r="A7" s="13">
        <v>300</v>
      </c>
      <c r="B7">
        <v>846</v>
      </c>
      <c r="C7" s="2">
        <v>0.73299999999999998</v>
      </c>
      <c r="D7" s="2">
        <v>1.391</v>
      </c>
      <c r="E7" s="16">
        <v>1.2889999999999999</v>
      </c>
      <c r="F7" s="3">
        <v>846</v>
      </c>
      <c r="G7" s="15">
        <v>657</v>
      </c>
      <c r="H7" s="3">
        <v>2340</v>
      </c>
      <c r="I7" s="6">
        <f t="shared" si="0"/>
        <v>1.2869311748361221</v>
      </c>
      <c r="J7">
        <f t="shared" si="1"/>
        <v>850.73220444546519</v>
      </c>
      <c r="K7" s="7">
        <f t="shared" si="2"/>
        <v>660.67500983530806</v>
      </c>
      <c r="L7" s="7">
        <f t="shared" si="3"/>
        <v>190.05719461015713</v>
      </c>
      <c r="M7" s="7"/>
    </row>
    <row r="8" spans="1:16" ht="15" thickBot="1" x14ac:dyDescent="0.35">
      <c r="A8" s="13">
        <v>325</v>
      </c>
      <c r="B8">
        <v>871</v>
      </c>
      <c r="C8" s="2">
        <v>0.74199999999999999</v>
      </c>
      <c r="D8" s="2">
        <v>1.387</v>
      </c>
      <c r="E8" s="16">
        <v>1.2889999999999999</v>
      </c>
      <c r="F8" s="3">
        <v>846</v>
      </c>
      <c r="G8" s="15">
        <v>657</v>
      </c>
      <c r="H8" s="3">
        <v>2340</v>
      </c>
      <c r="I8" s="6">
        <f t="shared" si="0"/>
        <v>1.285798516597769</v>
      </c>
      <c r="J8">
        <f t="shared" si="1"/>
        <v>853.35205470683843</v>
      </c>
      <c r="K8" s="7">
        <f t="shared" si="2"/>
        <v>662.70957439999154</v>
      </c>
      <c r="L8" s="7">
        <f t="shared" si="3"/>
        <v>190.64248030684689</v>
      </c>
      <c r="M8" s="7"/>
    </row>
    <row r="9" spans="1:16" ht="15" thickBot="1" x14ac:dyDescent="0.35">
      <c r="A9" s="13">
        <v>350</v>
      </c>
      <c r="B9">
        <v>895</v>
      </c>
      <c r="C9" s="2">
        <v>0.753</v>
      </c>
      <c r="D9" s="2">
        <v>1.381</v>
      </c>
      <c r="E9" s="16">
        <v>1.2889999999999999</v>
      </c>
      <c r="F9" s="3">
        <v>846</v>
      </c>
      <c r="G9" s="15">
        <v>657</v>
      </c>
      <c r="H9" s="3">
        <v>2340</v>
      </c>
      <c r="I9" s="6">
        <f t="shared" si="0"/>
        <v>1.2844012336973489</v>
      </c>
      <c r="J9">
        <f t="shared" si="1"/>
        <v>856.61273475794644</v>
      </c>
      <c r="K9" s="7">
        <f t="shared" si="2"/>
        <v>665.24180465244774</v>
      </c>
      <c r="L9" s="7">
        <f t="shared" si="3"/>
        <v>191.3709301054987</v>
      </c>
      <c r="M9" s="7"/>
    </row>
    <row r="10" spans="1:16" ht="15" thickBot="1" x14ac:dyDescent="0.35">
      <c r="A10" s="13">
        <v>375</v>
      </c>
      <c r="B10">
        <v>918</v>
      </c>
      <c r="C10" s="2">
        <v>0.76400000000000001</v>
      </c>
      <c r="D10" s="2">
        <v>1.3759999999999999</v>
      </c>
      <c r="E10" s="16">
        <v>1.2889999999999999</v>
      </c>
      <c r="F10" s="3">
        <v>846</v>
      </c>
      <c r="G10" s="15">
        <v>657</v>
      </c>
      <c r="H10" s="3">
        <v>2340</v>
      </c>
      <c r="I10" s="6">
        <f t="shared" si="0"/>
        <v>1.2827712628708847</v>
      </c>
      <c r="J10">
        <f t="shared" si="1"/>
        <v>860.45713302160095</v>
      </c>
      <c r="K10" s="7">
        <f t="shared" si="2"/>
        <v>668.22734798486033</v>
      </c>
      <c r="L10" s="7">
        <f t="shared" si="3"/>
        <v>192.22978503674062</v>
      </c>
      <c r="M10" s="7"/>
    </row>
    <row r="11" spans="1:16" ht="15" thickBot="1" x14ac:dyDescent="0.35">
      <c r="A11" s="13">
        <v>400</v>
      </c>
      <c r="B11">
        <v>939</v>
      </c>
      <c r="C11" s="2">
        <v>0.77600000000000002</v>
      </c>
      <c r="D11" s="2">
        <v>1.37</v>
      </c>
      <c r="E11" s="16">
        <v>1.2889999999999999</v>
      </c>
      <c r="F11" s="3">
        <v>846</v>
      </c>
      <c r="G11" s="15">
        <v>657</v>
      </c>
      <c r="H11" s="3">
        <v>2340</v>
      </c>
      <c r="I11" s="6">
        <f t="shared" si="0"/>
        <v>1.2809513501026593</v>
      </c>
      <c r="J11">
        <f t="shared" si="1"/>
        <v>864.80222991609776</v>
      </c>
      <c r="K11" s="7">
        <f t="shared" si="2"/>
        <v>671.6017317433525</v>
      </c>
      <c r="L11" s="7">
        <f t="shared" si="3"/>
        <v>193.20049817274526</v>
      </c>
      <c r="M11" s="7"/>
    </row>
    <row r="12" spans="1:16" ht="15" thickBot="1" x14ac:dyDescent="0.35">
      <c r="A12" s="13">
        <v>450</v>
      </c>
      <c r="B12">
        <v>978</v>
      </c>
      <c r="C12" s="2">
        <v>0.78800000000000003</v>
      </c>
      <c r="D12" s="2">
        <v>1.3640000000000001</v>
      </c>
      <c r="E12" s="16">
        <v>1.2889999999999999</v>
      </c>
      <c r="F12" s="3">
        <v>846</v>
      </c>
      <c r="G12" s="15">
        <v>657</v>
      </c>
      <c r="H12" s="3">
        <v>2340</v>
      </c>
      <c r="I12" s="6">
        <f t="shared" si="0"/>
        <v>1.2769289120000433</v>
      </c>
      <c r="J12">
        <f t="shared" si="1"/>
        <v>874.60853127479254</v>
      </c>
      <c r="K12" s="7">
        <f t="shared" si="2"/>
        <v>679.21726364957294</v>
      </c>
      <c r="L12" s="7">
        <f t="shared" si="3"/>
        <v>195.3912676252196</v>
      </c>
      <c r="M12" s="7"/>
    </row>
    <row r="13" spans="1:16" ht="15" thickBot="1" x14ac:dyDescent="0.35">
      <c r="A13" s="13">
        <v>500</v>
      </c>
      <c r="B13">
        <v>1014</v>
      </c>
      <c r="C13" s="2">
        <v>0.8</v>
      </c>
      <c r="D13" s="2">
        <v>1.359</v>
      </c>
      <c r="E13" s="16">
        <v>1.2889999999999999</v>
      </c>
      <c r="F13" s="3">
        <v>846</v>
      </c>
      <c r="G13" s="15">
        <v>657</v>
      </c>
      <c r="H13" s="3">
        <v>2340</v>
      </c>
      <c r="I13" s="6">
        <f t="shared" si="0"/>
        <v>1.272682773181647</v>
      </c>
      <c r="J13">
        <f t="shared" si="1"/>
        <v>885.27408665950168</v>
      </c>
      <c r="K13" s="7">
        <f t="shared" si="2"/>
        <v>687.50008857599596</v>
      </c>
      <c r="L13" s="7">
        <f t="shared" si="3"/>
        <v>197.77399808350572</v>
      </c>
      <c r="M13" s="7"/>
    </row>
    <row r="14" spans="1:16" ht="15" thickBot="1" x14ac:dyDescent="0.35">
      <c r="A14" s="13">
        <v>550</v>
      </c>
      <c r="B14">
        <v>1046</v>
      </c>
      <c r="C14" s="2">
        <v>0.81200000000000006</v>
      </c>
      <c r="D14" s="2">
        <v>1.3540000000000001</v>
      </c>
      <c r="E14" s="16">
        <v>1.2889999999999999</v>
      </c>
      <c r="F14" s="3">
        <v>846</v>
      </c>
      <c r="G14" s="15">
        <v>657</v>
      </c>
      <c r="H14" s="3">
        <v>2340</v>
      </c>
      <c r="I14" s="6">
        <f t="shared" si="0"/>
        <v>1.2684784584864686</v>
      </c>
      <c r="J14">
        <f t="shared" si="1"/>
        <v>896.16698264097863</v>
      </c>
      <c r="K14" s="7">
        <f t="shared" si="2"/>
        <v>695.9594652424621</v>
      </c>
      <c r="L14" s="7">
        <f t="shared" si="3"/>
        <v>200.20751739851653</v>
      </c>
      <c r="M14" s="7"/>
    </row>
    <row r="15" spans="1:16" ht="15" thickBot="1" x14ac:dyDescent="0.35">
      <c r="A15" s="13">
        <v>600</v>
      </c>
      <c r="B15">
        <v>1075</v>
      </c>
      <c r="C15" s="2">
        <v>0.83399999999999996</v>
      </c>
      <c r="D15" s="2">
        <v>1.3440000000000001</v>
      </c>
      <c r="E15" s="16">
        <v>1.2889999999999999</v>
      </c>
      <c r="F15" s="3">
        <v>846</v>
      </c>
      <c r="G15" s="15">
        <v>657</v>
      </c>
      <c r="H15" s="3">
        <v>2340</v>
      </c>
      <c r="I15" s="6">
        <f t="shared" si="0"/>
        <v>1.2644844828211861</v>
      </c>
      <c r="J15">
        <f t="shared" si="1"/>
        <v>906.83567175707969</v>
      </c>
      <c r="K15" s="7">
        <f t="shared" si="2"/>
        <v>704.2447238113491</v>
      </c>
      <c r="L15" s="7">
        <f t="shared" si="3"/>
        <v>202.59094794573059</v>
      </c>
      <c r="M15" s="7"/>
    </row>
    <row r="16" spans="1:16" ht="15" thickBot="1" x14ac:dyDescent="0.35">
      <c r="A16" s="13">
        <v>650</v>
      </c>
      <c r="B16">
        <v>1102</v>
      </c>
      <c r="C16" s="2">
        <v>0.85499999999999998</v>
      </c>
      <c r="D16" s="2">
        <v>1.3360000000000001</v>
      </c>
      <c r="E16" s="16">
        <v>1.2889999999999999</v>
      </c>
      <c r="F16" s="3">
        <v>846</v>
      </c>
      <c r="G16" s="15">
        <v>657</v>
      </c>
      <c r="H16" s="3">
        <v>2340</v>
      </c>
      <c r="I16" s="6">
        <f t="shared" si="0"/>
        <v>1.2607903569953103</v>
      </c>
      <c r="J16">
        <f t="shared" si="1"/>
        <v>916.99430417988106</v>
      </c>
      <c r="K16" s="7">
        <f t="shared" si="2"/>
        <v>712.13387452267364</v>
      </c>
      <c r="L16" s="7">
        <f t="shared" si="3"/>
        <v>204.86042965720742</v>
      </c>
      <c r="M16" s="7"/>
    </row>
    <row r="17" spans="1:13" ht="15" thickBot="1" x14ac:dyDescent="0.35">
      <c r="A17" s="13">
        <v>700</v>
      </c>
      <c r="B17">
        <v>1126</v>
      </c>
      <c r="C17" s="2">
        <v>0.86799999999999999</v>
      </c>
      <c r="D17" s="2">
        <v>1.331</v>
      </c>
      <c r="E17" s="16">
        <v>1.2889999999999999</v>
      </c>
      <c r="F17" s="3">
        <v>846</v>
      </c>
      <c r="G17" s="15">
        <v>657</v>
      </c>
      <c r="H17" s="3">
        <v>2340</v>
      </c>
      <c r="I17" s="6">
        <f t="shared" si="0"/>
        <v>1.2574312065185786</v>
      </c>
      <c r="J17">
        <f t="shared" si="1"/>
        <v>926.48486827203271</v>
      </c>
      <c r="K17" s="7">
        <f t="shared" si="2"/>
        <v>719.50420621125943</v>
      </c>
      <c r="L17" s="7">
        <f t="shared" si="3"/>
        <v>206.98066206077328</v>
      </c>
      <c r="M17" s="7"/>
    </row>
    <row r="18" spans="1:13" ht="15" thickBot="1" x14ac:dyDescent="0.35">
      <c r="A18" s="13">
        <v>750</v>
      </c>
      <c r="B18">
        <v>1148</v>
      </c>
      <c r="C18" s="2">
        <v>0.88600000000000001</v>
      </c>
      <c r="D18" s="2">
        <v>1.3240000000000001</v>
      </c>
      <c r="E18" s="16">
        <v>1.2889999999999999</v>
      </c>
      <c r="F18" s="3">
        <v>846</v>
      </c>
      <c r="G18" s="15">
        <v>657</v>
      </c>
      <c r="H18" s="3">
        <v>2340</v>
      </c>
      <c r="I18" s="6">
        <f t="shared" si="0"/>
        <v>1.2544086756536594</v>
      </c>
      <c r="J18">
        <f t="shared" si="1"/>
        <v>935.23859376499183</v>
      </c>
      <c r="K18" s="7">
        <f t="shared" si="2"/>
        <v>726.30231217919572</v>
      </c>
      <c r="L18" s="7">
        <f t="shared" si="3"/>
        <v>208.93628158579611</v>
      </c>
      <c r="M18" s="7"/>
    </row>
    <row r="19" spans="1:13" ht="15" thickBot="1" x14ac:dyDescent="0.35">
      <c r="A19" s="13">
        <v>800</v>
      </c>
      <c r="B19">
        <v>1168</v>
      </c>
      <c r="C19" s="2">
        <v>0.90300000000000002</v>
      </c>
      <c r="D19" s="2">
        <v>1.3180000000000001</v>
      </c>
      <c r="E19" s="16">
        <v>1.2889999999999999</v>
      </c>
      <c r="F19" s="3">
        <v>846</v>
      </c>
      <c r="G19" s="15">
        <v>657</v>
      </c>
      <c r="H19" s="3">
        <v>2340</v>
      </c>
      <c r="I19" s="6">
        <f t="shared" si="0"/>
        <v>1.2517057952585784</v>
      </c>
      <c r="J19">
        <f t="shared" si="1"/>
        <v>943.24461955166373</v>
      </c>
      <c r="K19" s="7">
        <f t="shared" si="2"/>
        <v>732.51975773693039</v>
      </c>
      <c r="L19" s="7">
        <f t="shared" si="3"/>
        <v>210.72486181473334</v>
      </c>
      <c r="M19" s="7"/>
    </row>
    <row r="20" spans="1:13" ht="15" thickBot="1" x14ac:dyDescent="0.35">
      <c r="A20" s="13">
        <v>850</v>
      </c>
      <c r="B20">
        <v>1187</v>
      </c>
      <c r="C20" s="2">
        <v>0.91700000000000004</v>
      </c>
      <c r="D20" s="2">
        <v>1.3129999999999999</v>
      </c>
      <c r="E20" s="16">
        <v>1.2889999999999999</v>
      </c>
      <c r="F20" s="3">
        <v>846</v>
      </c>
      <c r="G20" s="15">
        <v>657</v>
      </c>
      <c r="H20" s="3">
        <v>2340</v>
      </c>
      <c r="I20" s="6">
        <f t="shared" si="0"/>
        <v>1.2492965709876254</v>
      </c>
      <c r="J20">
        <f t="shared" si="1"/>
        <v>950.52716155803921</v>
      </c>
      <c r="K20" s="7">
        <f t="shared" si="2"/>
        <v>738.17534886954104</v>
      </c>
      <c r="L20" s="7">
        <f t="shared" si="3"/>
        <v>212.35181268849817</v>
      </c>
      <c r="M20" s="7"/>
    </row>
    <row r="21" spans="1:13" ht="15" thickBot="1" x14ac:dyDescent="0.35">
      <c r="A21" s="13">
        <v>900</v>
      </c>
      <c r="B21">
        <v>1204</v>
      </c>
      <c r="C21" s="2">
        <v>0.92900000000000005</v>
      </c>
      <c r="D21" s="2">
        <v>1.3089999999999999</v>
      </c>
      <c r="E21" s="16">
        <v>1.2889999999999999</v>
      </c>
      <c r="F21" s="3">
        <v>846</v>
      </c>
      <c r="G21" s="15">
        <v>657</v>
      </c>
      <c r="H21" s="3">
        <v>2340</v>
      </c>
      <c r="I21" s="6">
        <f t="shared" si="0"/>
        <v>1.247151753678035</v>
      </c>
      <c r="J21">
        <f t="shared" si="1"/>
        <v>957.12992279619459</v>
      </c>
      <c r="K21" s="7">
        <f t="shared" si="2"/>
        <v>743.30302515023629</v>
      </c>
      <c r="L21" s="7">
        <f t="shared" si="3"/>
        <v>213.8268976459583</v>
      </c>
      <c r="M21" s="7"/>
    </row>
    <row r="22" spans="1:13" ht="15" thickBot="1" x14ac:dyDescent="0.35">
      <c r="A22" s="13">
        <v>950</v>
      </c>
      <c r="B22">
        <v>1220</v>
      </c>
      <c r="C22" s="3"/>
      <c r="D22" s="3"/>
      <c r="E22" s="16">
        <v>1.2889999999999999</v>
      </c>
      <c r="F22" s="3">
        <v>846</v>
      </c>
      <c r="G22" s="15">
        <v>657</v>
      </c>
      <c r="H22" s="3">
        <v>2340</v>
      </c>
      <c r="I22" s="6">
        <f t="shared" si="0"/>
        <v>1.2452420974841696</v>
      </c>
      <c r="J22">
        <f t="shared" si="1"/>
        <v>963.10593885734909</v>
      </c>
      <c r="K22" s="7">
        <f t="shared" si="2"/>
        <v>747.94397379347322</v>
      </c>
      <c r="L22" s="7">
        <f t="shared" si="3"/>
        <v>215.16196506387587</v>
      </c>
      <c r="M22" s="7"/>
    </row>
    <row r="23" spans="1:13" ht="15" thickBot="1" x14ac:dyDescent="0.35">
      <c r="A23" s="13">
        <v>1000</v>
      </c>
      <c r="B23">
        <v>1234</v>
      </c>
      <c r="E23" s="16">
        <v>1.2889999999999999</v>
      </c>
      <c r="F23" s="3">
        <v>846</v>
      </c>
      <c r="G23" s="15">
        <v>657</v>
      </c>
      <c r="H23" s="3">
        <v>2340</v>
      </c>
      <c r="I23" s="6">
        <f t="shared" si="0"/>
        <v>1.2435400581748524</v>
      </c>
      <c r="J23">
        <f t="shared" si="1"/>
        <v>968.51123443202243</v>
      </c>
      <c r="K23" s="7">
        <f t="shared" si="2"/>
        <v>752.1417033355068</v>
      </c>
      <c r="L23" s="7">
        <f t="shared" si="3"/>
        <v>216.36953109651563</v>
      </c>
      <c r="M23" s="7"/>
    </row>
    <row r="24" spans="1:13" ht="15" thickBot="1" x14ac:dyDescent="0.35">
      <c r="A24" s="13">
        <v>1050</v>
      </c>
      <c r="B24">
        <v>1247</v>
      </c>
      <c r="E24" s="16">
        <v>1.2889999999999999</v>
      </c>
      <c r="F24" s="3">
        <v>846</v>
      </c>
      <c r="G24" s="15">
        <v>657</v>
      </c>
      <c r="H24" s="3">
        <v>2340</v>
      </c>
      <c r="I24" s="6">
        <f t="shared" si="0"/>
        <v>1.242020564368701</v>
      </c>
      <c r="J24">
        <f t="shared" si="1"/>
        <v>973.40103951646154</v>
      </c>
      <c r="K24" s="7">
        <f t="shared" si="2"/>
        <v>755.93910515640107</v>
      </c>
      <c r="L24" s="7">
        <f t="shared" si="3"/>
        <v>217.46193436006047</v>
      </c>
      <c r="M24" s="7"/>
    </row>
    <row r="25" spans="1:13" ht="15" thickBot="1" x14ac:dyDescent="0.35">
      <c r="A25" s="13">
        <v>1100</v>
      </c>
      <c r="B25">
        <v>1259</v>
      </c>
      <c r="E25" s="16">
        <v>1.2889999999999999</v>
      </c>
      <c r="F25" s="3">
        <v>846</v>
      </c>
      <c r="G25" s="15">
        <v>657</v>
      </c>
      <c r="H25" s="3">
        <v>2340</v>
      </c>
      <c r="I25" s="6">
        <f t="shared" si="0"/>
        <v>1.2406612603290508</v>
      </c>
      <c r="J25">
        <f t="shared" si="1"/>
        <v>977.8276717276583</v>
      </c>
      <c r="K25" s="7">
        <f t="shared" si="2"/>
        <v>759.37680889488354</v>
      </c>
      <c r="L25" s="7">
        <f t="shared" si="3"/>
        <v>218.45086283277476</v>
      </c>
      <c r="M25" s="7"/>
    </row>
    <row r="26" spans="1:13" ht="15" thickBot="1" x14ac:dyDescent="0.35">
      <c r="A26" s="13">
        <v>1150</v>
      </c>
      <c r="B26">
        <v>1270</v>
      </c>
      <c r="E26" s="16">
        <v>1.2889999999999999</v>
      </c>
      <c r="F26" s="3">
        <v>846</v>
      </c>
      <c r="G26" s="15">
        <v>657</v>
      </c>
      <c r="H26" s="3">
        <v>2340</v>
      </c>
      <c r="I26" s="6">
        <f t="shared" si="0"/>
        <v>1.2394424626932463</v>
      </c>
      <c r="J26">
        <f t="shared" si="1"/>
        <v>981.83947413084582</v>
      </c>
      <c r="K26" s="7">
        <f t="shared" si="2"/>
        <v>762.49235756969938</v>
      </c>
      <c r="L26" s="7">
        <f t="shared" si="3"/>
        <v>219.34711656114644</v>
      </c>
      <c r="M26" s="7"/>
    </row>
    <row r="27" spans="1:13" ht="15" thickBot="1" x14ac:dyDescent="0.35">
      <c r="A27" s="13">
        <v>1200</v>
      </c>
      <c r="B27">
        <v>1280</v>
      </c>
      <c r="E27" s="16">
        <v>1.2889999999999999</v>
      </c>
      <c r="F27" s="3">
        <v>846</v>
      </c>
      <c r="G27" s="15">
        <v>657</v>
      </c>
      <c r="H27" s="3">
        <v>2340</v>
      </c>
      <c r="I27" s="6">
        <f t="shared" si="0"/>
        <v>1.2383469743950868</v>
      </c>
      <c r="J27">
        <f t="shared" si="1"/>
        <v>985.48040319213294</v>
      </c>
      <c r="K27" s="7">
        <f t="shared" si="2"/>
        <v>765.31988758537989</v>
      </c>
      <c r="L27" s="7">
        <f t="shared" si="3"/>
        <v>220.16051560675305</v>
      </c>
      <c r="M27" s="7"/>
    </row>
    <row r="28" spans="1:13" ht="15" thickBot="1" x14ac:dyDescent="0.35">
      <c r="A28" s="13">
        <v>1250</v>
      </c>
      <c r="B28">
        <v>1290</v>
      </c>
      <c r="E28" s="16">
        <v>1.2889999999999999</v>
      </c>
      <c r="F28" s="3">
        <v>846</v>
      </c>
      <c r="G28" s="15">
        <v>657</v>
      </c>
      <c r="H28" s="3">
        <v>2340</v>
      </c>
      <c r="I28" s="6">
        <f t="shared" si="0"/>
        <v>1.237359838097478</v>
      </c>
      <c r="J28">
        <f t="shared" si="1"/>
        <v>988.79000335705666</v>
      </c>
      <c r="K28" s="7">
        <f t="shared" si="2"/>
        <v>767.89010899005461</v>
      </c>
      <c r="L28" s="7">
        <f t="shared" si="3"/>
        <v>220.89989436700205</v>
      </c>
      <c r="M28" s="7"/>
    </row>
    <row r="29" spans="1:13" ht="15" thickBot="1" x14ac:dyDescent="0.35">
      <c r="A29" s="13">
        <v>1300</v>
      </c>
      <c r="B29">
        <v>1298</v>
      </c>
      <c r="E29" s="16">
        <v>1.2889999999999999</v>
      </c>
      <c r="F29" s="3">
        <v>846</v>
      </c>
      <c r="G29" s="15">
        <v>657</v>
      </c>
      <c r="H29" s="3">
        <v>2340</v>
      </c>
      <c r="I29" s="6">
        <f t="shared" si="0"/>
        <v>1.2364680747997829</v>
      </c>
      <c r="J29">
        <f t="shared" si="1"/>
        <v>991.8036000450852</v>
      </c>
      <c r="K29" s="7">
        <f t="shared" si="2"/>
        <v>770.2304553541619</v>
      </c>
      <c r="L29" s="7">
        <f t="shared" si="3"/>
        <v>221.5731446909233</v>
      </c>
      <c r="M29" s="7"/>
    </row>
    <row r="30" spans="1:13" ht="15" thickBot="1" x14ac:dyDescent="0.35">
      <c r="A30" s="13">
        <v>1350</v>
      </c>
      <c r="B30">
        <v>1306</v>
      </c>
      <c r="E30" s="16">
        <v>1.2889999999999999</v>
      </c>
      <c r="F30" s="3">
        <v>846</v>
      </c>
      <c r="G30" s="15">
        <v>657</v>
      </c>
      <c r="H30" s="3">
        <v>2340</v>
      </c>
      <c r="I30" s="6">
        <f t="shared" si="0"/>
        <v>1.2356604316476671</v>
      </c>
      <c r="J30">
        <f t="shared" si="1"/>
        <v>994.55260561088437</v>
      </c>
      <c r="K30" s="7">
        <f t="shared" si="2"/>
        <v>772.3653213786655</v>
      </c>
      <c r="L30" s="7">
        <f t="shared" si="3"/>
        <v>222.18728423221887</v>
      </c>
      <c r="M30" s="7"/>
    </row>
    <row r="31" spans="1:13" ht="15" thickBot="1" x14ac:dyDescent="0.35">
      <c r="A31" s="13">
        <v>1400</v>
      </c>
      <c r="B31">
        <v>1313</v>
      </c>
      <c r="E31" s="16">
        <v>1.2889999999999999</v>
      </c>
      <c r="F31" s="3">
        <v>846</v>
      </c>
      <c r="G31" s="15">
        <v>657</v>
      </c>
      <c r="H31" s="3">
        <v>2340</v>
      </c>
      <c r="I31" s="6">
        <f t="shared" si="0"/>
        <v>1.2349271504475905</v>
      </c>
      <c r="J31">
        <f t="shared" si="1"/>
        <v>997.0648735691442</v>
      </c>
      <c r="K31" s="7">
        <f t="shared" si="2"/>
        <v>774.31633798454823</v>
      </c>
      <c r="L31" s="7">
        <f t="shared" si="3"/>
        <v>222.74853558459597</v>
      </c>
      <c r="M31" s="7"/>
    </row>
    <row r="32" spans="1:13" ht="15" thickBot="1" x14ac:dyDescent="0.35">
      <c r="A32" s="13">
        <v>1500</v>
      </c>
      <c r="B32">
        <v>1326</v>
      </c>
      <c r="E32" s="16">
        <v>1.2889999999999999</v>
      </c>
      <c r="F32" s="3">
        <v>846</v>
      </c>
      <c r="G32" s="15">
        <v>657</v>
      </c>
      <c r="H32" s="3">
        <v>2340</v>
      </c>
      <c r="I32" s="6">
        <f t="shared" si="0"/>
        <v>1.233650902031006</v>
      </c>
      <c r="J32">
        <f t="shared" si="1"/>
        <v>1001.4749877295773</v>
      </c>
      <c r="K32" s="7">
        <f t="shared" si="2"/>
        <v>777.74121387509729</v>
      </c>
      <c r="L32" s="7">
        <f t="shared" si="3"/>
        <v>223.73377385447998</v>
      </c>
      <c r="M32" s="7"/>
    </row>
    <row r="33" spans="1:13" ht="15" thickBot="1" x14ac:dyDescent="0.35">
      <c r="A33" s="13">
        <v>1600</v>
      </c>
      <c r="B33">
        <v>1338</v>
      </c>
      <c r="E33" s="16">
        <v>1.2889999999999999</v>
      </c>
      <c r="F33" s="3">
        <v>846</v>
      </c>
      <c r="G33" s="15">
        <v>657</v>
      </c>
      <c r="H33" s="3">
        <v>2340</v>
      </c>
      <c r="I33" s="6">
        <f t="shared" si="0"/>
        <v>1.2325839465490587</v>
      </c>
      <c r="J33">
        <f t="shared" si="1"/>
        <v>1005.1990281840797</v>
      </c>
      <c r="K33" s="7">
        <f t="shared" si="2"/>
        <v>780.63328784508315</v>
      </c>
      <c r="L33" s="7">
        <f t="shared" si="3"/>
        <v>224.56574033899653</v>
      </c>
      <c r="M33" s="7"/>
    </row>
    <row r="34" spans="1:13" ht="15" thickBot="1" x14ac:dyDescent="0.35">
      <c r="A34" s="13">
        <v>1700</v>
      </c>
      <c r="B34">
        <v>1348</v>
      </c>
      <c r="E34" s="16">
        <v>1.2889999999999999</v>
      </c>
      <c r="F34" s="3">
        <v>846</v>
      </c>
      <c r="G34" s="15">
        <v>657</v>
      </c>
      <c r="H34" s="3">
        <v>2340</v>
      </c>
      <c r="I34" s="6">
        <f t="shared" si="0"/>
        <v>1.2316841291679983</v>
      </c>
      <c r="J34">
        <f t="shared" si="1"/>
        <v>1008.3663606034438</v>
      </c>
      <c r="K34" s="7">
        <f t="shared" si="2"/>
        <v>783.09302472395109</v>
      </c>
      <c r="L34" s="7">
        <f t="shared" si="3"/>
        <v>225.27333587949272</v>
      </c>
      <c r="M34" s="7"/>
    </row>
    <row r="35" spans="1:13" ht="15" thickBot="1" x14ac:dyDescent="0.35">
      <c r="A35" s="13">
        <v>1800</v>
      </c>
      <c r="B35">
        <v>1356</v>
      </c>
      <c r="E35" s="16">
        <v>1.2889999999999999</v>
      </c>
      <c r="F35" s="3">
        <v>846</v>
      </c>
      <c r="G35" s="15">
        <v>657</v>
      </c>
      <c r="H35" s="3">
        <v>2340</v>
      </c>
      <c r="I35" s="6">
        <f t="shared" si="0"/>
        <v>1.2309190781952903</v>
      </c>
      <c r="J35">
        <f t="shared" si="1"/>
        <v>1011.078734525157</v>
      </c>
      <c r="K35" s="7">
        <f t="shared" si="2"/>
        <v>785.19944276953674</v>
      </c>
      <c r="L35" s="7">
        <f t="shared" si="3"/>
        <v>225.87929175562022</v>
      </c>
      <c r="M35" s="7"/>
    </row>
    <row r="36" spans="1:13" ht="15" thickBot="1" x14ac:dyDescent="0.35">
      <c r="A36" s="13">
        <v>1900</v>
      </c>
      <c r="B36">
        <v>1364</v>
      </c>
      <c r="E36" s="16">
        <v>1.2889999999999999</v>
      </c>
      <c r="F36" s="3">
        <v>846</v>
      </c>
      <c r="G36" s="15">
        <v>657</v>
      </c>
      <c r="H36" s="3">
        <v>2340</v>
      </c>
      <c r="I36" s="6">
        <f t="shared" si="0"/>
        <v>1.2302636990283637</v>
      </c>
      <c r="J36">
        <f t="shared" si="1"/>
        <v>1013.4166167459666</v>
      </c>
      <c r="K36" s="7">
        <f t="shared" si="2"/>
        <v>787.01503215378261</v>
      </c>
      <c r="L36" s="7">
        <f t="shared" si="3"/>
        <v>226.40158459218401</v>
      </c>
      <c r="M36" s="7"/>
    </row>
    <row r="37" spans="1:13" ht="15" thickBot="1" x14ac:dyDescent="0.35">
      <c r="A37" s="13">
        <v>2000</v>
      </c>
      <c r="B37">
        <v>1371</v>
      </c>
      <c r="E37" s="16">
        <v>1.2889999999999999</v>
      </c>
      <c r="F37" s="3">
        <v>846</v>
      </c>
      <c r="G37" s="15">
        <v>657</v>
      </c>
      <c r="H37" s="3">
        <v>2340</v>
      </c>
      <c r="I37" s="6">
        <f t="shared" si="0"/>
        <v>1.2296983525234058</v>
      </c>
      <c r="J37">
        <f t="shared" si="1"/>
        <v>1015.4440503605964</v>
      </c>
      <c r="K37" s="7">
        <f t="shared" si="2"/>
        <v>788.58952847152705</v>
      </c>
      <c r="L37" s="7">
        <f t="shared" si="3"/>
        <v>226.85452188906936</v>
      </c>
      <c r="M37" s="7"/>
    </row>
    <row r="38" spans="1:13" ht="15" thickBot="1" x14ac:dyDescent="0.35">
      <c r="A38" s="13">
        <v>2100</v>
      </c>
      <c r="B38">
        <v>1377</v>
      </c>
      <c r="E38" s="16">
        <v>1.2889999999999999</v>
      </c>
      <c r="F38" s="3">
        <v>846</v>
      </c>
      <c r="G38" s="15">
        <v>657</v>
      </c>
      <c r="H38" s="3">
        <v>2340</v>
      </c>
      <c r="I38" s="6">
        <f t="shared" si="0"/>
        <v>1.2292075254139307</v>
      </c>
      <c r="J38">
        <f t="shared" si="1"/>
        <v>1017.2123549638814</v>
      </c>
      <c r="K38" s="7">
        <f t="shared" si="2"/>
        <v>789.96278630173765</v>
      </c>
      <c r="L38" s="7">
        <f t="shared" si="3"/>
        <v>227.2495686621437</v>
      </c>
      <c r="M38" s="7"/>
    </row>
    <row r="39" spans="1:13" ht="15" thickBot="1" x14ac:dyDescent="0.35">
      <c r="A39" s="13">
        <v>2200</v>
      </c>
      <c r="B39">
        <v>1383</v>
      </c>
      <c r="E39" s="16">
        <v>1.2889999999999999</v>
      </c>
      <c r="F39" s="3">
        <v>846</v>
      </c>
      <c r="G39" s="15">
        <v>657</v>
      </c>
      <c r="H39" s="3">
        <v>2340</v>
      </c>
      <c r="I39" s="6">
        <f t="shared" si="0"/>
        <v>1.2287788533698067</v>
      </c>
      <c r="J39">
        <f t="shared" si="1"/>
        <v>1018.7629403941918</v>
      </c>
      <c r="K39" s="7">
        <f t="shared" si="2"/>
        <v>791.16696434868084</v>
      </c>
      <c r="L39" s="7">
        <f t="shared" si="3"/>
        <v>227.59597604551095</v>
      </c>
      <c r="M39" s="7"/>
    </row>
    <row r="40" spans="1:13" ht="15" thickBot="1" x14ac:dyDescent="0.35">
      <c r="A40" s="13">
        <v>2300</v>
      </c>
      <c r="B40">
        <v>1388</v>
      </c>
      <c r="E40" s="16">
        <v>1.2889999999999999</v>
      </c>
      <c r="F40" s="3">
        <v>846</v>
      </c>
      <c r="G40" s="15">
        <v>657</v>
      </c>
      <c r="H40" s="3">
        <v>2340</v>
      </c>
      <c r="I40" s="6">
        <f t="shared" si="0"/>
        <v>1.2284023974061884</v>
      </c>
      <c r="J40">
        <f t="shared" si="1"/>
        <v>1020.1294507671815</v>
      </c>
      <c r="K40" s="7">
        <f t="shared" si="2"/>
        <v>792.22819048940698</v>
      </c>
      <c r="L40" s="7">
        <f t="shared" si="3"/>
        <v>227.90126027777455</v>
      </c>
      <c r="M40" s="7"/>
    </row>
    <row r="41" spans="1:13" ht="15" thickBot="1" x14ac:dyDescent="0.35">
      <c r="A41" s="13">
        <v>2400</v>
      </c>
      <c r="B41">
        <v>1393</v>
      </c>
      <c r="E41" s="16">
        <v>1.2889999999999999</v>
      </c>
      <c r="F41" s="3">
        <v>846</v>
      </c>
      <c r="G41" s="15">
        <v>657</v>
      </c>
      <c r="H41" s="3">
        <v>2340</v>
      </c>
      <c r="I41" s="6">
        <f t="shared" si="0"/>
        <v>1.2280701033113628</v>
      </c>
      <c r="J41">
        <f t="shared" si="1"/>
        <v>1021.3394048644653</v>
      </c>
      <c r="K41" s="7">
        <f t="shared" si="2"/>
        <v>793.16783569261668</v>
      </c>
      <c r="L41" s="7">
        <f t="shared" si="3"/>
        <v>228.17156917184866</v>
      </c>
      <c r="M41" s="7"/>
    </row>
    <row r="42" spans="1:13" ht="15" thickBot="1" x14ac:dyDescent="0.35">
      <c r="A42" s="13">
        <v>2500</v>
      </c>
      <c r="B42">
        <v>1397</v>
      </c>
      <c r="E42" s="16">
        <v>1.2889999999999999</v>
      </c>
      <c r="F42" s="3">
        <v>846</v>
      </c>
      <c r="G42" s="15">
        <v>657</v>
      </c>
      <c r="H42" s="3">
        <v>2340</v>
      </c>
      <c r="I42" s="6">
        <f t="shared" si="0"/>
        <v>1.2277753942347729</v>
      </c>
      <c r="J42">
        <f t="shared" si="1"/>
        <v>1022.4154577930954</v>
      </c>
      <c r="K42" s="7">
        <f t="shared" si="2"/>
        <v>794.0034938180421</v>
      </c>
      <c r="L42" s="7">
        <f t="shared" si="3"/>
        <v>228.41196397505325</v>
      </c>
    </row>
    <row r="43" spans="1:13" ht="15" thickBot="1" x14ac:dyDescent="0.35">
      <c r="A43" s="13">
        <v>2600</v>
      </c>
      <c r="B43">
        <v>1401</v>
      </c>
      <c r="E43" s="16">
        <v>1.2889999999999999</v>
      </c>
      <c r="F43" s="3">
        <v>846</v>
      </c>
      <c r="G43" s="15">
        <v>657</v>
      </c>
      <c r="H43" s="3">
        <v>2340</v>
      </c>
      <c r="I43" s="6">
        <f t="shared" si="0"/>
        <v>1.2275128609370174</v>
      </c>
      <c r="J43">
        <f t="shared" si="1"/>
        <v>1023.3763771095577</v>
      </c>
      <c r="K43" s="7">
        <f t="shared" si="2"/>
        <v>794.74973967018832</v>
      </c>
      <c r="L43" s="7">
        <f t="shared" si="3"/>
        <v>228.62663743936935</v>
      </c>
    </row>
    <row r="44" spans="1:13" ht="15" thickBot="1" x14ac:dyDescent="0.35">
      <c r="A44" s="13">
        <v>2700</v>
      </c>
      <c r="B44">
        <v>1404</v>
      </c>
      <c r="E44" s="16">
        <v>1.2889999999999999</v>
      </c>
      <c r="F44" s="3">
        <v>846</v>
      </c>
      <c r="G44" s="15">
        <v>657</v>
      </c>
      <c r="H44" s="3">
        <v>2340</v>
      </c>
      <c r="I44" s="6">
        <f t="shared" si="0"/>
        <v>1.2272780242690795</v>
      </c>
      <c r="J44">
        <f t="shared" si="1"/>
        <v>1024.2378027629779</v>
      </c>
      <c r="K44" s="7">
        <f t="shared" si="2"/>
        <v>795.41871916699358</v>
      </c>
      <c r="L44" s="7">
        <f t="shared" si="3"/>
        <v>228.81908359598435</v>
      </c>
    </row>
    <row r="45" spans="1:13" ht="15" thickBot="1" x14ac:dyDescent="0.35">
      <c r="A45" s="13">
        <v>2800</v>
      </c>
      <c r="B45">
        <v>1408</v>
      </c>
      <c r="E45" s="16">
        <v>1.2889999999999999</v>
      </c>
      <c r="F45" s="3">
        <v>846</v>
      </c>
      <c r="G45" s="15">
        <v>657</v>
      </c>
      <c r="H45" s="3">
        <v>2340</v>
      </c>
      <c r="I45" s="6">
        <f t="shared" si="0"/>
        <v>1.2270671515251241</v>
      </c>
      <c r="J45">
        <f t="shared" si="1"/>
        <v>1025.0128425189578</v>
      </c>
      <c r="K45" s="7">
        <f t="shared" si="2"/>
        <v>796.0206117434459</v>
      </c>
      <c r="L45" s="7">
        <f t="shared" si="3"/>
        <v>228.99223077551187</v>
      </c>
    </row>
    <row r="46" spans="1:13" ht="15" thickBot="1" x14ac:dyDescent="0.35">
      <c r="A46" s="13">
        <v>2900</v>
      </c>
      <c r="B46">
        <v>1411</v>
      </c>
      <c r="E46" s="16">
        <v>1.2889999999999999</v>
      </c>
      <c r="F46" s="3">
        <v>846</v>
      </c>
      <c r="G46" s="15">
        <v>657</v>
      </c>
      <c r="H46" s="3">
        <v>2340</v>
      </c>
      <c r="I46" s="6">
        <f t="shared" si="0"/>
        <v>1.2268771133159886</v>
      </c>
      <c r="J46">
        <f t="shared" si="1"/>
        <v>1025.7125414619684</v>
      </c>
      <c r="K46" s="7">
        <f t="shared" si="2"/>
        <v>796.56399496514575</v>
      </c>
      <c r="L46" s="7">
        <f t="shared" si="3"/>
        <v>229.14854649682263</v>
      </c>
    </row>
    <row r="47" spans="1:13" ht="15" thickBot="1" x14ac:dyDescent="0.35">
      <c r="A47" s="13">
        <v>3000</v>
      </c>
      <c r="B47">
        <v>1414</v>
      </c>
      <c r="E47" s="16">
        <v>1.2889999999999999</v>
      </c>
      <c r="F47" s="3">
        <v>846</v>
      </c>
      <c r="G47" s="15">
        <v>657</v>
      </c>
      <c r="H47" s="3">
        <v>2340</v>
      </c>
      <c r="I47" s="6">
        <f t="shared" si="0"/>
        <v>1.2267052711706212</v>
      </c>
      <c r="J47">
        <f t="shared" si="1"/>
        <v>1026.3462545381863</v>
      </c>
      <c r="K47" s="7">
        <f t="shared" si="2"/>
        <v>797.05613384348499</v>
      </c>
      <c r="L47" s="7">
        <f t="shared" si="3"/>
        <v>229.29012069470127</v>
      </c>
    </row>
    <row r="48" spans="1:13" ht="15" thickBot="1" x14ac:dyDescent="0.35">
      <c r="A48" s="13">
        <v>3500</v>
      </c>
      <c r="B48">
        <v>1427</v>
      </c>
      <c r="E48" s="16">
        <v>1.2889999999999999</v>
      </c>
      <c r="F48" s="3">
        <v>846</v>
      </c>
      <c r="G48" s="15">
        <v>657</v>
      </c>
      <c r="H48" s="3">
        <v>2340</v>
      </c>
      <c r="I48" s="6">
        <f t="shared" si="0"/>
        <v>1.2260511986872467</v>
      </c>
      <c r="J48">
        <f t="shared" si="1"/>
        <v>1028.767131596923</v>
      </c>
      <c r="K48" s="7">
        <f t="shared" si="2"/>
        <v>798.9361766656956</v>
      </c>
      <c r="L48" s="7">
        <f t="shared" si="3"/>
        <v>229.83095493122744</v>
      </c>
    </row>
    <row r="49" spans="1:12" ht="15" thickBot="1" x14ac:dyDescent="0.35">
      <c r="A49" s="13">
        <v>4000</v>
      </c>
      <c r="B49">
        <v>1437</v>
      </c>
      <c r="E49" s="16">
        <v>1.2889999999999999</v>
      </c>
      <c r="F49" s="3">
        <v>846</v>
      </c>
      <c r="G49" s="15">
        <v>657</v>
      </c>
      <c r="H49" s="3">
        <v>2340</v>
      </c>
      <c r="I49" s="6">
        <f t="shared" si="0"/>
        <v>1.2256230990940304</v>
      </c>
      <c r="J49">
        <f t="shared" si="1"/>
        <v>1030.3592293484655</v>
      </c>
      <c r="K49" s="7">
        <f t="shared" si="2"/>
        <v>800.17259300465935</v>
      </c>
      <c r="L49" s="7">
        <f t="shared" si="3"/>
        <v>230.18663634380619</v>
      </c>
    </row>
    <row r="50" spans="1:12" ht="15" thickBot="1" x14ac:dyDescent="0.35">
      <c r="A50" s="13">
        <v>4500</v>
      </c>
      <c r="B50">
        <v>1446</v>
      </c>
      <c r="E50" s="16">
        <v>1.2889999999999999</v>
      </c>
      <c r="F50" s="3">
        <v>846</v>
      </c>
      <c r="G50" s="15">
        <v>657</v>
      </c>
      <c r="H50" s="3">
        <v>2340</v>
      </c>
      <c r="I50" s="6">
        <f t="shared" si="0"/>
        <v>1.2253279579501688</v>
      </c>
      <c r="J50">
        <f t="shared" si="1"/>
        <v>1031.4603791462932</v>
      </c>
      <c r="K50" s="7">
        <f t="shared" si="2"/>
        <v>801.02774125190854</v>
      </c>
      <c r="L50" s="7">
        <f t="shared" si="3"/>
        <v>230.4326378943847</v>
      </c>
    </row>
    <row r="51" spans="1:12" ht="15" thickBot="1" x14ac:dyDescent="0.35">
      <c r="A51" s="13">
        <v>5000</v>
      </c>
      <c r="B51">
        <v>1455</v>
      </c>
      <c r="E51" s="16">
        <v>1.2889999999999999</v>
      </c>
      <c r="F51" s="3">
        <v>846</v>
      </c>
      <c r="G51" s="15">
        <v>657</v>
      </c>
      <c r="H51" s="3">
        <v>2340</v>
      </c>
      <c r="I51" s="6">
        <f t="shared" si="0"/>
        <v>1.2251160252070949</v>
      </c>
      <c r="J51">
        <f t="shared" si="1"/>
        <v>1032.2528656136597</v>
      </c>
      <c r="K51" s="7">
        <f t="shared" si="2"/>
        <v>801.64318287018261</v>
      </c>
      <c r="L51" s="7">
        <f t="shared" si="3"/>
        <v>230.60968274347704</v>
      </c>
    </row>
    <row r="52" spans="1:12" ht="15" thickBot="1" x14ac:dyDescent="0.35">
      <c r="A52" s="13">
        <v>5500</v>
      </c>
      <c r="B52">
        <v>1465</v>
      </c>
      <c r="E52" s="16">
        <v>1.2889999999999999</v>
      </c>
      <c r="F52" s="3">
        <v>846</v>
      </c>
      <c r="G52" s="15">
        <v>657</v>
      </c>
      <c r="H52" s="3">
        <v>2340</v>
      </c>
      <c r="I52" s="6">
        <f t="shared" si="0"/>
        <v>1.2249587776600905</v>
      </c>
      <c r="J52">
        <f t="shared" si="1"/>
        <v>1032.8418310547052</v>
      </c>
      <c r="K52" s="7">
        <f t="shared" si="2"/>
        <v>802.10057092546253</v>
      </c>
      <c r="L52" s="7">
        <f t="shared" si="3"/>
        <v>230.74126012924262</v>
      </c>
    </row>
    <row r="53" spans="1:12" ht="15" thickBot="1" x14ac:dyDescent="0.35">
      <c r="A53" s="14">
        <v>6000</v>
      </c>
      <c r="B53">
        <v>1476</v>
      </c>
      <c r="E53" s="16">
        <v>1.2889999999999999</v>
      </c>
      <c r="F53" s="3">
        <v>846</v>
      </c>
      <c r="G53" s="15">
        <v>657</v>
      </c>
      <c r="H53" s="3">
        <v>2340</v>
      </c>
      <c r="I53" s="6">
        <f t="shared" si="0"/>
        <v>1.2248389262701036</v>
      </c>
      <c r="J53">
        <f t="shared" si="1"/>
        <v>1033.2912836757546</v>
      </c>
      <c r="K53" s="7">
        <f t="shared" si="2"/>
        <v>802.44961391840513</v>
      </c>
      <c r="L53" s="7">
        <f t="shared" si="3"/>
        <v>230.84166975734945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084B-9170-4059-907F-B3536DD6968A}">
  <dimension ref="A1:P53"/>
  <sheetViews>
    <sheetView zoomScale="109" workbookViewId="0">
      <selection activeCell="Q7" sqref="Q7"/>
    </sheetView>
  </sheetViews>
  <sheetFormatPr defaultRowHeight="14.4" x14ac:dyDescent="0.3"/>
  <cols>
    <col min="2" max="2" width="5.77734375" customWidth="1"/>
    <col min="3" max="3" width="5.77734375" bestFit="1" customWidth="1"/>
    <col min="4" max="4" width="7" bestFit="1" customWidth="1"/>
    <col min="5" max="5" width="5.88671875" customWidth="1"/>
    <col min="6" max="6" width="7.44140625" bestFit="1" customWidth="1"/>
    <col min="7" max="7" width="4.77734375" customWidth="1"/>
    <col min="8" max="8" width="5.5546875" customWidth="1"/>
    <col min="9" max="9" width="6" bestFit="1" customWidth="1"/>
    <col min="10" max="10" width="7.21875" bestFit="1" customWidth="1"/>
    <col min="11" max="11" width="7.21875" style="7" bestFit="1" customWidth="1"/>
    <col min="12" max="12" width="6.109375" style="17" bestFit="1" customWidth="1"/>
    <col min="13" max="13" width="6.33203125" bestFit="1" customWidth="1"/>
  </cols>
  <sheetData>
    <row r="1" spans="1:16" ht="15" thickBot="1" x14ac:dyDescent="0.35">
      <c r="A1" s="1" t="s">
        <v>21</v>
      </c>
      <c r="B1" s="1" t="s">
        <v>22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5</v>
      </c>
      <c r="I1" s="1" t="s">
        <v>16</v>
      </c>
      <c r="J1" s="1" t="s">
        <v>17</v>
      </c>
      <c r="K1" s="1" t="s">
        <v>23</v>
      </c>
      <c r="L1" s="1" t="s">
        <v>20</v>
      </c>
      <c r="M1" s="1"/>
      <c r="P1" s="1"/>
    </row>
    <row r="2" spans="1:16" ht="15" thickBot="1" x14ac:dyDescent="0.35">
      <c r="A2" s="12">
        <v>175</v>
      </c>
      <c r="B2">
        <v>13120</v>
      </c>
      <c r="C2" s="1"/>
      <c r="D2" s="1"/>
      <c r="E2" s="16">
        <v>1.405</v>
      </c>
      <c r="F2" s="3">
        <v>14310</v>
      </c>
      <c r="G2" s="15">
        <v>657</v>
      </c>
      <c r="H2" s="3">
        <v>4960</v>
      </c>
      <c r="I2" s="6">
        <f>1 + (E2-1)/(1+(E2-1)*((H2/A2)^2*(EXP(H2/A2)/(EXP(H2/A2)-1)^2)))</f>
        <v>1.4049999999353378</v>
      </c>
      <c r="J2">
        <f>F2*(1+(E2-1)/E2*((H2/A2)^2*EXP(H2/A2)/(EXP(H2/A2)-1)^2))</f>
        <v>14310.000001626144</v>
      </c>
      <c r="K2" s="7">
        <f>G2*(1+(E2-1)/E2*((H2/A2)^2*EXP(H2/A2)/(EXP(H2/A2)-1)^2))</f>
        <v>657.0000000746594</v>
      </c>
      <c r="L2" s="17">
        <f>J2-K2</f>
        <v>13653.000001551485</v>
      </c>
      <c r="M2" s="7"/>
      <c r="N2" s="18">
        <v>175</v>
      </c>
      <c r="O2" s="19">
        <v>13.12</v>
      </c>
      <c r="P2">
        <f>O2*1000</f>
        <v>13120</v>
      </c>
    </row>
    <row r="3" spans="1:16" ht="29.4" thickBot="1" x14ac:dyDescent="0.35">
      <c r="A3" s="13">
        <v>200</v>
      </c>
      <c r="B3">
        <v>13530</v>
      </c>
      <c r="C3" s="2" t="s">
        <v>7</v>
      </c>
      <c r="D3" s="2">
        <v>1.401</v>
      </c>
      <c r="E3" s="16">
        <v>1.405</v>
      </c>
      <c r="F3" s="3">
        <v>14310</v>
      </c>
      <c r="G3" s="15">
        <v>657</v>
      </c>
      <c r="H3" s="3">
        <v>4960</v>
      </c>
      <c r="I3" s="6">
        <f t="shared" ref="I3:I53" si="0">1 + (E3-1)/(1+(E3-1)*((H3/A3)^2*(EXP(H3/A3)/(EXP(H3/A3)-1)^2)))</f>
        <v>1.4049999982887627</v>
      </c>
      <c r="J3">
        <f t="shared" ref="J3:J53" si="1">F3*(1+(E3-1)/E3*((H3/A3)^2*EXP(H3/A3)/(EXP(H3/A3)-1)^2))</f>
        <v>14310.000043034675</v>
      </c>
      <c r="K3" s="7">
        <f t="shared" ref="K3:K53" si="2">G3*(1+(E3-1)/E3*((H3/A3)^2*EXP(H3/A3)/(EXP(H3/A3)-1)^2))</f>
        <v>657.00000197580584</v>
      </c>
      <c r="L3" s="17">
        <f t="shared" ref="L3:L53" si="3">J3-K3</f>
        <v>13653.000041058869</v>
      </c>
      <c r="M3" s="7"/>
      <c r="N3" s="20">
        <v>200</v>
      </c>
      <c r="O3" s="21">
        <v>13.53</v>
      </c>
      <c r="P3">
        <f t="shared" ref="P3:P53" si="4">O3*1000</f>
        <v>13530</v>
      </c>
    </row>
    <row r="4" spans="1:16" ht="29.4" thickBot="1" x14ac:dyDescent="0.35">
      <c r="A4" s="13">
        <v>225</v>
      </c>
      <c r="B4">
        <v>13830</v>
      </c>
      <c r="C4" s="2" t="s">
        <v>9</v>
      </c>
      <c r="D4" s="2">
        <v>1.4</v>
      </c>
      <c r="E4" s="16">
        <v>1.405</v>
      </c>
      <c r="F4" s="3">
        <v>14310</v>
      </c>
      <c r="G4" s="15">
        <v>657</v>
      </c>
      <c r="H4" s="3">
        <v>4960</v>
      </c>
      <c r="I4" s="6">
        <f t="shared" si="0"/>
        <v>1.4049999787319458</v>
      </c>
      <c r="J4">
        <f t="shared" si="1"/>
        <v>14310.000534855013</v>
      </c>
      <c r="K4" s="7">
        <f t="shared" si="2"/>
        <v>657.00002455623644</v>
      </c>
      <c r="L4" s="17">
        <f t="shared" si="3"/>
        <v>13653.000510298776</v>
      </c>
      <c r="M4" s="7"/>
      <c r="N4" s="8">
        <v>225</v>
      </c>
      <c r="O4" s="9">
        <v>13.83</v>
      </c>
      <c r="P4">
        <f t="shared" si="4"/>
        <v>13830</v>
      </c>
    </row>
    <row r="5" spans="1:16" ht="29.4" thickBot="1" x14ac:dyDescent="0.35">
      <c r="A5" s="13">
        <v>250</v>
      </c>
      <c r="B5">
        <v>14050</v>
      </c>
      <c r="C5" s="2" t="s">
        <v>11</v>
      </c>
      <c r="D5" s="2">
        <v>1.3979999999999999</v>
      </c>
      <c r="E5" s="16">
        <v>1.405</v>
      </c>
      <c r="F5" s="3">
        <v>14310</v>
      </c>
      <c r="G5" s="15">
        <v>657</v>
      </c>
      <c r="H5" s="3">
        <v>4960</v>
      </c>
      <c r="I5" s="6">
        <f t="shared" si="0"/>
        <v>1.4049998438324864</v>
      </c>
      <c r="J5">
        <f t="shared" si="1"/>
        <v>14310.003927345864</v>
      </c>
      <c r="K5" s="7">
        <f t="shared" si="2"/>
        <v>657.00018031210573</v>
      </c>
      <c r="L5" s="17">
        <f t="shared" si="3"/>
        <v>13653.003747033759</v>
      </c>
      <c r="M5" s="7"/>
      <c r="N5" s="8">
        <v>250</v>
      </c>
      <c r="O5" s="9">
        <v>14.05</v>
      </c>
      <c r="P5">
        <f t="shared" si="4"/>
        <v>14050</v>
      </c>
    </row>
    <row r="6" spans="1:16" ht="15" thickBot="1" x14ac:dyDescent="0.35">
      <c r="A6" s="13">
        <v>275</v>
      </c>
      <c r="B6">
        <v>14200</v>
      </c>
      <c r="C6" s="2">
        <v>0.72599999999999998</v>
      </c>
      <c r="D6" s="2">
        <v>1.395</v>
      </c>
      <c r="E6" s="16">
        <v>1.405</v>
      </c>
      <c r="F6" s="3">
        <v>14310</v>
      </c>
      <c r="G6" s="15">
        <v>657</v>
      </c>
      <c r="H6" s="3">
        <v>4960</v>
      </c>
      <c r="I6" s="6">
        <f t="shared" si="0"/>
        <v>1.4049992163647143</v>
      </c>
      <c r="J6">
        <f t="shared" si="1"/>
        <v>14310.019707117681</v>
      </c>
      <c r="K6" s="7">
        <f t="shared" si="2"/>
        <v>657.00090479219534</v>
      </c>
      <c r="L6" s="17">
        <f t="shared" si="3"/>
        <v>13653.018802325485</v>
      </c>
      <c r="M6" s="7"/>
      <c r="N6" s="8">
        <v>275</v>
      </c>
      <c r="O6" s="9">
        <v>14.2</v>
      </c>
      <c r="P6">
        <f t="shared" si="4"/>
        <v>14200</v>
      </c>
    </row>
    <row r="7" spans="1:16" ht="15" thickBot="1" x14ac:dyDescent="0.35">
      <c r="A7" s="13">
        <v>300</v>
      </c>
      <c r="B7">
        <v>14310</v>
      </c>
      <c r="C7" s="2">
        <v>0.73299999999999998</v>
      </c>
      <c r="D7" s="2">
        <v>1.391</v>
      </c>
      <c r="E7" s="16">
        <v>1.405</v>
      </c>
      <c r="F7" s="3">
        <v>14310</v>
      </c>
      <c r="G7" s="15">
        <v>657</v>
      </c>
      <c r="H7" s="3">
        <v>4960</v>
      </c>
      <c r="I7" s="6">
        <f t="shared" si="0"/>
        <v>1.4049970399957197</v>
      </c>
      <c r="J7">
        <f t="shared" si="1"/>
        <v>14310.074439560354</v>
      </c>
      <c r="K7" s="7">
        <f t="shared" si="2"/>
        <v>657.00341766534962</v>
      </c>
      <c r="L7" s="17">
        <f t="shared" si="3"/>
        <v>13653.071021895004</v>
      </c>
      <c r="M7" s="7"/>
      <c r="N7" s="8">
        <v>300</v>
      </c>
      <c r="O7" s="9">
        <v>14.31</v>
      </c>
      <c r="P7">
        <f t="shared" si="4"/>
        <v>14310</v>
      </c>
    </row>
    <row r="8" spans="1:16" ht="15" thickBot="1" x14ac:dyDescent="0.35">
      <c r="A8" s="13">
        <v>325</v>
      </c>
      <c r="B8">
        <v>14380</v>
      </c>
      <c r="C8" s="2">
        <v>0.74199999999999999</v>
      </c>
      <c r="D8" s="2">
        <v>1.387</v>
      </c>
      <c r="E8" s="16">
        <v>1.405</v>
      </c>
      <c r="F8" s="3">
        <v>14310</v>
      </c>
      <c r="G8" s="15">
        <v>657</v>
      </c>
      <c r="H8" s="3">
        <v>4960</v>
      </c>
      <c r="I8" s="6">
        <f t="shared" si="0"/>
        <v>1.4049910030502473</v>
      </c>
      <c r="J8">
        <f t="shared" si="1"/>
        <v>14310.226262837461</v>
      </c>
      <c r="K8" s="7">
        <f t="shared" si="2"/>
        <v>657.01038816800917</v>
      </c>
      <c r="L8" s="17">
        <f t="shared" si="3"/>
        <v>13653.215874669451</v>
      </c>
      <c r="M8" s="7"/>
      <c r="N8" s="8">
        <v>325</v>
      </c>
      <c r="O8" s="9">
        <v>14.38</v>
      </c>
      <c r="P8">
        <f t="shared" si="4"/>
        <v>14380</v>
      </c>
    </row>
    <row r="9" spans="1:16" ht="15" thickBot="1" x14ac:dyDescent="0.35">
      <c r="A9" s="13">
        <v>350</v>
      </c>
      <c r="B9">
        <v>14430</v>
      </c>
      <c r="C9" s="2">
        <v>0.753</v>
      </c>
      <c r="D9" s="2">
        <v>1.381</v>
      </c>
      <c r="E9" s="16">
        <v>1.405</v>
      </c>
      <c r="F9" s="3">
        <v>14310</v>
      </c>
      <c r="G9" s="15">
        <v>657</v>
      </c>
      <c r="H9" s="3">
        <v>4960</v>
      </c>
      <c r="I9" s="6">
        <f t="shared" si="0"/>
        <v>1.4049769250937483</v>
      </c>
      <c r="J9">
        <f t="shared" si="1"/>
        <v>14310.580327266487</v>
      </c>
      <c r="K9" s="7">
        <f t="shared" si="2"/>
        <v>657.02664395626016</v>
      </c>
      <c r="L9" s="17">
        <f t="shared" si="3"/>
        <v>13653.553683310227</v>
      </c>
      <c r="M9" s="7"/>
      <c r="N9" s="8">
        <v>350</v>
      </c>
      <c r="O9" s="9">
        <v>14.43</v>
      </c>
      <c r="P9">
        <f t="shared" si="4"/>
        <v>14430</v>
      </c>
    </row>
    <row r="10" spans="1:16" ht="15" thickBot="1" x14ac:dyDescent="0.35">
      <c r="A10" s="13">
        <v>375</v>
      </c>
      <c r="B10">
        <v>14460</v>
      </c>
      <c r="C10" s="2">
        <v>0.76400000000000001</v>
      </c>
      <c r="D10" s="2">
        <v>1.3759999999999999</v>
      </c>
      <c r="E10" s="16">
        <v>1.405</v>
      </c>
      <c r="F10" s="3">
        <v>14310</v>
      </c>
      <c r="G10" s="15">
        <v>657</v>
      </c>
      <c r="H10" s="3">
        <v>4960</v>
      </c>
      <c r="I10" s="6">
        <f t="shared" si="0"/>
        <v>1.4049483002266818</v>
      </c>
      <c r="J10">
        <f t="shared" si="1"/>
        <v>14311.300326364444</v>
      </c>
      <c r="K10" s="7">
        <f t="shared" si="2"/>
        <v>657.05970051861914</v>
      </c>
      <c r="L10" s="17">
        <f t="shared" si="3"/>
        <v>13654.240625845825</v>
      </c>
      <c r="M10" s="7"/>
      <c r="N10" s="8">
        <v>375</v>
      </c>
      <c r="O10" s="9">
        <v>14.46</v>
      </c>
      <c r="P10">
        <f t="shared" si="4"/>
        <v>14460</v>
      </c>
    </row>
    <row r="11" spans="1:16" ht="15" thickBot="1" x14ac:dyDescent="0.35">
      <c r="A11" s="13">
        <v>400</v>
      </c>
      <c r="B11">
        <v>14480</v>
      </c>
      <c r="C11" s="2">
        <v>0.77600000000000002</v>
      </c>
      <c r="D11" s="2">
        <v>1.37</v>
      </c>
      <c r="E11" s="16">
        <v>1.405</v>
      </c>
      <c r="F11" s="3">
        <v>14310</v>
      </c>
      <c r="G11" s="15">
        <v>657</v>
      </c>
      <c r="H11" s="3">
        <v>4960</v>
      </c>
      <c r="I11" s="6">
        <f t="shared" si="0"/>
        <v>1.4048961529782686</v>
      </c>
      <c r="J11">
        <f t="shared" si="1"/>
        <v>14312.61224378644</v>
      </c>
      <c r="K11" s="7">
        <f t="shared" si="2"/>
        <v>657.11993320528939</v>
      </c>
      <c r="L11" s="17">
        <f t="shared" si="3"/>
        <v>13655.49231058115</v>
      </c>
      <c r="M11" s="7"/>
      <c r="N11" s="8">
        <v>400</v>
      </c>
      <c r="O11" s="9">
        <v>14.48</v>
      </c>
      <c r="P11">
        <f t="shared" si="4"/>
        <v>14480</v>
      </c>
    </row>
    <row r="12" spans="1:16" ht="15" thickBot="1" x14ac:dyDescent="0.35">
      <c r="A12" s="13">
        <v>450</v>
      </c>
      <c r="B12">
        <v>14500</v>
      </c>
      <c r="C12" s="2">
        <v>0.78800000000000003</v>
      </c>
      <c r="D12" s="2">
        <v>1.3640000000000001</v>
      </c>
      <c r="E12" s="16">
        <v>1.405</v>
      </c>
      <c r="F12" s="3">
        <v>14310</v>
      </c>
      <c r="G12" s="15">
        <v>657</v>
      </c>
      <c r="H12" s="3">
        <v>4960</v>
      </c>
      <c r="I12" s="6">
        <f t="shared" si="0"/>
        <v>1.4046747454732</v>
      </c>
      <c r="J12">
        <f t="shared" si="1"/>
        <v>14318.186166186193</v>
      </c>
      <c r="K12" s="7">
        <f t="shared" si="2"/>
        <v>657.37584285005789</v>
      </c>
      <c r="L12" s="17">
        <f t="shared" si="3"/>
        <v>13660.810323336134</v>
      </c>
      <c r="M12" s="7"/>
      <c r="N12" s="8">
        <v>450</v>
      </c>
      <c r="O12" s="9">
        <v>14.5</v>
      </c>
      <c r="P12">
        <f t="shared" si="4"/>
        <v>14500</v>
      </c>
    </row>
    <row r="13" spans="1:16" ht="15" thickBot="1" x14ac:dyDescent="0.35">
      <c r="A13" s="13">
        <v>500</v>
      </c>
      <c r="B13">
        <v>14510</v>
      </c>
      <c r="C13" s="2">
        <v>0.8</v>
      </c>
      <c r="D13" s="2">
        <v>1.359</v>
      </c>
      <c r="E13" s="16">
        <v>1.405</v>
      </c>
      <c r="F13" s="3">
        <v>14310</v>
      </c>
      <c r="G13" s="15">
        <v>657</v>
      </c>
      <c r="H13" s="3">
        <v>4960</v>
      </c>
      <c r="I13" s="6">
        <f t="shared" si="0"/>
        <v>1.4042076367206926</v>
      </c>
      <c r="J13">
        <f t="shared" si="1"/>
        <v>14329.965635390246</v>
      </c>
      <c r="K13" s="7">
        <f t="shared" si="2"/>
        <v>657.91666124747678</v>
      </c>
      <c r="L13" s="17">
        <f t="shared" si="3"/>
        <v>13672.04897414277</v>
      </c>
      <c r="M13" s="7"/>
      <c r="N13" s="8">
        <v>500</v>
      </c>
      <c r="O13" s="9">
        <v>14.51</v>
      </c>
      <c r="P13">
        <f t="shared" si="4"/>
        <v>14510</v>
      </c>
    </row>
    <row r="14" spans="1:16" ht="15" thickBot="1" x14ac:dyDescent="0.35">
      <c r="A14" s="13">
        <v>550</v>
      </c>
      <c r="B14">
        <v>14530</v>
      </c>
      <c r="C14" s="2">
        <v>0.81200000000000006</v>
      </c>
      <c r="D14" s="2">
        <v>1.3540000000000001</v>
      </c>
      <c r="E14" s="16">
        <v>1.405</v>
      </c>
      <c r="F14" s="3">
        <v>14310</v>
      </c>
      <c r="G14" s="15">
        <v>657</v>
      </c>
      <c r="H14" s="3">
        <v>4960</v>
      </c>
      <c r="I14" s="6">
        <f t="shared" si="0"/>
        <v>1.4033894426577231</v>
      </c>
      <c r="J14">
        <f t="shared" si="1"/>
        <v>14350.664456649705</v>
      </c>
      <c r="K14" s="7">
        <f t="shared" si="2"/>
        <v>658.86698448769084</v>
      </c>
      <c r="L14" s="17">
        <f t="shared" si="3"/>
        <v>13691.797472162014</v>
      </c>
      <c r="M14" s="7"/>
      <c r="N14" s="8">
        <v>550</v>
      </c>
      <c r="O14" s="9">
        <v>14.53</v>
      </c>
      <c r="P14">
        <f t="shared" si="4"/>
        <v>14530</v>
      </c>
    </row>
    <row r="15" spans="1:16" ht="15" thickBot="1" x14ac:dyDescent="0.35">
      <c r="A15" s="13">
        <v>600</v>
      </c>
      <c r="B15">
        <v>14550</v>
      </c>
      <c r="C15" s="2">
        <v>0.83399999999999996</v>
      </c>
      <c r="D15" s="2">
        <v>1.3440000000000001</v>
      </c>
      <c r="E15" s="16">
        <v>1.405</v>
      </c>
      <c r="F15" s="3">
        <v>14310</v>
      </c>
      <c r="G15" s="15">
        <v>657</v>
      </c>
      <c r="H15" s="3">
        <v>4960</v>
      </c>
      <c r="I15" s="6">
        <f t="shared" si="0"/>
        <v>1.4021388057315001</v>
      </c>
      <c r="J15">
        <f t="shared" si="1"/>
        <v>14382.4660638121</v>
      </c>
      <c r="K15" s="7">
        <f t="shared" si="2"/>
        <v>660.32705827564985</v>
      </c>
      <c r="L15" s="17">
        <f t="shared" si="3"/>
        <v>13722.13900553645</v>
      </c>
      <c r="M15" s="7"/>
      <c r="N15" s="8">
        <v>600</v>
      </c>
      <c r="O15" s="9">
        <v>14.55</v>
      </c>
      <c r="P15">
        <f t="shared" si="4"/>
        <v>14550</v>
      </c>
    </row>
    <row r="16" spans="1:16" ht="15" thickBot="1" x14ac:dyDescent="0.35">
      <c r="A16" s="13">
        <v>650</v>
      </c>
      <c r="B16">
        <v>14570</v>
      </c>
      <c r="C16" s="2">
        <v>0.85499999999999998</v>
      </c>
      <c r="D16" s="2">
        <v>1.3360000000000001</v>
      </c>
      <c r="E16" s="16">
        <v>1.405</v>
      </c>
      <c r="F16" s="3">
        <v>14310</v>
      </c>
      <c r="G16" s="15">
        <v>657</v>
      </c>
      <c r="H16" s="3">
        <v>4960</v>
      </c>
      <c r="I16" s="6">
        <f t="shared" si="0"/>
        <v>1.4004130862546376</v>
      </c>
      <c r="J16">
        <f t="shared" si="1"/>
        <v>14426.674411884365</v>
      </c>
      <c r="K16" s="7">
        <f t="shared" si="2"/>
        <v>662.3567497280244</v>
      </c>
      <c r="L16" s="17">
        <f t="shared" si="3"/>
        <v>13764.317662156342</v>
      </c>
      <c r="M16" s="7"/>
      <c r="N16" s="8">
        <v>650</v>
      </c>
      <c r="O16" s="9">
        <v>14.57</v>
      </c>
      <c r="P16">
        <f t="shared" si="4"/>
        <v>14570</v>
      </c>
    </row>
    <row r="17" spans="1:16" ht="15" thickBot="1" x14ac:dyDescent="0.35">
      <c r="A17" s="13">
        <v>700</v>
      </c>
      <c r="B17">
        <v>14600</v>
      </c>
      <c r="C17" s="2">
        <v>0.86799999999999999</v>
      </c>
      <c r="D17" s="2">
        <v>1.331</v>
      </c>
      <c r="E17" s="16">
        <v>1.405</v>
      </c>
      <c r="F17" s="3">
        <v>14310</v>
      </c>
      <c r="G17" s="15">
        <v>657</v>
      </c>
      <c r="H17" s="3">
        <v>4960</v>
      </c>
      <c r="I17" s="6">
        <f t="shared" si="0"/>
        <v>1.3982114546567668</v>
      </c>
      <c r="J17">
        <f t="shared" si="1"/>
        <v>14483.630607281984</v>
      </c>
      <c r="K17" s="7">
        <f t="shared" si="2"/>
        <v>664.97171970539921</v>
      </c>
      <c r="L17" s="17">
        <f t="shared" si="3"/>
        <v>13818.658887576585</v>
      </c>
      <c r="M17" s="7"/>
      <c r="N17" s="8">
        <v>700</v>
      </c>
      <c r="O17" s="9">
        <v>14.6</v>
      </c>
      <c r="P17">
        <f t="shared" si="4"/>
        <v>14600</v>
      </c>
    </row>
    <row r="18" spans="1:16" ht="15" thickBot="1" x14ac:dyDescent="0.35">
      <c r="A18" s="13">
        <v>750</v>
      </c>
      <c r="B18">
        <v>14650</v>
      </c>
      <c r="C18" s="2">
        <v>0.88600000000000001</v>
      </c>
      <c r="D18" s="2">
        <v>1.3240000000000001</v>
      </c>
      <c r="E18" s="16">
        <v>1.405</v>
      </c>
      <c r="F18" s="3">
        <v>14310</v>
      </c>
      <c r="G18" s="15">
        <v>657</v>
      </c>
      <c r="H18" s="3">
        <v>4960</v>
      </c>
      <c r="I18" s="6">
        <f t="shared" si="0"/>
        <v>1.3955691502900787</v>
      </c>
      <c r="J18">
        <f t="shared" si="1"/>
        <v>14552.824061611611</v>
      </c>
      <c r="K18" s="7">
        <f t="shared" si="2"/>
        <v>668.14852609914942</v>
      </c>
      <c r="L18" s="17">
        <f t="shared" si="3"/>
        <v>13884.675535512462</v>
      </c>
      <c r="M18" s="7"/>
      <c r="N18" s="8">
        <v>750</v>
      </c>
      <c r="O18" s="9">
        <v>14.65</v>
      </c>
      <c r="P18">
        <f t="shared" si="4"/>
        <v>14650</v>
      </c>
    </row>
    <row r="19" spans="1:16" ht="15" thickBot="1" x14ac:dyDescent="0.35">
      <c r="A19" s="13">
        <v>800</v>
      </c>
      <c r="B19">
        <v>14710</v>
      </c>
      <c r="C19" s="2">
        <v>0.90300000000000002</v>
      </c>
      <c r="D19" s="2">
        <v>1.3180000000000001</v>
      </c>
      <c r="E19" s="16">
        <v>1.405</v>
      </c>
      <c r="F19" s="3">
        <v>14310</v>
      </c>
      <c r="G19" s="15">
        <v>657</v>
      </c>
      <c r="H19" s="3">
        <v>4960</v>
      </c>
      <c r="I19" s="6">
        <f t="shared" si="0"/>
        <v>1.3925471439325703</v>
      </c>
      <c r="J19">
        <f t="shared" si="1"/>
        <v>14633.102602452673</v>
      </c>
      <c r="K19" s="7">
        <f t="shared" si="2"/>
        <v>671.8342704270724</v>
      </c>
      <c r="L19" s="17">
        <f t="shared" si="3"/>
        <v>13961.2683320256</v>
      </c>
      <c r="M19" s="7"/>
      <c r="N19" s="8">
        <v>800</v>
      </c>
      <c r="O19" s="9">
        <v>14.71</v>
      </c>
      <c r="P19">
        <f t="shared" si="4"/>
        <v>14710</v>
      </c>
    </row>
    <row r="20" spans="1:16" ht="15" thickBot="1" x14ac:dyDescent="0.35">
      <c r="A20" s="13">
        <v>850</v>
      </c>
      <c r="B20">
        <v>14770</v>
      </c>
      <c r="C20" s="2">
        <v>0.91700000000000004</v>
      </c>
      <c r="D20" s="2">
        <v>1.3129999999999999</v>
      </c>
      <c r="E20" s="16">
        <v>1.405</v>
      </c>
      <c r="F20" s="3">
        <v>14310</v>
      </c>
      <c r="G20" s="15">
        <v>657</v>
      </c>
      <c r="H20" s="3">
        <v>4960</v>
      </c>
      <c r="I20" s="6">
        <f t="shared" si="0"/>
        <v>1.3892208777795079</v>
      </c>
      <c r="J20">
        <f t="shared" si="1"/>
        <v>14722.90488586959</v>
      </c>
      <c r="K20" s="7">
        <f t="shared" si="2"/>
        <v>675.95726834495599</v>
      </c>
      <c r="L20" s="17">
        <f t="shared" si="3"/>
        <v>14046.947617524635</v>
      </c>
      <c r="M20" s="7"/>
      <c r="N20" s="8">
        <v>850</v>
      </c>
      <c r="O20" s="9">
        <v>14.77</v>
      </c>
      <c r="P20">
        <f t="shared" si="4"/>
        <v>14770</v>
      </c>
    </row>
    <row r="21" spans="1:16" ht="15" thickBot="1" x14ac:dyDescent="0.35">
      <c r="A21" s="13">
        <v>900</v>
      </c>
      <c r="B21">
        <v>14830</v>
      </c>
      <c r="C21" s="2">
        <v>0.92900000000000005</v>
      </c>
      <c r="D21" s="2">
        <v>1.3089999999999999</v>
      </c>
      <c r="E21" s="16">
        <v>1.405</v>
      </c>
      <c r="F21" s="3">
        <v>14310</v>
      </c>
      <c r="G21" s="15">
        <v>657</v>
      </c>
      <c r="H21" s="3">
        <v>4960</v>
      </c>
      <c r="I21" s="6">
        <f t="shared" si="0"/>
        <v>1.3856704309991557</v>
      </c>
      <c r="J21">
        <f t="shared" si="1"/>
        <v>14820.468722196534</v>
      </c>
      <c r="K21" s="7">
        <f t="shared" si="2"/>
        <v>680.43661428952635</v>
      </c>
      <c r="L21" s="17">
        <f t="shared" si="3"/>
        <v>14140.032107907007</v>
      </c>
      <c r="M21" s="7"/>
      <c r="N21" s="8">
        <v>900</v>
      </c>
      <c r="O21" s="9">
        <v>14.83</v>
      </c>
      <c r="P21">
        <f t="shared" si="4"/>
        <v>14830</v>
      </c>
    </row>
    <row r="22" spans="1:16" ht="15" thickBot="1" x14ac:dyDescent="0.35">
      <c r="A22" s="13">
        <v>950</v>
      </c>
      <c r="B22">
        <v>14900</v>
      </c>
      <c r="C22" s="3"/>
      <c r="D22" s="3"/>
      <c r="E22" s="16">
        <v>1.405</v>
      </c>
      <c r="F22" s="3">
        <v>14310</v>
      </c>
      <c r="G22" s="15">
        <v>657</v>
      </c>
      <c r="H22" s="3">
        <v>4960</v>
      </c>
      <c r="I22" s="6">
        <f t="shared" si="0"/>
        <v>1.3819731677602825</v>
      </c>
      <c r="J22">
        <f t="shared" si="1"/>
        <v>14923.994739282429</v>
      </c>
      <c r="K22" s="7">
        <f t="shared" si="2"/>
        <v>685.18969557711785</v>
      </c>
      <c r="L22" s="17">
        <f t="shared" si="3"/>
        <v>14238.805043705312</v>
      </c>
      <c r="M22" s="7"/>
      <c r="N22" s="8">
        <v>950</v>
      </c>
      <c r="O22" s="9">
        <v>14.9</v>
      </c>
      <c r="P22">
        <f t="shared" si="4"/>
        <v>14900</v>
      </c>
    </row>
    <row r="23" spans="1:16" ht="15" thickBot="1" x14ac:dyDescent="0.35">
      <c r="A23" s="13">
        <v>1000</v>
      </c>
      <c r="B23">
        <v>14980</v>
      </c>
      <c r="E23" s="16">
        <v>1.405</v>
      </c>
      <c r="F23" s="3">
        <v>14310</v>
      </c>
      <c r="G23" s="15">
        <v>657</v>
      </c>
      <c r="H23" s="3">
        <v>4960</v>
      </c>
      <c r="I23" s="6">
        <f t="shared" si="0"/>
        <v>1.3781990037682337</v>
      </c>
      <c r="J23">
        <f t="shared" si="1"/>
        <v>15031.761756532766</v>
      </c>
      <c r="K23" s="7">
        <f t="shared" si="2"/>
        <v>690.13748945087536</v>
      </c>
      <c r="L23" s="17">
        <f t="shared" si="3"/>
        <v>14341.62426708189</v>
      </c>
      <c r="M23" s="7"/>
      <c r="N23" s="8">
        <v>1000</v>
      </c>
      <c r="O23" s="9">
        <v>14.98</v>
      </c>
      <c r="P23">
        <f t="shared" si="4"/>
        <v>14980</v>
      </c>
    </row>
    <row r="24" spans="1:16" ht="15" thickBot="1" x14ac:dyDescent="0.35">
      <c r="A24" s="13">
        <v>1050</v>
      </c>
      <c r="B24">
        <v>15060</v>
      </c>
      <c r="E24" s="16">
        <v>1.405</v>
      </c>
      <c r="F24" s="3">
        <v>14310</v>
      </c>
      <c r="G24" s="15">
        <v>657</v>
      </c>
      <c r="H24" s="3">
        <v>4960</v>
      </c>
      <c r="I24" s="6">
        <f t="shared" si="0"/>
        <v>1.3744079179584019</v>
      </c>
      <c r="J24">
        <f t="shared" si="1"/>
        <v>15142.199250277567</v>
      </c>
      <c r="K24" s="7">
        <f t="shared" si="2"/>
        <v>695.20789010708324</v>
      </c>
      <c r="L24" s="17">
        <f t="shared" si="3"/>
        <v>14446.991360170483</v>
      </c>
      <c r="M24" s="7"/>
      <c r="N24" s="8">
        <v>1050</v>
      </c>
      <c r="O24" s="9">
        <v>15.06</v>
      </c>
      <c r="P24">
        <f t="shared" si="4"/>
        <v>15060</v>
      </c>
    </row>
    <row r="25" spans="1:16" ht="15" thickBot="1" x14ac:dyDescent="0.35">
      <c r="A25" s="13">
        <v>1100</v>
      </c>
      <c r="B25">
        <v>15150</v>
      </c>
      <c r="E25" s="16">
        <v>1.405</v>
      </c>
      <c r="F25" s="3">
        <v>14310</v>
      </c>
      <c r="G25" s="15">
        <v>657</v>
      </c>
      <c r="H25" s="3">
        <v>4960</v>
      </c>
      <c r="I25" s="6">
        <f t="shared" si="0"/>
        <v>1.3706491445047899</v>
      </c>
      <c r="J25">
        <f t="shared" si="1"/>
        <v>15253.925817936846</v>
      </c>
      <c r="K25" s="7">
        <f t="shared" si="2"/>
        <v>700.33747465999352</v>
      </c>
      <c r="L25" s="17">
        <f t="shared" si="3"/>
        <v>14553.588343276853</v>
      </c>
      <c r="M25" s="7"/>
      <c r="N25" s="8">
        <v>1100</v>
      </c>
      <c r="O25" s="9">
        <v>15.15</v>
      </c>
      <c r="P25">
        <f t="shared" si="4"/>
        <v>15150</v>
      </c>
    </row>
    <row r="26" spans="1:16" ht="15" thickBot="1" x14ac:dyDescent="0.35">
      <c r="A26" s="13">
        <v>1150</v>
      </c>
      <c r="B26">
        <v>15250</v>
      </c>
      <c r="E26" s="16">
        <v>1.405</v>
      </c>
      <c r="F26" s="3">
        <v>14310</v>
      </c>
      <c r="G26" s="15">
        <v>657</v>
      </c>
      <c r="H26" s="3">
        <v>4960</v>
      </c>
      <c r="I26" s="6">
        <f t="shared" si="0"/>
        <v>1.366961483570077</v>
      </c>
      <c r="J26">
        <f t="shared" si="1"/>
        <v>15365.762900769314</v>
      </c>
      <c r="K26" s="7">
        <f t="shared" si="2"/>
        <v>705.47213317997478</v>
      </c>
      <c r="L26" s="17">
        <f t="shared" si="3"/>
        <v>14660.290767589338</v>
      </c>
      <c r="M26" s="7"/>
      <c r="N26" s="8">
        <v>1150</v>
      </c>
      <c r="O26" s="9">
        <v>15.25</v>
      </c>
      <c r="P26">
        <f t="shared" si="4"/>
        <v>15250</v>
      </c>
    </row>
    <row r="27" spans="1:16" ht="15" thickBot="1" x14ac:dyDescent="0.35">
      <c r="A27" s="13">
        <v>1200</v>
      </c>
      <c r="B27">
        <v>15340</v>
      </c>
      <c r="E27" s="16">
        <v>1.405</v>
      </c>
      <c r="F27" s="3">
        <v>14310</v>
      </c>
      <c r="G27" s="15">
        <v>657</v>
      </c>
      <c r="H27" s="3">
        <v>4960</v>
      </c>
      <c r="I27" s="6">
        <f t="shared" si="0"/>
        <v>1.3633742653922194</v>
      </c>
      <c r="J27">
        <f t="shared" si="1"/>
        <v>15476.731850250688</v>
      </c>
      <c r="K27" s="7">
        <f t="shared" si="2"/>
        <v>710.56693400522022</v>
      </c>
      <c r="L27" s="17">
        <f t="shared" si="3"/>
        <v>14766.164916245467</v>
      </c>
      <c r="M27" s="7"/>
      <c r="N27" s="8">
        <v>1200</v>
      </c>
      <c r="O27" s="9">
        <v>15.34</v>
      </c>
      <c r="P27">
        <f t="shared" si="4"/>
        <v>15340</v>
      </c>
    </row>
    <row r="28" spans="1:16" ht="15" thickBot="1" x14ac:dyDescent="0.35">
      <c r="A28" s="13">
        <v>1250</v>
      </c>
      <c r="B28">
        <v>15440</v>
      </c>
      <c r="E28" s="16">
        <v>1.405</v>
      </c>
      <c r="F28" s="3">
        <v>14310</v>
      </c>
      <c r="G28" s="15">
        <v>657</v>
      </c>
      <c r="H28" s="3">
        <v>4960</v>
      </c>
      <c r="I28" s="6">
        <f t="shared" si="0"/>
        <v>1.3599086248506564</v>
      </c>
      <c r="J28">
        <f t="shared" si="1"/>
        <v>15586.0407258913</v>
      </c>
      <c r="K28" s="7">
        <f t="shared" si="2"/>
        <v>715.58551760381442</v>
      </c>
      <c r="L28" s="17">
        <f t="shared" si="3"/>
        <v>14870.455208287485</v>
      </c>
      <c r="M28" s="7"/>
      <c r="N28" s="8">
        <v>1250</v>
      </c>
      <c r="O28" s="9">
        <v>15.44</v>
      </c>
      <c r="P28">
        <f t="shared" si="4"/>
        <v>15440</v>
      </c>
    </row>
    <row r="29" spans="1:16" ht="15" thickBot="1" x14ac:dyDescent="0.35">
      <c r="A29" s="13">
        <v>1300</v>
      </c>
      <c r="B29">
        <v>15540</v>
      </c>
      <c r="E29" s="16">
        <v>1.405</v>
      </c>
      <c r="F29" s="3">
        <v>14310</v>
      </c>
      <c r="G29" s="15">
        <v>657</v>
      </c>
      <c r="H29" s="3">
        <v>4960</v>
      </c>
      <c r="I29" s="6">
        <f t="shared" si="0"/>
        <v>1.3565788571867665</v>
      </c>
      <c r="J29">
        <f t="shared" si="1"/>
        <v>15693.065524978632</v>
      </c>
      <c r="K29" s="7">
        <f t="shared" si="2"/>
        <v>720.49923479461643</v>
      </c>
      <c r="L29" s="17">
        <f t="shared" si="3"/>
        <v>14972.566290184015</v>
      </c>
      <c r="M29" s="7"/>
      <c r="N29" s="8">
        <v>1300</v>
      </c>
      <c r="O29" s="9">
        <v>15.54</v>
      </c>
      <c r="P29">
        <f t="shared" si="4"/>
        <v>15540</v>
      </c>
    </row>
    <row r="30" spans="1:16" ht="15" thickBot="1" x14ac:dyDescent="0.35">
      <c r="A30" s="13">
        <v>1350</v>
      </c>
      <c r="B30">
        <v>15650</v>
      </c>
      <c r="E30" s="16">
        <v>1.405</v>
      </c>
      <c r="F30" s="3">
        <v>14310</v>
      </c>
      <c r="G30" s="15">
        <v>657</v>
      </c>
      <c r="H30" s="3">
        <v>4960</v>
      </c>
      <c r="I30" s="6">
        <f t="shared" si="0"/>
        <v>1.3533937159257539</v>
      </c>
      <c r="J30">
        <f t="shared" si="1"/>
        <v>15797.329101772921</v>
      </c>
      <c r="K30" s="7">
        <f t="shared" si="2"/>
        <v>725.28617888642964</v>
      </c>
      <c r="L30" s="17">
        <f t="shared" si="3"/>
        <v>15072.04292288649</v>
      </c>
      <c r="M30" s="7"/>
      <c r="N30" s="8">
        <v>1350</v>
      </c>
      <c r="O30" s="9">
        <v>15.65</v>
      </c>
      <c r="P30">
        <f t="shared" si="4"/>
        <v>15650</v>
      </c>
    </row>
    <row r="31" spans="1:16" ht="15" thickBot="1" x14ac:dyDescent="0.35">
      <c r="A31" s="13">
        <v>1400</v>
      </c>
      <c r="B31">
        <v>15770</v>
      </c>
      <c r="E31" s="16">
        <v>1.405</v>
      </c>
      <c r="F31" s="3">
        <v>14310</v>
      </c>
      <c r="G31" s="15">
        <v>657</v>
      </c>
      <c r="H31" s="3">
        <v>4960</v>
      </c>
      <c r="I31" s="6">
        <f t="shared" si="0"/>
        <v>1.3503575791560087</v>
      </c>
      <c r="J31">
        <f t="shared" si="1"/>
        <v>15898.479902424029</v>
      </c>
      <c r="K31" s="7">
        <f t="shared" si="2"/>
        <v>729.93020935657489</v>
      </c>
      <c r="L31" s="17">
        <f t="shared" si="3"/>
        <v>15168.549693067454</v>
      </c>
      <c r="M31" s="7"/>
      <c r="N31" s="8">
        <v>1400</v>
      </c>
      <c r="O31" s="9">
        <v>15.77</v>
      </c>
      <c r="P31">
        <f t="shared" si="4"/>
        <v>15770</v>
      </c>
    </row>
    <row r="32" spans="1:16" ht="15" thickBot="1" x14ac:dyDescent="0.35">
      <c r="A32" s="13">
        <v>1500</v>
      </c>
      <c r="B32">
        <v>16020</v>
      </c>
      <c r="E32" s="16">
        <v>1.405</v>
      </c>
      <c r="F32" s="3">
        <v>14310</v>
      </c>
      <c r="G32" s="15">
        <v>657</v>
      </c>
      <c r="H32" s="3">
        <v>4960</v>
      </c>
      <c r="I32" s="6">
        <f t="shared" si="0"/>
        <v>1.3447338124921884</v>
      </c>
      <c r="J32">
        <f t="shared" si="1"/>
        <v>16090.545785125863</v>
      </c>
      <c r="K32" s="7">
        <f t="shared" si="2"/>
        <v>738.74832849948939</v>
      </c>
      <c r="L32" s="17">
        <f t="shared" si="3"/>
        <v>15351.797456626375</v>
      </c>
      <c r="M32" s="7"/>
      <c r="N32" s="8">
        <v>1500</v>
      </c>
      <c r="O32" s="9">
        <v>16.02</v>
      </c>
      <c r="P32">
        <f t="shared" si="4"/>
        <v>16020</v>
      </c>
    </row>
    <row r="33" spans="1:16" ht="15" thickBot="1" x14ac:dyDescent="0.35">
      <c r="A33" s="13">
        <v>1600</v>
      </c>
      <c r="B33">
        <v>16230</v>
      </c>
      <c r="E33" s="16">
        <v>1.405</v>
      </c>
      <c r="F33" s="3">
        <v>14310</v>
      </c>
      <c r="G33" s="15">
        <v>657</v>
      </c>
      <c r="H33" s="3">
        <v>4960</v>
      </c>
      <c r="I33" s="6">
        <f t="shared" si="0"/>
        <v>1.3396891670661415</v>
      </c>
      <c r="J33">
        <f t="shared" si="1"/>
        <v>16268.244136897134</v>
      </c>
      <c r="K33" s="7">
        <f t="shared" si="2"/>
        <v>746.90680628521432</v>
      </c>
      <c r="L33" s="17">
        <f t="shared" si="3"/>
        <v>15521.337330611919</v>
      </c>
      <c r="M33" s="7"/>
      <c r="N33" s="8">
        <v>1600</v>
      </c>
      <c r="O33" s="9">
        <v>16.23</v>
      </c>
      <c r="P33">
        <f t="shared" si="4"/>
        <v>16230</v>
      </c>
    </row>
    <row r="34" spans="1:16" ht="15" thickBot="1" x14ac:dyDescent="0.35">
      <c r="A34" s="13">
        <v>1700</v>
      </c>
      <c r="B34">
        <v>16440</v>
      </c>
      <c r="E34" s="16">
        <v>1.405</v>
      </c>
      <c r="F34" s="3">
        <v>14310</v>
      </c>
      <c r="G34" s="15">
        <v>657</v>
      </c>
      <c r="H34" s="3">
        <v>4960</v>
      </c>
      <c r="I34" s="6">
        <f t="shared" si="0"/>
        <v>1.3351834238730458</v>
      </c>
      <c r="J34">
        <f t="shared" si="1"/>
        <v>16431.481863571677</v>
      </c>
      <c r="K34" s="7">
        <f t="shared" si="2"/>
        <v>754.40136857907692</v>
      </c>
      <c r="L34" s="17">
        <f t="shared" si="3"/>
        <v>15677.080494992599</v>
      </c>
      <c r="M34" s="7"/>
      <c r="N34" s="8">
        <v>1700</v>
      </c>
      <c r="O34" s="9">
        <v>16.440000000000001</v>
      </c>
      <c r="P34">
        <f t="shared" si="4"/>
        <v>16440</v>
      </c>
    </row>
    <row r="35" spans="1:16" ht="15" thickBot="1" x14ac:dyDescent="0.35">
      <c r="A35" s="13">
        <v>1800</v>
      </c>
      <c r="B35">
        <v>16640</v>
      </c>
      <c r="E35" s="16">
        <v>1.405</v>
      </c>
      <c r="F35" s="3">
        <v>14310</v>
      </c>
      <c r="G35" s="15">
        <v>657</v>
      </c>
      <c r="H35" s="3">
        <v>4960</v>
      </c>
      <c r="I35" s="6">
        <f t="shared" si="0"/>
        <v>1.3311669834585127</v>
      </c>
      <c r="J35">
        <f t="shared" si="1"/>
        <v>16580.737278474753</v>
      </c>
      <c r="K35" s="7">
        <f t="shared" si="2"/>
        <v>761.25397567840059</v>
      </c>
      <c r="L35" s="17">
        <f t="shared" si="3"/>
        <v>15819.483302796352</v>
      </c>
      <c r="M35" s="7"/>
      <c r="N35" s="8">
        <v>1800</v>
      </c>
      <c r="O35" s="9">
        <v>16.64</v>
      </c>
      <c r="P35">
        <f t="shared" si="4"/>
        <v>16640</v>
      </c>
    </row>
    <row r="36" spans="1:16" ht="15" thickBot="1" x14ac:dyDescent="0.35">
      <c r="A36" s="13">
        <v>1900</v>
      </c>
      <c r="B36">
        <v>16830</v>
      </c>
      <c r="E36" s="16">
        <v>1.405</v>
      </c>
      <c r="F36" s="3">
        <v>14310</v>
      </c>
      <c r="G36" s="15">
        <v>657</v>
      </c>
      <c r="H36" s="3">
        <v>4960</v>
      </c>
      <c r="I36" s="6">
        <f t="shared" si="0"/>
        <v>1.3275881498485409</v>
      </c>
      <c r="J36">
        <f t="shared" si="1"/>
        <v>16716.814246676244</v>
      </c>
      <c r="K36" s="7">
        <f t="shared" si="2"/>
        <v>767.50153459582759</v>
      </c>
      <c r="L36" s="17">
        <f t="shared" si="3"/>
        <v>15949.312712080417</v>
      </c>
      <c r="M36" s="7"/>
      <c r="N36" s="8">
        <v>1900</v>
      </c>
      <c r="O36" s="9">
        <v>16.829999999999998</v>
      </c>
      <c r="P36">
        <f t="shared" si="4"/>
        <v>16830</v>
      </c>
    </row>
    <row r="37" spans="1:16" ht="15" thickBot="1" x14ac:dyDescent="0.35">
      <c r="A37" s="13">
        <v>2000</v>
      </c>
      <c r="B37">
        <v>17010</v>
      </c>
      <c r="E37" s="16">
        <v>1.405</v>
      </c>
      <c r="F37" s="3">
        <v>14310</v>
      </c>
      <c r="G37" s="15">
        <v>657</v>
      </c>
      <c r="H37" s="3">
        <v>4960</v>
      </c>
      <c r="I37" s="6">
        <f t="shared" si="0"/>
        <v>1.3243971047482197</v>
      </c>
      <c r="J37">
        <f t="shared" si="1"/>
        <v>16840.678538028918</v>
      </c>
      <c r="K37" s="7">
        <f t="shared" si="2"/>
        <v>773.18838570824585</v>
      </c>
      <c r="L37" s="17">
        <f t="shared" si="3"/>
        <v>16067.490152320672</v>
      </c>
      <c r="M37" s="7"/>
      <c r="N37" s="8">
        <v>2000</v>
      </c>
      <c r="O37" s="9">
        <v>17.010000000000002</v>
      </c>
      <c r="P37">
        <f t="shared" si="4"/>
        <v>17010</v>
      </c>
    </row>
    <row r="38" spans="1:16" ht="15" thickBot="1" x14ac:dyDescent="0.35">
      <c r="A38" s="13">
        <v>2100</v>
      </c>
      <c r="B38">
        <v>17180</v>
      </c>
      <c r="E38" s="16">
        <v>1.405</v>
      </c>
      <c r="F38" s="3">
        <v>14310</v>
      </c>
      <c r="G38" s="15">
        <v>657</v>
      </c>
      <c r="H38" s="3">
        <v>4960</v>
      </c>
      <c r="I38" s="6">
        <f t="shared" si="0"/>
        <v>1.3215478636189015</v>
      </c>
      <c r="J38">
        <f t="shared" si="1"/>
        <v>16953.352856448277</v>
      </c>
      <c r="K38" s="7">
        <f t="shared" si="2"/>
        <v>778.36148334636744</v>
      </c>
      <c r="L38" s="17">
        <f t="shared" si="3"/>
        <v>16174.99137310191</v>
      </c>
      <c r="M38" s="7"/>
      <c r="N38" s="8">
        <v>2100</v>
      </c>
      <c r="O38" s="9">
        <v>17.18</v>
      </c>
      <c r="P38">
        <f t="shared" si="4"/>
        <v>17180</v>
      </c>
    </row>
    <row r="39" spans="1:16" ht="15" thickBot="1" x14ac:dyDescent="0.35">
      <c r="A39" s="13">
        <v>2200</v>
      </c>
      <c r="B39">
        <v>17350</v>
      </c>
      <c r="E39" s="16">
        <v>1.405</v>
      </c>
      <c r="F39" s="3">
        <v>14310</v>
      </c>
      <c r="G39" s="15">
        <v>657</v>
      </c>
      <c r="H39" s="3">
        <v>4960</v>
      </c>
      <c r="I39" s="6">
        <f t="shared" si="0"/>
        <v>1.318999051993849</v>
      </c>
      <c r="J39">
        <f t="shared" si="1"/>
        <v>17055.852192242484</v>
      </c>
      <c r="K39" s="7">
        <f t="shared" si="2"/>
        <v>783.06742769415189</v>
      </c>
      <c r="L39" s="17">
        <f t="shared" si="3"/>
        <v>16272.784764548333</v>
      </c>
      <c r="M39" s="7"/>
      <c r="N39" s="8">
        <v>2200</v>
      </c>
      <c r="O39" s="9">
        <v>17.350000000000001</v>
      </c>
      <c r="P39">
        <f t="shared" si="4"/>
        <v>17350</v>
      </c>
    </row>
    <row r="40" spans="1:16" ht="15" thickBot="1" x14ac:dyDescent="0.35">
      <c r="A40" s="13">
        <v>2300</v>
      </c>
      <c r="B40">
        <v>17500</v>
      </c>
      <c r="E40" s="16">
        <v>1.405</v>
      </c>
      <c r="F40" s="3">
        <v>14310</v>
      </c>
      <c r="G40" s="15">
        <v>657</v>
      </c>
      <c r="H40" s="3">
        <v>4960</v>
      </c>
      <c r="I40" s="6">
        <f t="shared" si="0"/>
        <v>1.3167140229891747</v>
      </c>
      <c r="J40">
        <f t="shared" si="1"/>
        <v>17149.146117191547</v>
      </c>
      <c r="K40" s="7">
        <f t="shared" si="2"/>
        <v>787.3507336823792</v>
      </c>
      <c r="L40" s="17">
        <f t="shared" si="3"/>
        <v>16361.795383509168</v>
      </c>
      <c r="M40" s="7"/>
      <c r="N40" s="8">
        <v>2300</v>
      </c>
      <c r="O40" s="9">
        <v>17.5</v>
      </c>
      <c r="P40">
        <f t="shared" si="4"/>
        <v>17500</v>
      </c>
    </row>
    <row r="41" spans="1:16" ht="15" thickBot="1" x14ac:dyDescent="0.35">
      <c r="A41" s="13">
        <v>2400</v>
      </c>
      <c r="B41">
        <v>17650</v>
      </c>
      <c r="E41" s="16">
        <v>1.405</v>
      </c>
      <c r="F41" s="3">
        <v>14310</v>
      </c>
      <c r="G41" s="15">
        <v>657</v>
      </c>
      <c r="H41" s="3">
        <v>4960</v>
      </c>
      <c r="I41" s="6">
        <f t="shared" si="0"/>
        <v>1.3146606296306</v>
      </c>
      <c r="J41">
        <f t="shared" si="1"/>
        <v>17234.138652741003</v>
      </c>
      <c r="K41" s="7">
        <f t="shared" si="2"/>
        <v>791.25290669817184</v>
      </c>
      <c r="L41" s="17">
        <f t="shared" si="3"/>
        <v>16442.88574604283</v>
      </c>
      <c r="M41" s="7"/>
      <c r="N41" s="8">
        <v>2400</v>
      </c>
      <c r="O41" s="9">
        <v>17.649999999999999</v>
      </c>
      <c r="P41">
        <f t="shared" si="4"/>
        <v>17650</v>
      </c>
    </row>
    <row r="42" spans="1:16" ht="15" thickBot="1" x14ac:dyDescent="0.35">
      <c r="A42" s="13">
        <v>2500</v>
      </c>
      <c r="B42">
        <v>17800</v>
      </c>
      <c r="E42" s="16">
        <v>1.405</v>
      </c>
      <c r="F42" s="3">
        <v>14310</v>
      </c>
      <c r="G42" s="15">
        <v>657</v>
      </c>
      <c r="H42" s="3">
        <v>4960</v>
      </c>
      <c r="I42" s="6">
        <f t="shared" si="0"/>
        <v>1.3128108355611403</v>
      </c>
      <c r="J42">
        <f t="shared" si="1"/>
        <v>17311.659323134401</v>
      </c>
      <c r="K42" s="7">
        <f t="shared" si="2"/>
        <v>794.81203181686249</v>
      </c>
      <c r="L42" s="17">
        <f t="shared" si="3"/>
        <v>16516.847291317539</v>
      </c>
      <c r="N42" s="8">
        <v>2500</v>
      </c>
      <c r="O42" s="9">
        <v>17.8</v>
      </c>
      <c r="P42">
        <f t="shared" si="4"/>
        <v>17800</v>
      </c>
    </row>
    <row r="43" spans="1:16" ht="15" thickBot="1" x14ac:dyDescent="0.35">
      <c r="A43" s="13">
        <v>2600</v>
      </c>
      <c r="B43">
        <v>17930</v>
      </c>
      <c r="E43" s="16">
        <v>1.405</v>
      </c>
      <c r="F43" s="3">
        <v>14310</v>
      </c>
      <c r="G43" s="15">
        <v>657</v>
      </c>
      <c r="H43" s="3">
        <v>4960</v>
      </c>
      <c r="I43" s="6">
        <f t="shared" si="0"/>
        <v>1.3111402682685336</v>
      </c>
      <c r="J43">
        <f t="shared" si="1"/>
        <v>17382.461122794597</v>
      </c>
      <c r="K43" s="7">
        <f t="shared" si="2"/>
        <v>798.06268048050674</v>
      </c>
      <c r="L43" s="17">
        <f t="shared" si="3"/>
        <v>16584.39844231409</v>
      </c>
      <c r="N43" s="8">
        <v>2600</v>
      </c>
      <c r="O43" s="9">
        <v>17.93</v>
      </c>
      <c r="P43">
        <f t="shared" si="4"/>
        <v>17930</v>
      </c>
    </row>
    <row r="44" spans="1:16" ht="15" thickBot="1" x14ac:dyDescent="0.35">
      <c r="A44" s="13">
        <v>2700</v>
      </c>
      <c r="B44">
        <v>18060</v>
      </c>
      <c r="E44" s="16">
        <v>1.405</v>
      </c>
      <c r="F44" s="3">
        <v>14310</v>
      </c>
      <c r="G44" s="15">
        <v>657</v>
      </c>
      <c r="H44" s="3">
        <v>4960</v>
      </c>
      <c r="I44" s="6">
        <f t="shared" si="0"/>
        <v>1.3096277714493321</v>
      </c>
      <c r="J44">
        <f t="shared" si="1"/>
        <v>17447.222589194447</v>
      </c>
      <c r="K44" s="7">
        <f t="shared" si="2"/>
        <v>801.03600566741807</v>
      </c>
      <c r="L44" s="17">
        <f t="shared" si="3"/>
        <v>16646.186583527029</v>
      </c>
      <c r="N44" s="8">
        <v>2700</v>
      </c>
      <c r="O44" s="9">
        <v>18.059999999999999</v>
      </c>
      <c r="P44">
        <f t="shared" si="4"/>
        <v>18060</v>
      </c>
    </row>
    <row r="45" spans="1:16" ht="15" thickBot="1" x14ac:dyDescent="0.35">
      <c r="A45" s="13">
        <v>2800</v>
      </c>
      <c r="B45">
        <v>18170</v>
      </c>
      <c r="E45" s="16">
        <v>1.405</v>
      </c>
      <c r="F45" s="3">
        <v>14310</v>
      </c>
      <c r="G45" s="15">
        <v>657</v>
      </c>
      <c r="H45" s="3">
        <v>4960</v>
      </c>
      <c r="I45" s="6">
        <f t="shared" si="0"/>
        <v>1.30825498523151</v>
      </c>
      <c r="J45">
        <f t="shared" si="1"/>
        <v>17506.552162819586</v>
      </c>
      <c r="K45" s="7">
        <f t="shared" si="2"/>
        <v>803.75994206655957</v>
      </c>
      <c r="L45" s="17">
        <f t="shared" si="3"/>
        <v>16702.792220753025</v>
      </c>
      <c r="N45" s="8">
        <v>2800</v>
      </c>
      <c r="O45" s="9">
        <v>18.170000000000002</v>
      </c>
      <c r="P45">
        <f t="shared" si="4"/>
        <v>18170</v>
      </c>
    </row>
    <row r="46" spans="1:16" ht="15" thickBot="1" x14ac:dyDescent="0.35">
      <c r="A46" s="13">
        <v>2900</v>
      </c>
      <c r="B46">
        <v>18280</v>
      </c>
      <c r="E46" s="16">
        <v>1.405</v>
      </c>
      <c r="F46" s="3">
        <v>14310</v>
      </c>
      <c r="G46" s="15">
        <v>657</v>
      </c>
      <c r="H46" s="3">
        <v>4960</v>
      </c>
      <c r="I46" s="6">
        <f t="shared" si="0"/>
        <v>1.3070059669574361</v>
      </c>
      <c r="J46">
        <f t="shared" si="1"/>
        <v>17560.993677510811</v>
      </c>
      <c r="K46" s="7">
        <f t="shared" si="2"/>
        <v>806.25945814986744</v>
      </c>
      <c r="L46" s="17">
        <f t="shared" si="3"/>
        <v>16754.734219360944</v>
      </c>
      <c r="N46" s="8">
        <v>2900</v>
      </c>
      <c r="O46" s="9">
        <v>18.28</v>
      </c>
      <c r="P46">
        <f t="shared" si="4"/>
        <v>18280</v>
      </c>
    </row>
    <row r="47" spans="1:16" ht="15" thickBot="1" x14ac:dyDescent="0.35">
      <c r="A47" s="13">
        <v>3000</v>
      </c>
      <c r="B47">
        <v>18390</v>
      </c>
      <c r="E47" s="16">
        <v>1.405</v>
      </c>
      <c r="F47" s="3">
        <v>14310</v>
      </c>
      <c r="G47" s="15">
        <v>657</v>
      </c>
      <c r="H47" s="3">
        <v>4960</v>
      </c>
      <c r="I47" s="6">
        <f t="shared" si="0"/>
        <v>1.3058668562987437</v>
      </c>
      <c r="J47">
        <f t="shared" si="1"/>
        <v>17611.032261618948</v>
      </c>
      <c r="K47" s="7">
        <f t="shared" si="2"/>
        <v>808.5568271057756</v>
      </c>
      <c r="L47" s="17">
        <f t="shared" si="3"/>
        <v>16802.475434513173</v>
      </c>
      <c r="N47" s="8">
        <v>3000</v>
      </c>
      <c r="O47" s="9">
        <v>18.39</v>
      </c>
      <c r="P47">
        <f t="shared" si="4"/>
        <v>18390</v>
      </c>
    </row>
    <row r="48" spans="1:16" ht="15" thickBot="1" x14ac:dyDescent="0.35">
      <c r="A48" s="13">
        <v>3500</v>
      </c>
      <c r="B48">
        <v>18910</v>
      </c>
      <c r="E48" s="16">
        <v>1.405</v>
      </c>
      <c r="F48" s="3">
        <v>14310</v>
      </c>
      <c r="G48" s="15">
        <v>657</v>
      </c>
      <c r="H48" s="3">
        <v>4960</v>
      </c>
      <c r="I48" s="6">
        <f t="shared" si="0"/>
        <v>1.3014470439871919</v>
      </c>
      <c r="J48">
        <f t="shared" si="1"/>
        <v>17808.765059288919</v>
      </c>
      <c r="K48" s="7">
        <f t="shared" si="2"/>
        <v>817.63512536357916</v>
      </c>
      <c r="L48" s="17">
        <f t="shared" si="3"/>
        <v>16991.129933925338</v>
      </c>
      <c r="N48" s="8">
        <v>3500</v>
      </c>
      <c r="O48" s="9">
        <v>18.91</v>
      </c>
      <c r="P48">
        <f t="shared" si="4"/>
        <v>18910</v>
      </c>
    </row>
    <row r="49" spans="1:16" ht="15" thickBot="1" x14ac:dyDescent="0.35">
      <c r="A49" s="13">
        <v>4000</v>
      </c>
      <c r="B49">
        <v>19390</v>
      </c>
      <c r="E49" s="16">
        <v>1.405</v>
      </c>
      <c r="F49" s="3">
        <v>14310</v>
      </c>
      <c r="G49" s="15">
        <v>657</v>
      </c>
      <c r="H49" s="3">
        <v>4960</v>
      </c>
      <c r="I49" s="6">
        <f t="shared" si="0"/>
        <v>1.2984822383173129</v>
      </c>
      <c r="J49">
        <f t="shared" si="1"/>
        <v>17944.685584159779</v>
      </c>
      <c r="K49" s="7">
        <f t="shared" si="2"/>
        <v>823.8755016626817</v>
      </c>
      <c r="L49" s="17">
        <f t="shared" si="3"/>
        <v>17120.810082497097</v>
      </c>
      <c r="N49" s="8">
        <v>4000</v>
      </c>
      <c r="O49" s="9">
        <v>19.39</v>
      </c>
      <c r="P49">
        <f t="shared" si="4"/>
        <v>19390</v>
      </c>
    </row>
    <row r="50" spans="1:16" ht="15" thickBot="1" x14ac:dyDescent="0.35">
      <c r="A50" s="13">
        <v>4500</v>
      </c>
      <c r="B50">
        <v>19830</v>
      </c>
      <c r="E50" s="16">
        <v>1.405</v>
      </c>
      <c r="F50" s="3">
        <v>14310</v>
      </c>
      <c r="G50" s="15">
        <v>657</v>
      </c>
      <c r="H50" s="3">
        <v>4960</v>
      </c>
      <c r="I50" s="6">
        <f t="shared" si="0"/>
        <v>1.2964051841326494</v>
      </c>
      <c r="J50">
        <f t="shared" si="1"/>
        <v>18041.527165160089</v>
      </c>
      <c r="K50" s="7">
        <f t="shared" si="2"/>
        <v>828.32168745703541</v>
      </c>
      <c r="L50" s="17">
        <f t="shared" si="3"/>
        <v>17213.205477703053</v>
      </c>
      <c r="N50" s="8">
        <v>4500</v>
      </c>
      <c r="O50" s="9">
        <v>19.829999999999998</v>
      </c>
      <c r="P50">
        <f t="shared" si="4"/>
        <v>19830</v>
      </c>
    </row>
    <row r="51" spans="1:16" ht="15" thickBot="1" x14ac:dyDescent="0.35">
      <c r="A51" s="13">
        <v>5000</v>
      </c>
      <c r="B51">
        <v>20230</v>
      </c>
      <c r="E51" s="16">
        <v>1.405</v>
      </c>
      <c r="F51" s="3">
        <v>14310</v>
      </c>
      <c r="G51" s="15">
        <v>657</v>
      </c>
      <c r="H51" s="3">
        <v>4960</v>
      </c>
      <c r="I51" s="6">
        <f t="shared" si="0"/>
        <v>1.2948971218974576</v>
      </c>
      <c r="J51">
        <f t="shared" si="1"/>
        <v>18112.69459273382</v>
      </c>
      <c r="K51" s="7">
        <f t="shared" si="2"/>
        <v>831.58912281104972</v>
      </c>
      <c r="L51" s="17">
        <f t="shared" si="3"/>
        <v>17281.105469922772</v>
      </c>
      <c r="N51" s="8">
        <v>5000</v>
      </c>
      <c r="O51" s="9">
        <v>20.23</v>
      </c>
      <c r="P51">
        <f t="shared" si="4"/>
        <v>20230</v>
      </c>
    </row>
    <row r="52" spans="1:16" ht="15" thickBot="1" x14ac:dyDescent="0.35">
      <c r="A52" s="13">
        <v>5500</v>
      </c>
      <c r="B52">
        <v>20610</v>
      </c>
      <c r="E52" s="16">
        <v>1.405</v>
      </c>
      <c r="F52" s="3">
        <v>14310</v>
      </c>
      <c r="G52" s="15">
        <v>657</v>
      </c>
      <c r="H52" s="3">
        <v>4960</v>
      </c>
      <c r="I52" s="6">
        <f t="shared" si="0"/>
        <v>1.2937692511477603</v>
      </c>
      <c r="J52">
        <f t="shared" si="1"/>
        <v>18166.397870840126</v>
      </c>
      <c r="K52" s="7">
        <f t="shared" si="2"/>
        <v>834.05474501341462</v>
      </c>
      <c r="L52" s="17">
        <f t="shared" si="3"/>
        <v>17332.343125826712</v>
      </c>
      <c r="N52" s="8">
        <v>5500</v>
      </c>
      <c r="O52" s="9">
        <v>20.61</v>
      </c>
      <c r="P52">
        <f t="shared" si="4"/>
        <v>20610</v>
      </c>
    </row>
    <row r="53" spans="1:16" ht="15" thickBot="1" x14ac:dyDescent="0.35">
      <c r="A53" s="14">
        <v>6000</v>
      </c>
      <c r="B53">
        <v>20960</v>
      </c>
      <c r="E53" s="16">
        <v>1.405</v>
      </c>
      <c r="F53" s="3">
        <v>14310</v>
      </c>
      <c r="G53" s="15">
        <v>657</v>
      </c>
      <c r="H53" s="3">
        <v>4960</v>
      </c>
      <c r="I53" s="6">
        <f t="shared" si="0"/>
        <v>1.2929045075794861</v>
      </c>
      <c r="J53">
        <f t="shared" si="1"/>
        <v>18207.852523619011</v>
      </c>
      <c r="K53" s="7">
        <f t="shared" si="2"/>
        <v>835.95800894603008</v>
      </c>
      <c r="L53" s="17">
        <f t="shared" si="3"/>
        <v>17371.894514672982</v>
      </c>
      <c r="N53" s="10">
        <v>6000</v>
      </c>
      <c r="O53" s="11">
        <v>20.96</v>
      </c>
      <c r="P53">
        <f t="shared" si="4"/>
        <v>20960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9204-0AF8-4E73-BD45-3E346070D3FD}">
  <dimension ref="C1:Z247"/>
  <sheetViews>
    <sheetView tabSelected="1" topLeftCell="A7" zoomScaleNormal="100" workbookViewId="0">
      <selection activeCell="M26" sqref="M26"/>
    </sheetView>
  </sheetViews>
  <sheetFormatPr defaultRowHeight="14.4" x14ac:dyDescent="0.3"/>
  <cols>
    <col min="1" max="1" width="80.33203125" customWidth="1"/>
    <col min="3" max="3" width="9.109375" customWidth="1"/>
    <col min="5" max="5" width="8.88671875" customWidth="1"/>
    <col min="6" max="6" width="12.21875" bestFit="1" customWidth="1"/>
    <col min="7" max="7" width="10.44140625" customWidth="1"/>
    <col min="9" max="9" width="10.21875" bestFit="1" customWidth="1"/>
    <col min="10" max="10" width="10.88671875" bestFit="1" customWidth="1"/>
    <col min="11" max="11" width="10.88671875" customWidth="1"/>
    <col min="12" max="12" width="12.21875" bestFit="1" customWidth="1"/>
    <col min="13" max="13" width="11.21875" bestFit="1" customWidth="1"/>
    <col min="14" max="14" width="9.6640625" bestFit="1" customWidth="1"/>
    <col min="15" max="15" width="10.6640625" bestFit="1" customWidth="1"/>
    <col min="16" max="16" width="11.6640625" bestFit="1" customWidth="1"/>
  </cols>
  <sheetData>
    <row r="1" spans="3:16" x14ac:dyDescent="0.3">
      <c r="C1" s="24" t="s">
        <v>28</v>
      </c>
    </row>
    <row r="3" spans="3:16" ht="15.6" x14ac:dyDescent="0.35">
      <c r="C3" s="1" t="s">
        <v>0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29</v>
      </c>
      <c r="I3" s="1" t="s">
        <v>30</v>
      </c>
      <c r="J3" s="1" t="s">
        <v>31</v>
      </c>
      <c r="K3" s="1"/>
      <c r="L3" s="1" t="s">
        <v>40</v>
      </c>
      <c r="M3" s="1" t="s">
        <v>41</v>
      </c>
      <c r="N3" s="1" t="s">
        <v>42</v>
      </c>
      <c r="O3" s="1" t="s">
        <v>43</v>
      </c>
      <c r="P3" s="1" t="s">
        <v>44</v>
      </c>
    </row>
    <row r="5" spans="3:16" x14ac:dyDescent="0.3">
      <c r="C5" s="7">
        <v>2026.42325843565</v>
      </c>
      <c r="D5">
        <v>-6.4519943854374997</v>
      </c>
      <c r="E5" s="25">
        <f>10^D5</f>
        <v>3.5318773577628615E-7</v>
      </c>
      <c r="F5" s="23">
        <f xml:space="preserve"> 2.048E-18*C5^5 - 0.00000000000008357*C5^4+ 0.00000000117*C5^3 - 0.000007762*C5^2 + 0.02633*C5 - 36.32</f>
        <v>-6.4413926090958284</v>
      </c>
      <c r="G5" s="22">
        <f>10^F5</f>
        <v>3.6191567298004409E-7</v>
      </c>
      <c r="H5">
        <v>40</v>
      </c>
      <c r="I5" s="22">
        <f>G5/H5</f>
        <v>9.0478918245011026E-9</v>
      </c>
      <c r="J5" s="25">
        <f>(4762*SQRT(I5))/(1881*SQRT(I5) + SQRT(19048000 + 8300161*I5))</f>
        <v>1.0378165569271216E-4</v>
      </c>
      <c r="K5" s="25"/>
      <c r="L5" s="25">
        <v>6.5469707615471865E-3</v>
      </c>
      <c r="M5" s="25">
        <v>2.0740160616320356E-3</v>
      </c>
      <c r="N5" s="25">
        <v>6.5622953392931063E-4</v>
      </c>
      <c r="O5" s="25">
        <v>2.075548016622967E-4</v>
      </c>
      <c r="P5" s="25">
        <v>1.0378165569271216E-4</v>
      </c>
    </row>
    <row r="6" spans="3:16" x14ac:dyDescent="0.3">
      <c r="C6" s="7">
        <v>2227.4643840007002</v>
      </c>
      <c r="D6">
        <v>-5.1678732081477401</v>
      </c>
      <c r="E6" s="25">
        <f t="shared" ref="E6:E15" si="0">10^D6</f>
        <v>6.794019544066876E-6</v>
      </c>
      <c r="F6" s="23">
        <f t="shared" ref="F6:F15" si="1" xml:space="preserve"> 2.048E-18*C6^5 - 0.00000000000008357*C6^4+ 0.00000000117*C6^3 - 0.000007762*C6^2 + 0.02633*C6 - 36.32</f>
        <v>-5.1971776750933927</v>
      </c>
      <c r="G6" s="22">
        <f t="shared" ref="G6:G15" si="2">10^F6</f>
        <v>6.3507106349118778E-6</v>
      </c>
      <c r="H6">
        <v>40</v>
      </c>
      <c r="I6" s="22">
        <f t="shared" ref="I6:I15" si="3">G6/H6</f>
        <v>1.5876776587279694E-7</v>
      </c>
      <c r="J6" s="25">
        <f t="shared" ref="J6:J15" si="4">(4762*SQRT(I6))/(1881*SQRT(I6) + SQRT(19048000 + 8300161*I6))</f>
        <v>4.3468161985671887E-4</v>
      </c>
      <c r="K6" s="25"/>
      <c r="L6" s="25">
        <v>2.7197245693567643E-2</v>
      </c>
      <c r="M6" s="25">
        <v>8.6652441695203031E-3</v>
      </c>
      <c r="N6" s="25">
        <v>2.7466531823397227E-3</v>
      </c>
      <c r="O6" s="25">
        <v>8.6921390536643913E-4</v>
      </c>
      <c r="P6" s="25">
        <v>4.3468161985671887E-4</v>
      </c>
    </row>
    <row r="7" spans="3:16" x14ac:dyDescent="0.3">
      <c r="C7" s="7">
        <v>2447.8608295847598</v>
      </c>
      <c r="D7">
        <v>-4.0650979785364498</v>
      </c>
      <c r="E7" s="25">
        <f t="shared" si="0"/>
        <v>8.6079953053060245E-5</v>
      </c>
      <c r="F7" s="23">
        <f t="shared" si="1"/>
        <v>-4.0372972147289872</v>
      </c>
      <c r="G7" s="22">
        <f t="shared" si="2"/>
        <v>9.1770433936572585E-5</v>
      </c>
      <c r="H7">
        <v>40</v>
      </c>
      <c r="I7" s="22">
        <f t="shared" si="3"/>
        <v>2.2942608484143148E-6</v>
      </c>
      <c r="J7" s="25">
        <f t="shared" si="4"/>
        <v>1.6515908244922838E-3</v>
      </c>
      <c r="K7" s="25"/>
      <c r="L7" s="25">
        <v>0.10018743810229309</v>
      </c>
      <c r="M7" s="25">
        <v>3.2620970061145831E-2</v>
      </c>
      <c r="N7" s="25">
        <v>1.0409216841520897E-2</v>
      </c>
      <c r="O7" s="25">
        <v>3.301023174471179E-3</v>
      </c>
      <c r="P7" s="25">
        <v>1.6515908244922838E-3</v>
      </c>
    </row>
    <row r="8" spans="3:16" x14ac:dyDescent="0.3">
      <c r="C8" s="7">
        <v>2754.6170934692</v>
      </c>
      <c r="D8">
        <v>-2.70221819427712</v>
      </c>
      <c r="E8" s="25">
        <f t="shared" si="0"/>
        <v>1.9850973322623599E-3</v>
      </c>
      <c r="F8" s="23">
        <f t="shared" si="1"/>
        <v>-2.7200728756732744</v>
      </c>
      <c r="G8" s="22">
        <f t="shared" si="2"/>
        <v>1.9051410038326544E-3</v>
      </c>
      <c r="H8">
        <v>40</v>
      </c>
      <c r="I8" s="22">
        <f t="shared" si="3"/>
        <v>4.7628525095816362E-5</v>
      </c>
      <c r="J8" s="25">
        <f t="shared" si="4"/>
        <v>7.5076484776567948E-3</v>
      </c>
      <c r="K8" s="25"/>
      <c r="L8" s="25">
        <v>0.38756799355047999</v>
      </c>
      <c r="M8" s="25">
        <v>0.14159166188909589</v>
      </c>
      <c r="N8" s="25">
        <v>4.6725878842751811E-2</v>
      </c>
      <c r="O8" s="25">
        <v>1.4970436923641686E-2</v>
      </c>
      <c r="P8" s="25">
        <v>7.5076484776567948E-3</v>
      </c>
    </row>
    <row r="9" spans="3:16" x14ac:dyDescent="0.3">
      <c r="C9" s="7">
        <v>3090.3994297019099</v>
      </c>
      <c r="D9">
        <v>-1.6012997491130501</v>
      </c>
      <c r="E9" s="25">
        <f t="shared" si="0"/>
        <v>2.5043801386246577E-2</v>
      </c>
      <c r="F9" s="23">
        <f t="shared" si="1"/>
        <v>-1.5940613278483937</v>
      </c>
      <c r="G9" s="22">
        <f t="shared" si="2"/>
        <v>2.5464706334820331E-2</v>
      </c>
      <c r="H9">
        <v>40</v>
      </c>
      <c r="I9" s="22">
        <f t="shared" si="3"/>
        <v>6.366176583705083E-4</v>
      </c>
      <c r="J9" s="25">
        <f t="shared" si="4"/>
        <v>2.7229977357706846E-2</v>
      </c>
      <c r="K9" s="25"/>
      <c r="L9" s="25">
        <v>0.81353803380207412</v>
      </c>
      <c r="M9" s="25">
        <v>0.43302659643852626</v>
      </c>
      <c r="N9" s="25">
        <v>0.16207092829560485</v>
      </c>
      <c r="O9" s="25">
        <v>5.3858498983687886E-2</v>
      </c>
      <c r="P9" s="25">
        <v>2.7229977357706846E-2</v>
      </c>
    </row>
    <row r="10" spans="3:16" x14ac:dyDescent="0.3">
      <c r="C10" s="7">
        <v>3435.9215950662501</v>
      </c>
      <c r="D10">
        <v>-0.68157251959018295</v>
      </c>
      <c r="E10" s="25">
        <f t="shared" si="0"/>
        <v>0.20817447611942555</v>
      </c>
      <c r="F10" s="23">
        <f t="shared" si="1"/>
        <v>-0.69477278141058463</v>
      </c>
      <c r="G10" s="22">
        <f t="shared" si="2"/>
        <v>0.20194226293453607</v>
      </c>
      <c r="H10">
        <v>40</v>
      </c>
      <c r="I10" s="22">
        <f t="shared" si="3"/>
        <v>5.0485565733634019E-3</v>
      </c>
      <c r="J10" s="25">
        <f t="shared" si="4"/>
        <v>7.5142471554749762E-2</v>
      </c>
      <c r="K10" s="25"/>
      <c r="L10" s="25">
        <v>0.96763125398613259</v>
      </c>
      <c r="M10" s="25">
        <v>0.78168029871552969</v>
      </c>
      <c r="N10" s="25">
        <v>0.39645808926872633</v>
      </c>
      <c r="O10" s="25">
        <v>0.14550213102498291</v>
      </c>
      <c r="P10" s="25">
        <v>7.5142471554749762E-2</v>
      </c>
    </row>
    <row r="11" spans="3:16" x14ac:dyDescent="0.3">
      <c r="C11" s="7">
        <v>3868.0246244985001</v>
      </c>
      <c r="D11">
        <v>0.17641662706263</v>
      </c>
      <c r="E11" s="25">
        <f t="shared" si="0"/>
        <v>1.5011242023504101</v>
      </c>
      <c r="F11" s="23">
        <f t="shared" si="1"/>
        <v>0.16929000943576256</v>
      </c>
      <c r="G11" s="22">
        <f t="shared" si="2"/>
        <v>1.4766922969947234</v>
      </c>
      <c r="H11">
        <v>40</v>
      </c>
      <c r="I11" s="22">
        <f t="shared" si="3"/>
        <v>3.6917307424868082E-2</v>
      </c>
      <c r="J11" s="25">
        <f t="shared" si="4"/>
        <v>0.19218805543186854</v>
      </c>
      <c r="K11" s="25"/>
      <c r="L11" s="25">
        <v>0.99533888167464768</v>
      </c>
      <c r="M11" s="25">
        <v>0.95665059770683258</v>
      </c>
      <c r="N11" s="25">
        <v>0.73427989500988555</v>
      </c>
      <c r="O11" s="25">
        <v>0.35019519454027326</v>
      </c>
      <c r="P11" s="25">
        <v>0.19218805543186854</v>
      </c>
    </row>
    <row r="12" spans="3:16" x14ac:dyDescent="0.3">
      <c r="C12" s="7">
        <v>4290.6365012875904</v>
      </c>
      <c r="D12">
        <v>0.85352402214878298</v>
      </c>
      <c r="E12" s="25">
        <f t="shared" si="0"/>
        <v>7.1371368170530971</v>
      </c>
      <c r="F12" s="23">
        <f t="shared" si="1"/>
        <v>0.82948706230302349</v>
      </c>
      <c r="G12" s="22">
        <f t="shared" si="2"/>
        <v>6.7528493685709066</v>
      </c>
      <c r="H12">
        <v>40</v>
      </c>
      <c r="I12" s="22">
        <f t="shared" si="3"/>
        <v>0.16882123421427267</v>
      </c>
      <c r="J12" s="25">
        <f t="shared" si="4"/>
        <v>0.36952288399506089</v>
      </c>
      <c r="K12" s="25"/>
      <c r="L12" s="25">
        <v>0.99897391033610117</v>
      </c>
      <c r="M12" s="25">
        <v>0.98990860624350607</v>
      </c>
      <c r="N12" s="25">
        <v>0.91299499442348131</v>
      </c>
      <c r="O12" s="25">
        <v>0.60102398137212931</v>
      </c>
      <c r="P12" s="25">
        <v>0.36952288399506089</v>
      </c>
    </row>
    <row r="13" spans="3:16" x14ac:dyDescent="0.3">
      <c r="C13" s="7">
        <v>4819.0325931984198</v>
      </c>
      <c r="D13">
        <v>1.5088141999800999</v>
      </c>
      <c r="E13" s="25">
        <f t="shared" si="0"/>
        <v>32.271132016217436</v>
      </c>
      <c r="F13" s="23">
        <f t="shared" si="1"/>
        <v>1.4979716262953602</v>
      </c>
      <c r="G13" s="22">
        <f t="shared" si="2"/>
        <v>31.475426693897592</v>
      </c>
      <c r="H13">
        <v>40</v>
      </c>
      <c r="I13" s="22">
        <f t="shared" si="3"/>
        <v>0.78688566734743981</v>
      </c>
      <c r="J13" s="25">
        <f t="shared" si="4"/>
        <v>0.62802593572267851</v>
      </c>
      <c r="K13" s="25"/>
      <c r="L13" s="25">
        <v>0.99977953471530079</v>
      </c>
      <c r="M13" s="25">
        <v>0.99780330083349</v>
      </c>
      <c r="N13" s="25">
        <v>0.97879210988428378</v>
      </c>
      <c r="O13" s="25">
        <v>0.83994991084945458</v>
      </c>
      <c r="P13" s="25">
        <v>0.62802593572267851</v>
      </c>
    </row>
    <row r="14" spans="3:16" x14ac:dyDescent="0.3">
      <c r="C14" s="7">
        <v>5366.7011129654302</v>
      </c>
      <c r="D14">
        <v>2.1034494192022399</v>
      </c>
      <c r="E14" s="25">
        <f t="shared" si="0"/>
        <v>126.89643438873208</v>
      </c>
      <c r="F14" s="23">
        <f t="shared" si="1"/>
        <v>2.0676915766301462</v>
      </c>
      <c r="G14" s="22">
        <f t="shared" si="2"/>
        <v>116.86691412495551</v>
      </c>
      <c r="H14">
        <v>40</v>
      </c>
      <c r="I14" s="22">
        <f t="shared" si="3"/>
        <v>2.921672853123888</v>
      </c>
      <c r="J14" s="25">
        <f t="shared" si="4"/>
        <v>0.83097203147772936</v>
      </c>
      <c r="K14" s="25"/>
      <c r="L14" s="25">
        <v>0.99994060525168738</v>
      </c>
      <c r="M14" s="25">
        <v>0.99940663170073829</v>
      </c>
      <c r="N14" s="25">
        <v>0.99412349663709088</v>
      </c>
      <c r="O14" s="25">
        <v>0.94630615702201437</v>
      </c>
      <c r="P14" s="25">
        <v>0.83097203147772936</v>
      </c>
    </row>
    <row r="15" spans="3:16" x14ac:dyDescent="0.3">
      <c r="C15" s="7">
        <v>5981.7471457465199</v>
      </c>
      <c r="D15">
        <v>2.5964256899390898</v>
      </c>
      <c r="E15" s="25">
        <f t="shared" si="0"/>
        <v>394.84413366905306</v>
      </c>
      <c r="F15" s="23">
        <f t="shared" si="1"/>
        <v>2.5552378690984696</v>
      </c>
      <c r="G15" s="22">
        <f t="shared" si="2"/>
        <v>359.11857500257577</v>
      </c>
      <c r="H15">
        <v>40</v>
      </c>
      <c r="I15" s="22">
        <f t="shared" si="3"/>
        <v>8.9779643750643938</v>
      </c>
      <c r="J15" s="25">
        <f t="shared" si="4"/>
        <v>0.93202932702513985</v>
      </c>
      <c r="K15" s="25"/>
      <c r="L15" s="25">
        <v>0.9999806699251732</v>
      </c>
      <c r="M15" s="25">
        <v>0.99980676064838325</v>
      </c>
      <c r="N15" s="25">
        <v>0.99807372041602538</v>
      </c>
      <c r="O15" s="25">
        <v>0.98132400910838535</v>
      </c>
      <c r="P15" s="25">
        <v>0.93202932702513985</v>
      </c>
    </row>
    <row r="18" spans="3:16" x14ac:dyDescent="0.3">
      <c r="C18" s="24" t="s">
        <v>32</v>
      </c>
    </row>
    <row r="20" spans="3:16" ht="15.6" x14ac:dyDescent="0.35">
      <c r="C20" s="1" t="s">
        <v>0</v>
      </c>
      <c r="D20" s="1" t="s">
        <v>36</v>
      </c>
      <c r="E20" s="1" t="s">
        <v>35</v>
      </c>
      <c r="F20" s="1" t="s">
        <v>33</v>
      </c>
      <c r="G20" s="1" t="s">
        <v>37</v>
      </c>
      <c r="H20" s="1" t="s">
        <v>39</v>
      </c>
      <c r="I20" s="1" t="s">
        <v>34</v>
      </c>
      <c r="J20" s="28" t="s">
        <v>38</v>
      </c>
      <c r="K20" s="28"/>
      <c r="L20" s="1" t="s">
        <v>40</v>
      </c>
      <c r="M20" s="1" t="s">
        <v>41</v>
      </c>
      <c r="N20" s="1" t="s">
        <v>42</v>
      </c>
      <c r="O20" s="1" t="s">
        <v>43</v>
      </c>
      <c r="P20" s="1" t="s">
        <v>44</v>
      </c>
    </row>
    <row r="22" spans="3:16" x14ac:dyDescent="0.3">
      <c r="C22" s="7">
        <v>3028.7138452016402</v>
      </c>
      <c r="D22">
        <v>-9.7870887167187899</v>
      </c>
      <c r="E22" s="25">
        <f>10^D22</f>
        <v>1.6327183857154599E-10</v>
      </c>
      <c r="F22">
        <f xml:space="preserve"> 1.388E-18*C22^5 - 0.00000000000005464*C22^4 + 0.0000000008668*C22^3 - 0.000006996*C22^2+ 0.02992*C22 - 56.08</f>
        <v>-9.7978773159271526</v>
      </c>
      <c r="G22" s="22">
        <f>10^F22</f>
        <v>1.5926585744539216E-10</v>
      </c>
      <c r="H22">
        <v>40</v>
      </c>
      <c r="I22" s="22">
        <f>G22/H22</f>
        <v>3.9816464361348043E-12</v>
      </c>
      <c r="J22" s="22">
        <f>(7658*SQRT(I22))/(1329*SQRT(I22) + SQRT(153160000 + 40056241*I22))</f>
        <v>1.2347355048838827E-6</v>
      </c>
      <c r="K22" s="22"/>
      <c r="L22" s="25">
        <v>7.8090488329878128E-5</v>
      </c>
      <c r="M22" s="25">
        <v>2.4694609552445761E-5</v>
      </c>
      <c r="N22" s="25">
        <v>7.809144096614653E-6</v>
      </c>
      <c r="O22" s="25">
        <v>2.4694704806034376E-6</v>
      </c>
      <c r="P22" s="25">
        <v>1.2347355048838827E-6</v>
      </c>
    </row>
    <row r="23" spans="3:16" x14ac:dyDescent="0.3">
      <c r="C23" s="7">
        <v>3373.6557654262301</v>
      </c>
      <c r="D23">
        <v>-8.0225245637109097</v>
      </c>
      <c r="E23" s="25">
        <f t="shared" ref="E23:E33" si="5">10^D23</f>
        <v>9.4945729634599048E-9</v>
      </c>
      <c r="F23">
        <f t="shared" ref="F23:F33" si="6" xml:space="preserve"> 1.388E-18*C23^5 - 0.00000000000005464*C23^4 + 0.0000000008668*C23^3 - 0.000006996*C23^2+ 0.02992*C23 - 56.08</f>
        <v>-7.954127424701781</v>
      </c>
      <c r="G23" s="22">
        <f t="shared" ref="G23:G33" si="7">10^F23</f>
        <v>1.111405586127427E-8</v>
      </c>
      <c r="H23">
        <v>40</v>
      </c>
      <c r="I23" s="22">
        <f t="shared" ref="I23:I33" si="8">G23/H23</f>
        <v>2.7785139653185675E-10</v>
      </c>
      <c r="J23" s="22">
        <f t="shared" ref="J23:J33" si="9">(7658*SQRT(I23))/(1329*SQRT(I23) + SQRT(153160000 + 40056241*I23))</f>
        <v>1.0314500416732152E-5</v>
      </c>
      <c r="K23" s="22"/>
      <c r="L23" s="25">
        <v>6.5227351328309418E-4</v>
      </c>
      <c r="M23" s="25">
        <v>2.0628298958236366E-4</v>
      </c>
      <c r="N23" s="25">
        <v>6.5234006645652757E-5</v>
      </c>
      <c r="O23" s="25">
        <v>2.0628963904963445E-5</v>
      </c>
      <c r="P23" s="25">
        <v>1.0314500416732152E-5</v>
      </c>
    </row>
    <row r="24" spans="3:16" x14ac:dyDescent="0.3">
      <c r="C24" s="7">
        <v>3824.20230108644</v>
      </c>
      <c r="D24">
        <v>-6.0182804849744098</v>
      </c>
      <c r="E24" s="25">
        <f t="shared" si="5"/>
        <v>9.587812117570562E-7</v>
      </c>
      <c r="F24">
        <f t="shared" si="6"/>
        <v>-6.0463566676406941</v>
      </c>
      <c r="G24" s="22">
        <f t="shared" si="7"/>
        <v>8.9875916556802323E-7</v>
      </c>
      <c r="H24">
        <v>40</v>
      </c>
      <c r="I24" s="22">
        <f t="shared" si="8"/>
        <v>2.2468979139200581E-8</v>
      </c>
      <c r="J24" s="22">
        <f t="shared" si="9"/>
        <v>9.2752871072496681E-5</v>
      </c>
      <c r="K24" s="22"/>
      <c r="L24" s="25">
        <v>5.8602661032359088E-3</v>
      </c>
      <c r="M24" s="25">
        <v>1.8544880756117999E-3</v>
      </c>
      <c r="N24" s="25">
        <v>5.8657032335541429E-4</v>
      </c>
      <c r="O24" s="25">
        <v>1.8550275452681265E-4</v>
      </c>
      <c r="P24" s="25">
        <v>9.2752871072496681E-5</v>
      </c>
    </row>
    <row r="25" spans="3:16" x14ac:dyDescent="0.3">
      <c r="C25" s="7">
        <v>4313.5147382265404</v>
      </c>
      <c r="D25">
        <v>-4.4571889609743698</v>
      </c>
      <c r="E25" s="25">
        <f t="shared" si="5"/>
        <v>3.4898843801650416E-5</v>
      </c>
      <c r="F25">
        <f t="shared" si="6"/>
        <v>-4.4650989671772976</v>
      </c>
      <c r="G25" s="22">
        <f t="shared" si="7"/>
        <v>3.4268968540345898E-5</v>
      </c>
      <c r="H25">
        <v>40</v>
      </c>
      <c r="I25" s="22">
        <f t="shared" si="8"/>
        <v>8.5672421350864746E-7</v>
      </c>
      <c r="J25" s="22">
        <f t="shared" si="9"/>
        <v>5.7269051444813529E-4</v>
      </c>
      <c r="K25" s="22"/>
      <c r="L25" s="25">
        <v>3.598141817983587E-2</v>
      </c>
      <c r="M25" s="25">
        <v>1.1431712242810815E-2</v>
      </c>
      <c r="N25" s="25">
        <v>3.6200813081966525E-3</v>
      </c>
      <c r="O25" s="25">
        <v>1.1452668193800721E-3</v>
      </c>
      <c r="P25" s="25">
        <v>5.7269051444813529E-4</v>
      </c>
    </row>
    <row r="26" spans="3:16" x14ac:dyDescent="0.3">
      <c r="C26" s="7">
        <v>5004.7524840018104</v>
      </c>
      <c r="D26">
        <v>-2.8993468097569601</v>
      </c>
      <c r="E26" s="25">
        <f t="shared" si="5"/>
        <v>1.2608202931105406E-3</v>
      </c>
      <c r="F26">
        <f t="shared" si="6"/>
        <v>-2.8330647017458119</v>
      </c>
      <c r="G26" s="22">
        <f t="shared" si="7"/>
        <v>1.4687074514344665E-3</v>
      </c>
      <c r="H26">
        <v>40</v>
      </c>
      <c r="I26" s="22">
        <f t="shared" si="8"/>
        <v>3.6717686285861664E-5</v>
      </c>
      <c r="J26" s="22">
        <f t="shared" si="9"/>
        <v>3.7471039680852464E-3</v>
      </c>
      <c r="K26" s="22"/>
      <c r="L26" s="25">
        <v>0.22368194940288982</v>
      </c>
      <c r="M26" s="25">
        <v>7.3887837698243752E-2</v>
      </c>
      <c r="N26" s="25">
        <v>2.3612589690370004E-2</v>
      </c>
      <c r="O26" s="25">
        <v>7.4892299790564739E-3</v>
      </c>
      <c r="P26" s="25">
        <v>3.7471039680852464E-3</v>
      </c>
    </row>
    <row r="27" spans="3:16" x14ac:dyDescent="0.3">
      <c r="C27" s="7">
        <v>5782.6678013682704</v>
      </c>
      <c r="D27">
        <v>-1.5440488953237701</v>
      </c>
      <c r="E27" s="25">
        <f t="shared" si="5"/>
        <v>2.8572688378144417E-2</v>
      </c>
      <c r="F27">
        <f t="shared" si="6"/>
        <v>-1.5147292556374055</v>
      </c>
      <c r="G27" s="22">
        <f t="shared" si="7"/>
        <v>3.056826181252224E-2</v>
      </c>
      <c r="H27">
        <v>40</v>
      </c>
      <c r="I27" s="22">
        <f t="shared" si="8"/>
        <v>7.6420654531305602E-4</v>
      </c>
      <c r="J27" s="22">
        <f t="shared" si="9"/>
        <v>1.7053653630014053E-2</v>
      </c>
      <c r="K27" s="22"/>
      <c r="L27" s="25">
        <v>0.70748301546299919</v>
      </c>
      <c r="M27" s="25">
        <v>0.31142069240532233</v>
      </c>
      <c r="N27" s="25">
        <v>0.10577970207934349</v>
      </c>
      <c r="O27" s="25">
        <v>3.399653416675491E-2</v>
      </c>
      <c r="P27" s="25">
        <v>1.7053653630014053E-2</v>
      </c>
    </row>
    <row r="28" spans="3:16" x14ac:dyDescent="0.3">
      <c r="C28" s="7">
        <v>6445.5149813768903</v>
      </c>
      <c r="D28">
        <v>-0.64954298787564202</v>
      </c>
      <c r="E28" s="25">
        <f t="shared" si="5"/>
        <v>0.22410782056177359</v>
      </c>
      <c r="F28">
        <f t="shared" si="6"/>
        <v>-0.63309585079873898</v>
      </c>
      <c r="G28" s="22">
        <f t="shared" si="7"/>
        <v>0.23275774938650037</v>
      </c>
      <c r="H28">
        <v>40</v>
      </c>
      <c r="I28" s="22">
        <f t="shared" si="8"/>
        <v>5.8189437346625097E-3</v>
      </c>
      <c r="J28" s="22">
        <f t="shared" si="9"/>
        <v>4.6783651027490769E-2</v>
      </c>
      <c r="K28" s="22"/>
      <c r="L28" s="25">
        <v>0.93870008871741573</v>
      </c>
      <c r="M28" s="25">
        <v>0.65916326992432184</v>
      </c>
      <c r="N28" s="25">
        <v>0.27596204363922583</v>
      </c>
      <c r="O28" s="25">
        <v>9.2606304463834832E-2</v>
      </c>
      <c r="P28" s="25">
        <v>4.6783651027490769E-2</v>
      </c>
    </row>
    <row r="29" spans="3:16" x14ac:dyDescent="0.3">
      <c r="C29" s="7">
        <v>7166.1103681517197</v>
      </c>
      <c r="D29">
        <v>0.16357386796935999</v>
      </c>
      <c r="E29" s="25">
        <f t="shared" si="5"/>
        <v>1.4573835660648908</v>
      </c>
      <c r="F29">
        <f t="shared" si="6"/>
        <v>0.18475516975941275</v>
      </c>
      <c r="G29" s="22">
        <f t="shared" si="7"/>
        <v>1.5302245659147446</v>
      </c>
      <c r="H29">
        <v>40</v>
      </c>
      <c r="I29" s="22">
        <f t="shared" si="8"/>
        <v>3.8255614147868613E-2</v>
      </c>
      <c r="J29" s="22">
        <f t="shared" si="9"/>
        <v>0.1179629051099093</v>
      </c>
      <c r="K29" s="22"/>
      <c r="L29" s="25">
        <v>0.98984247433612438</v>
      </c>
      <c r="M29" s="25">
        <v>0.91115915894685728</v>
      </c>
      <c r="N29" s="25">
        <v>0.58159082539897822</v>
      </c>
      <c r="O29" s="25">
        <v>0.22796527504679748</v>
      </c>
      <c r="P29" s="25">
        <v>0.1179629051099093</v>
      </c>
    </row>
    <row r="30" spans="3:16" x14ac:dyDescent="0.3">
      <c r="C30" s="7">
        <v>7733.0513157749301</v>
      </c>
      <c r="D30">
        <v>0.69755412858232102</v>
      </c>
      <c r="E30" s="25">
        <f t="shared" si="5"/>
        <v>4.9837256709701201</v>
      </c>
      <c r="F30">
        <f t="shared" si="6"/>
        <v>0.7600793282163778</v>
      </c>
      <c r="G30" s="22">
        <f t="shared" si="7"/>
        <v>5.7554505677824093</v>
      </c>
      <c r="H30">
        <v>40</v>
      </c>
      <c r="I30" s="22">
        <f t="shared" si="8"/>
        <v>0.14388626419456024</v>
      </c>
      <c r="J30" s="22">
        <f t="shared" si="9"/>
        <v>0.22156551471826574</v>
      </c>
      <c r="K30" s="22"/>
      <c r="L30" s="25">
        <v>0.99726676228829259</v>
      </c>
      <c r="M30" s="25">
        <v>0.97369909954349576</v>
      </c>
      <c r="N30" s="25">
        <v>0.80661307957922335</v>
      </c>
      <c r="O30" s="25">
        <v>0.40676292234198186</v>
      </c>
      <c r="P30" s="25">
        <v>0.22156551471826574</v>
      </c>
    </row>
    <row r="31" spans="3:16" x14ac:dyDescent="0.3">
      <c r="C31" s="7">
        <v>8521.0242155638298</v>
      </c>
      <c r="D31">
        <v>1.4090120359420399</v>
      </c>
      <c r="E31" s="25">
        <f t="shared" si="5"/>
        <v>25.645551090508089</v>
      </c>
      <c r="F31">
        <f t="shared" si="6"/>
        <v>1.4829197216949268</v>
      </c>
      <c r="G31" s="22">
        <f t="shared" si="7"/>
        <v>30.403229772388439</v>
      </c>
      <c r="H31">
        <v>40</v>
      </c>
      <c r="I31" s="22">
        <f t="shared" si="8"/>
        <v>0.76008074430971095</v>
      </c>
      <c r="J31" s="22">
        <f t="shared" si="9"/>
        <v>0.45390861057601944</v>
      </c>
      <c r="K31" s="22"/>
      <c r="L31" s="25">
        <v>0.99948074207764803</v>
      </c>
      <c r="M31" s="25">
        <v>0.99484602881747808</v>
      </c>
      <c r="N31" s="25">
        <v>0.95199067112640101</v>
      </c>
      <c r="O31" s="25">
        <v>0.70654889958866463</v>
      </c>
      <c r="P31" s="25">
        <v>0.45390861057601944</v>
      </c>
    </row>
    <row r="32" spans="3:16" x14ac:dyDescent="0.3">
      <c r="C32" s="7">
        <v>9212.9112832812007</v>
      </c>
      <c r="D32">
        <v>2.02144143945003</v>
      </c>
      <c r="E32" s="25">
        <f t="shared" si="5"/>
        <v>105.06097804089744</v>
      </c>
      <c r="F32">
        <f t="shared" si="6"/>
        <v>2.0632938076390559</v>
      </c>
      <c r="G32" s="22">
        <f t="shared" si="7"/>
        <v>115.68946365035039</v>
      </c>
      <c r="H32">
        <v>40</v>
      </c>
      <c r="I32" s="22">
        <f t="shared" si="8"/>
        <v>2.8922365912587598</v>
      </c>
      <c r="J32" s="22">
        <f t="shared" si="9"/>
        <v>0.69787814135609816</v>
      </c>
      <c r="K32" s="22"/>
      <c r="L32" s="25">
        <v>0.99986345496537032</v>
      </c>
      <c r="M32" s="25">
        <v>0.99863723662741899</v>
      </c>
      <c r="N32" s="25">
        <v>0.98663457833983992</v>
      </c>
      <c r="O32" s="25">
        <v>0.88743633934043031</v>
      </c>
      <c r="P32" s="25">
        <v>0.69787814135609816</v>
      </c>
    </row>
    <row r="33" spans="3:26" x14ac:dyDescent="0.3">
      <c r="C33" s="7">
        <v>9943.2879452690595</v>
      </c>
      <c r="D33">
        <v>2.5930215851191898</v>
      </c>
      <c r="E33" s="25">
        <f t="shared" si="5"/>
        <v>391.76134777940825</v>
      </c>
      <c r="F33">
        <f t="shared" si="6"/>
        <v>2.6704154123300867</v>
      </c>
      <c r="G33" s="22">
        <f t="shared" si="7"/>
        <v>468.18275439348014</v>
      </c>
      <c r="H33">
        <v>40</v>
      </c>
      <c r="I33" s="22">
        <f t="shared" si="8"/>
        <v>11.704568859837003</v>
      </c>
      <c r="J33" s="22">
        <f t="shared" si="9"/>
        <v>0.88851890804323885</v>
      </c>
      <c r="K33" s="22"/>
      <c r="L33" s="25">
        <v>0.99996625371507208</v>
      </c>
      <c r="M33" s="25">
        <v>0.99966270155729398</v>
      </c>
      <c r="N33" s="25">
        <v>0.99664335620688249</v>
      </c>
      <c r="O33" s="25">
        <v>0.96797377138870266</v>
      </c>
      <c r="P33" s="25">
        <v>0.88851890804323885</v>
      </c>
    </row>
    <row r="36" spans="3:26" x14ac:dyDescent="0.3">
      <c r="C36" s="24" t="s">
        <v>28</v>
      </c>
    </row>
    <row r="38" spans="3:26" ht="15.6" x14ac:dyDescent="0.35">
      <c r="C38" s="1" t="s">
        <v>0</v>
      </c>
      <c r="D38" s="1" t="s">
        <v>24</v>
      </c>
      <c r="E38" s="1" t="s">
        <v>25</v>
      </c>
      <c r="F38" s="1" t="s">
        <v>26</v>
      </c>
      <c r="G38" s="1" t="s">
        <v>27</v>
      </c>
      <c r="H38" s="1" t="s">
        <v>29</v>
      </c>
      <c r="I38" s="1" t="s">
        <v>30</v>
      </c>
      <c r="J38" s="1" t="s">
        <v>31</v>
      </c>
      <c r="L38" s="1" t="s">
        <v>40</v>
      </c>
      <c r="M38" s="1" t="s">
        <v>41</v>
      </c>
      <c r="N38" s="1" t="s">
        <v>42</v>
      </c>
      <c r="O38" s="1" t="s">
        <v>43</v>
      </c>
      <c r="P38" s="1" t="s">
        <v>44</v>
      </c>
      <c r="R38" s="1" t="s">
        <v>45</v>
      </c>
      <c r="S38" s="1" t="s">
        <v>46</v>
      </c>
      <c r="T38" s="1" t="s">
        <v>50</v>
      </c>
      <c r="U38" s="1" t="s">
        <v>47</v>
      </c>
      <c r="V38" s="1" t="s">
        <v>48</v>
      </c>
      <c r="X38" s="1" t="s">
        <v>49</v>
      </c>
      <c r="Y38" s="1" t="s">
        <v>51</v>
      </c>
      <c r="Z38" s="1" t="s">
        <v>52</v>
      </c>
    </row>
    <row r="40" spans="3:26" x14ac:dyDescent="0.3">
      <c r="C40" s="7">
        <v>2000</v>
      </c>
      <c r="D40">
        <v>-6.4519943854374997</v>
      </c>
      <c r="E40" s="25">
        <f>10^D40</f>
        <v>3.5318773577628615E-7</v>
      </c>
      <c r="F40" s="23">
        <f xml:space="preserve"> 2.048E-18*C40^5 - 0.00000000000008357*C40^4+ 0.00000000117*C40^3 - 0.000007762*C40^2 + 0.02633*C40 - 36.32</f>
        <v>-6.6195840000000032</v>
      </c>
      <c r="G40" s="22">
        <f>10^F40</f>
        <v>2.401131802904541E-7</v>
      </c>
      <c r="H40">
        <v>40</v>
      </c>
      <c r="I40" s="22">
        <f>G40/H40</f>
        <v>6.0028295072613524E-9</v>
      </c>
      <c r="J40" s="25">
        <f>(4762*SQRT(I40))/(1881*SQRT(I40) + SQRT(19048000 + 8300161*I40))</f>
        <v>8.4533373710545703E-5</v>
      </c>
      <c r="L40" s="25">
        <v>5.3352431382685155E-3</v>
      </c>
      <c r="M40" s="25">
        <v>1.6895946691788954E-3</v>
      </c>
      <c r="N40" s="25">
        <v>5.3454093435786453E-4</v>
      </c>
      <c r="O40" s="25">
        <v>1.6906110166218648E-4</v>
      </c>
      <c r="P40" s="25">
        <v>8.4533373710545703E-5</v>
      </c>
      <c r="R40">
        <f>0.21</f>
        <v>0.21</v>
      </c>
      <c r="S40">
        <v>2270</v>
      </c>
      <c r="T40">
        <v>3390</v>
      </c>
      <c r="U40">
        <v>287</v>
      </c>
      <c r="V40">
        <f>59000</f>
        <v>59000</v>
      </c>
      <c r="X40" s="26">
        <f>U40*( R40*N40*V40 + (3/2)*R40*N40*C40 + (7/2)*C40 + (1-N40)*R40*(S40/(EXP(S40/C40)-1)) + (1-R40)*(T40/(EXP(T40/C40)-1)) )</f>
        <v>2248619.6803461909</v>
      </c>
      <c r="Y40">
        <v>2600</v>
      </c>
      <c r="Z40">
        <f>X40+(Y40^2)/2</f>
        <v>5628619.6803461909</v>
      </c>
    </row>
    <row r="41" spans="3:26" x14ac:dyDescent="0.3">
      <c r="C41">
        <v>2050</v>
      </c>
      <c r="D41">
        <v>-5.4519943854374997</v>
      </c>
      <c r="E41" s="25">
        <f t="shared" ref="E41:E104" si="10">10^D41</f>
        <v>3.531877357762859E-6</v>
      </c>
      <c r="F41" s="23">
        <f t="shared" ref="F41:F104" si="11" xml:space="preserve"> 2.048E-18*C41^5 - 0.00000000000008357*C41^4+ 0.00000000117*C41^3 - 0.000007762*C41^2 + 0.02633*C41 - 36.32</f>
        <v>-6.2853910736724963</v>
      </c>
      <c r="G41" s="22">
        <f t="shared" ref="G41:G104" si="12">10^F41</f>
        <v>5.1833307993321559E-7</v>
      </c>
      <c r="H41">
        <v>40</v>
      </c>
      <c r="I41" s="22">
        <f t="shared" ref="I41:I104" si="13">G41/H41</f>
        <v>1.295832699833039E-8</v>
      </c>
      <c r="J41" s="25">
        <f t="shared" ref="J41:J104" si="14">(4762*SQRT(I41))/(1881*SQRT(I41) + SQRT(19048000 + 8300161*I41))</f>
        <v>1.2419893152153098E-4</v>
      </c>
      <c r="L41" s="25">
        <v>7.8310281530627659E-3</v>
      </c>
      <c r="M41" s="25">
        <v>2.4816626327384002E-3</v>
      </c>
      <c r="N41" s="25">
        <v>7.8529779392902518E-4</v>
      </c>
      <c r="O41" s="25">
        <v>2.4838567542656597E-4</v>
      </c>
      <c r="P41" s="25">
        <v>1.2419893152153098E-4</v>
      </c>
      <c r="R41">
        <f t="shared" ref="R41:R104" si="15">0.21</f>
        <v>0.21</v>
      </c>
      <c r="S41">
        <v>2270</v>
      </c>
      <c r="T41">
        <v>3390</v>
      </c>
      <c r="U41">
        <v>287</v>
      </c>
      <c r="V41">
        <f>59000</f>
        <v>59000</v>
      </c>
      <c r="X41" s="26">
        <f t="shared" ref="X41:X104" si="16">U41*( R41*N41*V41 + (3/2)*R41*N41*C41 + (7/2)*C41 + (1-N41)*R41*(S41/(EXP(S41/C41)-1)) + (1-R41)*(T41/(EXP(T41/C41)-1)) )</f>
        <v>2311505.7568027852</v>
      </c>
      <c r="Y41">
        <v>2600</v>
      </c>
      <c r="Z41">
        <f t="shared" ref="Z41:Z104" si="17">X41+(Y41^2)/2</f>
        <v>5691505.7568027852</v>
      </c>
    </row>
    <row r="42" spans="3:26" x14ac:dyDescent="0.3">
      <c r="C42" s="7">
        <v>2100</v>
      </c>
      <c r="D42">
        <v>-4.4519943854374997</v>
      </c>
      <c r="E42" s="25">
        <f t="shared" si="10"/>
        <v>3.5318773577628627E-5</v>
      </c>
      <c r="F42" s="23">
        <f t="shared" si="11"/>
        <v>-5.9636853285199933</v>
      </c>
      <c r="G42" s="22">
        <f t="shared" si="12"/>
        <v>1.0872130870879056E-6</v>
      </c>
      <c r="H42">
        <v>40</v>
      </c>
      <c r="I42" s="22">
        <f t="shared" si="13"/>
        <v>2.7180327177197639E-8</v>
      </c>
      <c r="J42" s="25">
        <f t="shared" si="14"/>
        <v>1.7987101274061546E-4</v>
      </c>
      <c r="L42" s="25">
        <v>1.1325685548375205E-2</v>
      </c>
      <c r="M42" s="25">
        <v>3.5925620267212499E-3</v>
      </c>
      <c r="N42" s="25">
        <v>1.1371737076576486E-3</v>
      </c>
      <c r="O42" s="25">
        <v>3.5971646144232006E-4</v>
      </c>
      <c r="P42" s="25">
        <v>1.7987101274061546E-4</v>
      </c>
      <c r="R42">
        <f t="shared" si="15"/>
        <v>0.21</v>
      </c>
      <c r="S42">
        <v>2270</v>
      </c>
      <c r="T42">
        <v>3390</v>
      </c>
      <c r="U42">
        <v>287</v>
      </c>
      <c r="V42">
        <f>59000</f>
        <v>59000</v>
      </c>
      <c r="X42" s="26">
        <f t="shared" si="16"/>
        <v>2374874.2623009584</v>
      </c>
      <c r="Y42">
        <v>2600</v>
      </c>
      <c r="Z42">
        <f t="shared" si="17"/>
        <v>5754874.2623009589</v>
      </c>
    </row>
    <row r="43" spans="3:26" x14ac:dyDescent="0.3">
      <c r="C43">
        <v>2150</v>
      </c>
      <c r="D43">
        <v>-3.4519943854375001</v>
      </c>
      <c r="E43" s="25">
        <f t="shared" si="10"/>
        <v>3.5318773577628607E-4</v>
      </c>
      <c r="F43" s="23">
        <f t="shared" si="11"/>
        <v>-5.6540433437924982</v>
      </c>
      <c r="G43" s="22">
        <f t="shared" si="12"/>
        <v>2.2179750486989579E-6</v>
      </c>
      <c r="H43">
        <v>40</v>
      </c>
      <c r="I43" s="22">
        <f t="shared" si="13"/>
        <v>5.5449376217473945E-8</v>
      </c>
      <c r="J43" s="25">
        <f t="shared" si="14"/>
        <v>2.5690286871084066E-4</v>
      </c>
      <c r="L43" s="25">
        <v>1.61452029231486E-2</v>
      </c>
      <c r="M43" s="25">
        <v>5.1281452534954561E-3</v>
      </c>
      <c r="N43" s="25">
        <v>1.6239182032532506E-3</v>
      </c>
      <c r="O43" s="25">
        <v>5.1375358454237505E-4</v>
      </c>
      <c r="P43" s="25">
        <v>2.5690286871084066E-4</v>
      </c>
      <c r="R43">
        <f t="shared" si="15"/>
        <v>0.21</v>
      </c>
      <c r="S43">
        <v>2270</v>
      </c>
      <c r="T43">
        <v>3390</v>
      </c>
      <c r="U43">
        <v>287</v>
      </c>
      <c r="V43">
        <f>59000</f>
        <v>59000</v>
      </c>
      <c r="X43" s="26">
        <f t="shared" si="16"/>
        <v>2438843.348368594</v>
      </c>
      <c r="Y43">
        <v>2600</v>
      </c>
      <c r="Z43">
        <f t="shared" si="17"/>
        <v>5818843.3483685944</v>
      </c>
    </row>
    <row r="44" spans="3:26" x14ac:dyDescent="0.3">
      <c r="C44" s="7">
        <v>2200</v>
      </c>
      <c r="D44">
        <v>-2.4519943854375001</v>
      </c>
      <c r="E44" s="25">
        <f t="shared" si="10"/>
        <v>3.5318773577628611E-3</v>
      </c>
      <c r="F44" s="23">
        <f t="shared" si="11"/>
        <v>-5.3560510086400015</v>
      </c>
      <c r="G44" s="22">
        <f t="shared" si="12"/>
        <v>4.4050312261246466E-6</v>
      </c>
      <c r="H44">
        <v>40</v>
      </c>
      <c r="I44" s="22">
        <f t="shared" si="13"/>
        <v>1.1012578065311616E-7</v>
      </c>
      <c r="J44" s="25">
        <f t="shared" si="14"/>
        <v>3.6203209995932498E-4</v>
      </c>
      <c r="L44" s="25">
        <v>2.2692747876228558E-2</v>
      </c>
      <c r="M44" s="25">
        <v>7.2209530784444857E-3</v>
      </c>
      <c r="N44" s="25">
        <v>2.2879477918261314E-3</v>
      </c>
      <c r="O44" s="25">
        <v>7.2396061895601085E-4</v>
      </c>
      <c r="P44" s="25">
        <v>3.6203209995932498E-4</v>
      </c>
      <c r="R44">
        <f t="shared" si="15"/>
        <v>0.21</v>
      </c>
      <c r="S44">
        <v>2270</v>
      </c>
      <c r="T44">
        <v>3390</v>
      </c>
      <c r="U44">
        <v>287</v>
      </c>
      <c r="V44">
        <f>59000</f>
        <v>59000</v>
      </c>
      <c r="X44" s="26">
        <f t="shared" si="16"/>
        <v>2503563.7593121878</v>
      </c>
      <c r="Y44">
        <v>2600</v>
      </c>
      <c r="Z44">
        <f t="shared" si="17"/>
        <v>5883563.7593121883</v>
      </c>
    </row>
    <row r="45" spans="3:26" x14ac:dyDescent="0.3">
      <c r="C45">
        <v>2250</v>
      </c>
      <c r="D45">
        <v>-1.4519943854374999</v>
      </c>
      <c r="E45" s="25">
        <f t="shared" si="10"/>
        <v>3.5318773577628637E-2</v>
      </c>
      <c r="F45" s="23">
        <f t="shared" si="11"/>
        <v>-5.0693034453124994</v>
      </c>
      <c r="G45" s="22">
        <f t="shared" si="12"/>
        <v>8.5250425377655824E-6</v>
      </c>
      <c r="H45">
        <v>40</v>
      </c>
      <c r="I45" s="22">
        <f t="shared" si="13"/>
        <v>2.1312606344413957E-7</v>
      </c>
      <c r="J45" s="25">
        <f t="shared" si="14"/>
        <v>5.0361256771847289E-4</v>
      </c>
      <c r="L45" s="25">
        <v>3.1455916748016385E-2</v>
      </c>
      <c r="M45" s="25">
        <v>1.0034140124390195E-2</v>
      </c>
      <c r="N45" s="25">
        <v>3.1817496640833306E-3</v>
      </c>
      <c r="O45" s="25">
        <v>1.0070246697563951E-3</v>
      </c>
      <c r="P45" s="25">
        <v>5.0361256771847289E-4</v>
      </c>
      <c r="R45">
        <f t="shared" si="15"/>
        <v>0.21</v>
      </c>
      <c r="S45">
        <v>2270</v>
      </c>
      <c r="T45">
        <v>3390</v>
      </c>
      <c r="U45">
        <v>287</v>
      </c>
      <c r="V45">
        <f>59000</f>
        <v>59000</v>
      </c>
      <c r="X45" s="26">
        <f t="shared" si="16"/>
        <v>2569224.0323298299</v>
      </c>
      <c r="Y45">
        <v>2600</v>
      </c>
      <c r="Z45">
        <f t="shared" si="17"/>
        <v>5949224.0323298294</v>
      </c>
    </row>
    <row r="46" spans="3:26" x14ac:dyDescent="0.3">
      <c r="C46" s="7">
        <v>2300</v>
      </c>
      <c r="D46">
        <v>-0.45199438543749998</v>
      </c>
      <c r="E46" s="25">
        <f t="shared" si="10"/>
        <v>0.35318773577628637</v>
      </c>
      <c r="F46" s="23">
        <f t="shared" si="11"/>
        <v>-4.793404932360005</v>
      </c>
      <c r="G46" s="22">
        <f t="shared" si="12"/>
        <v>1.6091445832288024E-5</v>
      </c>
      <c r="H46">
        <v>40</v>
      </c>
      <c r="I46" s="22">
        <f t="shared" si="13"/>
        <v>4.0228614580720062E-7</v>
      </c>
      <c r="J46" s="25">
        <f t="shared" si="14"/>
        <v>6.9185247414258117E-4</v>
      </c>
      <c r="L46" s="25">
        <v>4.3009897206359414E-2</v>
      </c>
      <c r="M46" s="25">
        <v>1.3765094628091898E-2</v>
      </c>
      <c r="N46" s="25">
        <v>4.3692865162526561E-3</v>
      </c>
      <c r="O46" s="25">
        <v>1.3833265447697541E-3</v>
      </c>
      <c r="P46" s="25">
        <v>6.9185247414258117E-4</v>
      </c>
      <c r="R46">
        <f t="shared" si="15"/>
        <v>0.21</v>
      </c>
      <c r="S46">
        <v>2270</v>
      </c>
      <c r="T46">
        <v>3390</v>
      </c>
      <c r="U46">
        <v>287</v>
      </c>
      <c r="V46">
        <f>59000</f>
        <v>59000</v>
      </c>
      <c r="X46" s="26">
        <f t="shared" si="16"/>
        <v>2636055.7190464274</v>
      </c>
      <c r="Y46">
        <v>2600</v>
      </c>
      <c r="Z46">
        <f t="shared" si="17"/>
        <v>6016055.7190464269</v>
      </c>
    </row>
    <row r="47" spans="3:26" x14ac:dyDescent="0.3">
      <c r="C47">
        <v>2350</v>
      </c>
      <c r="D47">
        <v>0.54800561456249997</v>
      </c>
      <c r="E47" s="25">
        <f t="shared" si="10"/>
        <v>3.5318773577628639</v>
      </c>
      <c r="F47" s="23">
        <f t="shared" si="11"/>
        <v>-4.5279688278325025</v>
      </c>
      <c r="G47" s="22">
        <f t="shared" si="12"/>
        <v>2.9650442025841635E-5</v>
      </c>
      <c r="H47">
        <v>40</v>
      </c>
      <c r="I47" s="22">
        <f t="shared" si="13"/>
        <v>7.4126105064604088E-7</v>
      </c>
      <c r="J47" s="25">
        <f t="shared" si="14"/>
        <v>9.3905082527299477E-4</v>
      </c>
      <c r="L47" s="25">
        <v>5.8013889692036309E-2</v>
      </c>
      <c r="M47" s="25">
        <v>1.8648388656751825E-2</v>
      </c>
      <c r="N47" s="25">
        <v>5.9273349587128715E-3</v>
      </c>
      <c r="O47" s="25">
        <v>1.8774043612118459E-3</v>
      </c>
      <c r="P47" s="25">
        <v>9.3905082527299477E-4</v>
      </c>
      <c r="R47">
        <f t="shared" si="15"/>
        <v>0.21</v>
      </c>
      <c r="S47">
        <v>2270</v>
      </c>
      <c r="T47">
        <v>3390</v>
      </c>
      <c r="U47">
        <v>287</v>
      </c>
      <c r="V47">
        <f>59000</f>
        <v>59000</v>
      </c>
      <c r="X47" s="26">
        <f t="shared" si="16"/>
        <v>2704338.3791725338</v>
      </c>
      <c r="Y47">
        <v>2600</v>
      </c>
      <c r="Z47">
        <f t="shared" si="17"/>
        <v>6084338.3791725338</v>
      </c>
    </row>
    <row r="48" spans="3:26" x14ac:dyDescent="0.3">
      <c r="C48" s="7">
        <v>2400</v>
      </c>
      <c r="D48">
        <v>1.5480056145625001</v>
      </c>
      <c r="E48" s="25">
        <f t="shared" si="10"/>
        <v>35.318773577628662</v>
      </c>
      <c r="F48" s="23">
        <f t="shared" si="11"/>
        <v>-4.272617492480002</v>
      </c>
      <c r="G48" s="22">
        <f t="shared" si="12"/>
        <v>5.338048403804062E-5</v>
      </c>
      <c r="H48">
        <v>40</v>
      </c>
      <c r="I48" s="22">
        <f t="shared" si="13"/>
        <v>1.3345121009510155E-6</v>
      </c>
      <c r="J48" s="25">
        <f t="shared" si="14"/>
        <v>1.2598233651920047E-3</v>
      </c>
      <c r="L48" s="25">
        <v>7.7197341254555546E-2</v>
      </c>
      <c r="M48" s="25">
        <v>2.4957598824290803E-2</v>
      </c>
      <c r="N48" s="25">
        <v>7.9466764009759293E-3</v>
      </c>
      <c r="O48" s="25">
        <v>2.5183913004595705E-3</v>
      </c>
      <c r="P48" s="25">
        <v>1.2598233651920047E-3</v>
      </c>
      <c r="R48">
        <f t="shared" si="15"/>
        <v>0.21</v>
      </c>
      <c r="S48">
        <v>2270</v>
      </c>
      <c r="T48">
        <v>3390</v>
      </c>
      <c r="U48">
        <v>287</v>
      </c>
      <c r="V48">
        <f>59000</f>
        <v>59000</v>
      </c>
      <c r="X48" s="26">
        <f t="shared" si="16"/>
        <v>2774404.0461147246</v>
      </c>
      <c r="Y48">
        <v>2600</v>
      </c>
      <c r="Z48">
        <f t="shared" si="17"/>
        <v>6154404.0461147241</v>
      </c>
    </row>
    <row r="49" spans="3:26" x14ac:dyDescent="0.3">
      <c r="C49">
        <v>2450</v>
      </c>
      <c r="D49">
        <v>2.5480056145624999</v>
      </c>
      <c r="E49" s="25">
        <f t="shared" si="10"/>
        <v>353.18773577628656</v>
      </c>
      <c r="F49" s="23">
        <f t="shared" si="11"/>
        <v>-4.0269822129524968</v>
      </c>
      <c r="G49" s="22">
        <f t="shared" si="12"/>
        <v>9.3976179883965629E-5</v>
      </c>
      <c r="H49">
        <v>40</v>
      </c>
      <c r="I49" s="22">
        <f t="shared" si="13"/>
        <v>2.3494044970991406E-6</v>
      </c>
      <c r="J49" s="25">
        <f t="shared" si="14"/>
        <v>1.6713083094907738E-3</v>
      </c>
      <c r="L49" s="25">
        <v>0.1013317504289182</v>
      </c>
      <c r="M49" s="25">
        <v>3.300543540015826E-2</v>
      </c>
      <c r="N49" s="25">
        <v>1.0533046876284039E-2</v>
      </c>
      <c r="O49" s="25">
        <v>3.3404062557807787E-3</v>
      </c>
      <c r="P49" s="25">
        <v>1.6713083094907738E-3</v>
      </c>
      <c r="R49">
        <f t="shared" si="15"/>
        <v>0.21</v>
      </c>
      <c r="S49">
        <v>2270</v>
      </c>
      <c r="T49">
        <v>3390</v>
      </c>
      <c r="U49">
        <v>287</v>
      </c>
      <c r="V49">
        <f>59000</f>
        <v>59000</v>
      </c>
      <c r="X49" s="26">
        <f t="shared" si="16"/>
        <v>2846640.817464964</v>
      </c>
      <c r="Y49">
        <v>2600</v>
      </c>
      <c r="Z49">
        <f t="shared" si="17"/>
        <v>6226640.8174649645</v>
      </c>
    </row>
    <row r="50" spans="3:26" x14ac:dyDescent="0.3">
      <c r="C50" s="7">
        <v>2500</v>
      </c>
      <c r="D50">
        <v>3.5480056145624999</v>
      </c>
      <c r="E50" s="25">
        <f t="shared" si="10"/>
        <v>3531.8773577628631</v>
      </c>
      <c r="F50" s="23">
        <f t="shared" si="11"/>
        <v>-3.7907031249999932</v>
      </c>
      <c r="G50" s="22">
        <f t="shared" si="12"/>
        <v>1.6191865028491087E-4</v>
      </c>
      <c r="H50">
        <v>40</v>
      </c>
      <c r="I50" s="22">
        <f t="shared" si="13"/>
        <v>4.0479662571227714E-6</v>
      </c>
      <c r="J50" s="25">
        <f t="shared" si="14"/>
        <v>2.193341893514061E-3</v>
      </c>
      <c r="L50" s="25">
        <v>0.13118321828356663</v>
      </c>
      <c r="M50" s="25">
        <v>4.3141514718068125E-2</v>
      </c>
      <c r="N50" s="25">
        <v>1.3807741692817533E-2</v>
      </c>
      <c r="O50" s="25">
        <v>4.3828749888779953E-3</v>
      </c>
      <c r="P50" s="25">
        <v>2.193341893514061E-3</v>
      </c>
      <c r="R50">
        <f t="shared" si="15"/>
        <v>0.21</v>
      </c>
      <c r="S50">
        <v>2270</v>
      </c>
      <c r="T50">
        <v>3390</v>
      </c>
      <c r="U50">
        <v>287</v>
      </c>
      <c r="V50">
        <f>59000</f>
        <v>59000</v>
      </c>
      <c r="X50" s="26">
        <f t="shared" si="16"/>
        <v>2921495.1830638112</v>
      </c>
      <c r="Y50">
        <v>2600</v>
      </c>
      <c r="Z50">
        <f t="shared" si="17"/>
        <v>6301495.1830638107</v>
      </c>
    </row>
    <row r="51" spans="3:26" x14ac:dyDescent="0.3">
      <c r="C51">
        <v>2550</v>
      </c>
      <c r="D51">
        <v>4.5480056145625003</v>
      </c>
      <c r="E51" s="25">
        <f t="shared" si="10"/>
        <v>35318.773577628672</v>
      </c>
      <c r="F51" s="23">
        <f t="shared" si="11"/>
        <v>-3.5634291366725037</v>
      </c>
      <c r="G51" s="22">
        <f t="shared" si="12"/>
        <v>2.732567277341487E-4</v>
      </c>
      <c r="H51">
        <v>40</v>
      </c>
      <c r="I51" s="22">
        <f t="shared" si="13"/>
        <v>6.8314181933537173E-6</v>
      </c>
      <c r="J51" s="25">
        <f t="shared" si="14"/>
        <v>2.8485939392235127E-3</v>
      </c>
      <c r="L51" s="25">
        <v>0.16744099052803835</v>
      </c>
      <c r="M51" s="25">
        <v>5.5747014606301611E-2</v>
      </c>
      <c r="N51" s="25">
        <v>1.7907762798834177E-2</v>
      </c>
      <c r="O51" s="25">
        <v>5.6907592512340866E-3</v>
      </c>
      <c r="P51" s="25">
        <v>2.8485939392235127E-3</v>
      </c>
      <c r="R51">
        <f t="shared" si="15"/>
        <v>0.21</v>
      </c>
      <c r="S51">
        <v>2270</v>
      </c>
      <c r="T51">
        <v>3390</v>
      </c>
      <c r="U51">
        <v>287</v>
      </c>
      <c r="V51">
        <f>59000</f>
        <v>59000</v>
      </c>
      <c r="X51" s="26">
        <f t="shared" si="16"/>
        <v>2999472.6724662217</v>
      </c>
      <c r="Y51">
        <v>2600</v>
      </c>
      <c r="Z51">
        <f t="shared" si="17"/>
        <v>6379472.6724662222</v>
      </c>
    </row>
    <row r="52" spans="3:26" x14ac:dyDescent="0.3">
      <c r="C52" s="7">
        <v>2600</v>
      </c>
      <c r="D52">
        <v>5.5480056145625003</v>
      </c>
      <c r="E52" s="25">
        <f t="shared" si="10"/>
        <v>353187.7357762871</v>
      </c>
      <c r="F52" s="23">
        <f t="shared" si="11"/>
        <v>-3.3448178515199984</v>
      </c>
      <c r="G52" s="22">
        <f t="shared" si="12"/>
        <v>4.5204549809741307E-4</v>
      </c>
      <c r="H52">
        <v>40</v>
      </c>
      <c r="I52" s="22">
        <f t="shared" si="13"/>
        <v>1.1301137452435328E-5</v>
      </c>
      <c r="J52" s="25">
        <f t="shared" si="14"/>
        <v>3.6626543529363793E-3</v>
      </c>
      <c r="L52">
        <v>0.21061876415951519</v>
      </c>
      <c r="M52">
        <v>7.122537950884851E-2</v>
      </c>
      <c r="N52" s="25">
        <v>2.2985392029558304E-2</v>
      </c>
      <c r="O52">
        <v>7.314672206128873E-3</v>
      </c>
      <c r="P52">
        <v>3.6626543529363793E-3</v>
      </c>
      <c r="R52">
        <f t="shared" si="15"/>
        <v>0.21</v>
      </c>
      <c r="S52">
        <v>2270</v>
      </c>
      <c r="T52">
        <v>3390</v>
      </c>
      <c r="U52">
        <v>287</v>
      </c>
      <c r="V52">
        <f>59000</f>
        <v>59000</v>
      </c>
      <c r="X52" s="26">
        <f t="shared" si="16"/>
        <v>3081136.384780515</v>
      </c>
      <c r="Y52">
        <v>2600</v>
      </c>
      <c r="Z52">
        <f t="shared" si="17"/>
        <v>6461136.384780515</v>
      </c>
    </row>
    <row r="53" spans="3:26" x14ac:dyDescent="0.3">
      <c r="C53">
        <v>2650</v>
      </c>
      <c r="D53">
        <v>6.5480056145625003</v>
      </c>
      <c r="E53" s="25">
        <f t="shared" si="10"/>
        <v>3531877.3577628685</v>
      </c>
      <c r="F53" s="23">
        <f t="shared" si="11"/>
        <v>-3.1345354917924908</v>
      </c>
      <c r="G53" s="22">
        <f t="shared" si="12"/>
        <v>7.336087593535739E-4</v>
      </c>
      <c r="H53">
        <v>40</v>
      </c>
      <c r="I53" s="22">
        <f t="shared" si="13"/>
        <v>1.8340218983839346E-5</v>
      </c>
      <c r="J53" s="25">
        <f t="shared" si="14"/>
        <v>4.664062676937049E-3</v>
      </c>
      <c r="L53">
        <v>0.26092978802135147</v>
      </c>
      <c r="M53">
        <v>8.9988214633638597E-2</v>
      </c>
      <c r="N53" s="25">
        <v>2.9207072644407028E-2</v>
      </c>
      <c r="O53">
        <v>9.3108604123936581E-3</v>
      </c>
      <c r="P53">
        <v>4.664062676937049E-3</v>
      </c>
      <c r="R53">
        <f t="shared" si="15"/>
        <v>0.21</v>
      </c>
      <c r="S53">
        <v>2270</v>
      </c>
      <c r="T53">
        <v>3390</v>
      </c>
      <c r="U53">
        <v>287</v>
      </c>
      <c r="V53">
        <f>59000</f>
        <v>59000</v>
      </c>
      <c r="X53" s="26">
        <f t="shared" si="16"/>
        <v>3167102.9595677708</v>
      </c>
      <c r="Y53">
        <v>2600</v>
      </c>
      <c r="Z53">
        <f t="shared" si="17"/>
        <v>6547102.9595677704</v>
      </c>
    </row>
    <row r="54" spans="3:26" x14ac:dyDescent="0.3">
      <c r="C54" s="7">
        <v>2700</v>
      </c>
      <c r="D54">
        <v>7.5480056145625003</v>
      </c>
      <c r="E54" s="25">
        <f t="shared" si="10"/>
        <v>35318773.577628657</v>
      </c>
      <c r="F54" s="23">
        <f t="shared" si="11"/>
        <v>-2.9322568216400029</v>
      </c>
      <c r="G54" s="22">
        <f t="shared" si="12"/>
        <v>1.168808007697617E-3</v>
      </c>
      <c r="H54">
        <v>40</v>
      </c>
      <c r="I54" s="22">
        <f t="shared" si="13"/>
        <v>2.9220200192440426E-5</v>
      </c>
      <c r="J54" s="25">
        <f t="shared" si="14"/>
        <v>5.8842744775094635E-3</v>
      </c>
      <c r="L54">
        <v>0.31814534142565171</v>
      </c>
      <c r="M54">
        <v>0.11243556490665105</v>
      </c>
      <c r="N54" s="25">
        <v>3.6751485437110508E-2</v>
      </c>
      <c r="O54">
        <v>1.1741035540671243E-2</v>
      </c>
      <c r="P54">
        <v>5.8842744775094635E-3</v>
      </c>
      <c r="R54">
        <f t="shared" si="15"/>
        <v>0.21</v>
      </c>
      <c r="S54">
        <v>2270</v>
      </c>
      <c r="T54">
        <v>3390</v>
      </c>
      <c r="U54">
        <v>287</v>
      </c>
      <c r="V54">
        <f>59000</f>
        <v>59000</v>
      </c>
      <c r="X54" s="26">
        <f t="shared" si="16"/>
        <v>3258035.5603327658</v>
      </c>
      <c r="Y54">
        <v>2600</v>
      </c>
      <c r="Z54">
        <f t="shared" si="17"/>
        <v>6638035.5603327658</v>
      </c>
    </row>
    <row r="55" spans="3:26" x14ac:dyDescent="0.3">
      <c r="C55">
        <v>2750</v>
      </c>
      <c r="D55">
        <v>8.5480056145625003</v>
      </c>
      <c r="E55" s="25">
        <f t="shared" si="10"/>
        <v>353187735.77628702</v>
      </c>
      <c r="F55" s="23">
        <f t="shared" si="11"/>
        <v>-2.7376650703124952</v>
      </c>
      <c r="G55" s="22">
        <f t="shared" si="12"/>
        <v>1.829510598311327E-3</v>
      </c>
      <c r="H55">
        <v>40</v>
      </c>
      <c r="I55" s="22">
        <f t="shared" si="13"/>
        <v>4.5737764957783179E-5</v>
      </c>
      <c r="J55" s="25">
        <f t="shared" si="14"/>
        <v>7.3575603748419613E-3</v>
      </c>
      <c r="L55">
        <v>0.3814600297857626</v>
      </c>
      <c r="M55">
        <v>0.13892997375013499</v>
      </c>
      <c r="N55" s="25">
        <v>4.5806714924252985E-2</v>
      </c>
      <c r="O55">
        <v>1.4672042763482654E-2</v>
      </c>
      <c r="P55">
        <v>7.3575603748419613E-3</v>
      </c>
      <c r="R55">
        <f t="shared" si="15"/>
        <v>0.21</v>
      </c>
      <c r="S55">
        <v>2270</v>
      </c>
      <c r="T55">
        <v>3390</v>
      </c>
      <c r="U55">
        <v>287</v>
      </c>
      <c r="V55">
        <f>59000</f>
        <v>59000</v>
      </c>
      <c r="X55" s="26">
        <f t="shared" si="16"/>
        <v>3354633.4748306163</v>
      </c>
      <c r="Y55">
        <v>2600</v>
      </c>
      <c r="Z55">
        <f t="shared" si="17"/>
        <v>6734633.4748306163</v>
      </c>
    </row>
    <row r="56" spans="3:26" x14ac:dyDescent="0.3">
      <c r="C56" s="7">
        <v>2800</v>
      </c>
      <c r="D56">
        <v>9.5480056145625003</v>
      </c>
      <c r="E56" s="25">
        <f t="shared" si="10"/>
        <v>3531877357.7628736</v>
      </c>
      <c r="F56" s="23">
        <f t="shared" si="11"/>
        <v>-2.550451855359988</v>
      </c>
      <c r="G56" s="22">
        <f t="shared" si="12"/>
        <v>2.8154521107757432E-3</v>
      </c>
      <c r="H56">
        <v>40</v>
      </c>
      <c r="I56" s="22">
        <f t="shared" si="13"/>
        <v>7.0386302769393581E-5</v>
      </c>
      <c r="J56" s="25">
        <f t="shared" si="14"/>
        <v>9.1208357954680463E-3</v>
      </c>
      <c r="L56">
        <v>0.44940478843396459</v>
      </c>
      <c r="M56">
        <v>0.16976414432607412</v>
      </c>
      <c r="N56" s="25">
        <v>5.6566416545626899E-2</v>
      </c>
      <c r="O56">
        <v>1.8175357213382412E-2</v>
      </c>
      <c r="P56">
        <v>9.1208357954680463E-3</v>
      </c>
      <c r="R56">
        <f t="shared" si="15"/>
        <v>0.21</v>
      </c>
      <c r="S56">
        <v>2270</v>
      </c>
      <c r="T56">
        <v>3390</v>
      </c>
      <c r="U56">
        <v>287</v>
      </c>
      <c r="V56">
        <f>59000</f>
        <v>59000</v>
      </c>
      <c r="X56" s="26">
        <f t="shared" si="16"/>
        <v>3457617.9922082485</v>
      </c>
      <c r="Y56">
        <v>2600</v>
      </c>
      <c r="Z56">
        <f t="shared" si="17"/>
        <v>6837617.992208248</v>
      </c>
    </row>
    <row r="57" spans="3:26" x14ac:dyDescent="0.3">
      <c r="C57">
        <v>2850</v>
      </c>
      <c r="D57">
        <v>10.5480056145625</v>
      </c>
      <c r="E57" s="25">
        <f t="shared" si="10"/>
        <v>35318773577.628777</v>
      </c>
      <c r="F57" s="23">
        <f t="shared" si="11"/>
        <v>-2.3703171058325054</v>
      </c>
      <c r="G57" s="22">
        <f t="shared" si="12"/>
        <v>4.2626815983620283E-3</v>
      </c>
      <c r="H57">
        <v>40</v>
      </c>
      <c r="I57" s="22">
        <f t="shared" si="13"/>
        <v>1.065670399590507E-4</v>
      </c>
      <c r="J57" s="25">
        <f t="shared" si="14"/>
        <v>1.1213421926958605E-2</v>
      </c>
      <c r="L57">
        <v>0.51986195409194313</v>
      </c>
      <c r="M57">
        <v>0.20512279308172857</v>
      </c>
      <c r="N57" s="25">
        <v>6.922491858974493E-2</v>
      </c>
      <c r="O57">
        <v>2.2326404818123514E-2</v>
      </c>
      <c r="P57">
        <v>1.1213421926958605E-2</v>
      </c>
      <c r="R57">
        <f t="shared" si="15"/>
        <v>0.21</v>
      </c>
      <c r="S57">
        <v>2270</v>
      </c>
      <c r="T57">
        <v>3390</v>
      </c>
      <c r="U57">
        <v>287</v>
      </c>
      <c r="V57">
        <f>59000</f>
        <v>59000</v>
      </c>
      <c r="X57" s="26">
        <f t="shared" si="16"/>
        <v>3567714.3002420901</v>
      </c>
      <c r="Y57">
        <v>2600</v>
      </c>
      <c r="Z57">
        <f t="shared" si="17"/>
        <v>6947714.3002420906</v>
      </c>
    </row>
    <row r="58" spans="3:26" x14ac:dyDescent="0.3">
      <c r="C58" s="7">
        <v>2900</v>
      </c>
      <c r="D58">
        <v>11.5480056145625</v>
      </c>
      <c r="E58" s="25">
        <f t="shared" si="10"/>
        <v>353187735776.28693</v>
      </c>
      <c r="F58" s="23">
        <f t="shared" si="11"/>
        <v>-2.1969689854799981</v>
      </c>
      <c r="G58" s="22">
        <f t="shared" si="12"/>
        <v>6.3537630472272257E-3</v>
      </c>
      <c r="H58">
        <v>40</v>
      </c>
      <c r="I58" s="22">
        <f t="shared" si="13"/>
        <v>1.5884407618068063E-4</v>
      </c>
      <c r="J58" s="25">
        <f t="shared" si="14"/>
        <v>1.3676740740781901E-2</v>
      </c>
      <c r="L58">
        <v>0.59023138396135744</v>
      </c>
      <c r="M58">
        <v>0.24504051039388228</v>
      </c>
      <c r="N58" s="25">
        <v>8.3971224323424146E-2</v>
      </c>
      <c r="O58">
        <v>2.7203708950794669E-2</v>
      </c>
      <c r="P58">
        <v>1.3676740740781901E-2</v>
      </c>
      <c r="R58">
        <f t="shared" si="15"/>
        <v>0.21</v>
      </c>
      <c r="S58">
        <v>2270</v>
      </c>
      <c r="T58">
        <v>3390</v>
      </c>
      <c r="U58">
        <v>287</v>
      </c>
      <c r="V58">
        <f>59000</f>
        <v>59000</v>
      </c>
      <c r="X58" s="26">
        <f t="shared" si="16"/>
        <v>3685629.2627890902</v>
      </c>
      <c r="Y58">
        <v>2600</v>
      </c>
      <c r="Z58">
        <f t="shared" si="17"/>
        <v>7065629.2627890902</v>
      </c>
    </row>
    <row r="59" spans="3:26" x14ac:dyDescent="0.3">
      <c r="C59">
        <v>2950</v>
      </c>
      <c r="D59">
        <v>12.5480056145625</v>
      </c>
      <c r="E59" s="25">
        <f t="shared" si="10"/>
        <v>3531877357762.873</v>
      </c>
      <c r="F59" s="23">
        <f t="shared" si="11"/>
        <v>-2.0301238159524928</v>
      </c>
      <c r="G59" s="22">
        <f t="shared" si="12"/>
        <v>9.3298827093745342E-3</v>
      </c>
      <c r="H59">
        <v>40</v>
      </c>
      <c r="I59" s="22">
        <f t="shared" si="13"/>
        <v>2.3324706773436335E-4</v>
      </c>
      <c r="J59" s="25">
        <f t="shared" si="14"/>
        <v>1.6553949187270614E-2</v>
      </c>
      <c r="L59">
        <v>0.65775685037590503</v>
      </c>
      <c r="M59">
        <v>0.28935919794003179</v>
      </c>
      <c r="N59" s="25">
        <v>0.1009819228743853</v>
      </c>
      <c r="O59">
        <v>3.2887869421641618E-2</v>
      </c>
      <c r="P59">
        <v>1.6553949187270614E-2</v>
      </c>
      <c r="R59">
        <f t="shared" si="15"/>
        <v>0.21</v>
      </c>
      <c r="S59">
        <v>2270</v>
      </c>
      <c r="T59">
        <v>3390</v>
      </c>
      <c r="U59">
        <v>287</v>
      </c>
      <c r="V59">
        <f>59000</f>
        <v>59000</v>
      </c>
      <c r="X59" s="26">
        <f t="shared" si="16"/>
        <v>3812025.096770863</v>
      </c>
      <c r="Y59">
        <v>2600</v>
      </c>
      <c r="Z59">
        <f t="shared" si="17"/>
        <v>7192025.096770863</v>
      </c>
    </row>
    <row r="60" spans="3:26" x14ac:dyDescent="0.3">
      <c r="C60" s="7">
        <v>3000</v>
      </c>
      <c r="D60">
        <v>13.5480056145625</v>
      </c>
      <c r="E60" s="25">
        <f t="shared" si="10"/>
        <v>35318773577628.766</v>
      </c>
      <c r="F60" s="23">
        <f t="shared" si="11"/>
        <v>-1.8695059999999941</v>
      </c>
      <c r="G60" s="22">
        <f t="shared" si="12"/>
        <v>1.350498169904448E-2</v>
      </c>
      <c r="H60">
        <v>40</v>
      </c>
      <c r="I60" s="22">
        <f t="shared" si="13"/>
        <v>3.3762454247611201E-4</v>
      </c>
      <c r="J60" s="25">
        <f t="shared" si="14"/>
        <v>1.9889519631690177E-2</v>
      </c>
      <c r="L60">
        <v>0.71994999390479431</v>
      </c>
      <c r="M60">
        <v>0.33769085845548885</v>
      </c>
      <c r="N60" s="25">
        <v>0.12041307491111777</v>
      </c>
      <c r="O60">
        <v>3.9460385145528735E-2</v>
      </c>
      <c r="P60">
        <v>1.9889519631690177E-2</v>
      </c>
      <c r="R60">
        <f t="shared" si="15"/>
        <v>0.21</v>
      </c>
      <c r="S60">
        <v>2270</v>
      </c>
      <c r="T60">
        <v>3390</v>
      </c>
      <c r="U60">
        <v>287</v>
      </c>
      <c r="V60">
        <f>59000</f>
        <v>59000</v>
      </c>
      <c r="X60" s="26">
        <f t="shared" si="16"/>
        <v>3947489.1813067752</v>
      </c>
      <c r="Y60">
        <v>2600</v>
      </c>
      <c r="Z60">
        <f t="shared" si="17"/>
        <v>7327489.1813067757</v>
      </c>
    </row>
    <row r="61" spans="3:26" x14ac:dyDescent="0.3">
      <c r="C61">
        <v>3050</v>
      </c>
      <c r="D61">
        <v>14.5480056145625</v>
      </c>
      <c r="E61" s="25">
        <f t="shared" si="10"/>
        <v>353187735776288.06</v>
      </c>
      <c r="F61" s="23">
        <f t="shared" si="11"/>
        <v>-1.714847944672492</v>
      </c>
      <c r="G61" s="22">
        <f t="shared" si="12"/>
        <v>1.9281998970063368E-2</v>
      </c>
      <c r="H61">
        <v>40</v>
      </c>
      <c r="I61" s="22">
        <f t="shared" si="13"/>
        <v>4.8204997425158421E-4</v>
      </c>
      <c r="J61" s="25">
        <f t="shared" si="14"/>
        <v>2.3728775186356778E-2</v>
      </c>
      <c r="L61">
        <v>0.77498173249184721</v>
      </c>
      <c r="M61">
        <v>0.38939378601374847</v>
      </c>
      <c r="N61" s="25">
        <v>0.14239121489891712</v>
      </c>
      <c r="O61">
        <v>4.7002336138374054E-2</v>
      </c>
      <c r="P61">
        <v>2.3728775186356778E-2</v>
      </c>
      <c r="R61">
        <f t="shared" si="15"/>
        <v>0.21</v>
      </c>
      <c r="S61">
        <v>2270</v>
      </c>
      <c r="T61">
        <v>3390</v>
      </c>
      <c r="U61">
        <v>287</v>
      </c>
      <c r="V61">
        <f>59000</f>
        <v>59000</v>
      </c>
      <c r="X61" s="26">
        <f t="shared" si="16"/>
        <v>4092500.5133728809</v>
      </c>
      <c r="Y61">
        <v>2600</v>
      </c>
      <c r="Z61">
        <f t="shared" si="17"/>
        <v>7472500.5133728813</v>
      </c>
    </row>
    <row r="62" spans="3:26" x14ac:dyDescent="0.3">
      <c r="C62" s="7">
        <v>3100</v>
      </c>
      <c r="D62">
        <v>15.5480056145625</v>
      </c>
      <c r="E62" s="25">
        <f t="shared" si="10"/>
        <v>3531877357762872</v>
      </c>
      <c r="F62" s="23">
        <f t="shared" si="11"/>
        <v>-1.565889984519977</v>
      </c>
      <c r="G62" s="22">
        <f t="shared" si="12"/>
        <v>2.7171274844120498E-2</v>
      </c>
      <c r="H62">
        <v>40</v>
      </c>
      <c r="I62" s="22">
        <f t="shared" si="13"/>
        <v>6.7928187110301243E-4</v>
      </c>
      <c r="J62" s="25">
        <f t="shared" si="14"/>
        <v>2.8117389719908945E-2</v>
      </c>
      <c r="L62">
        <v>0.8219039837954546</v>
      </c>
      <c r="M62">
        <v>0.44357170244533078</v>
      </c>
      <c r="N62" s="25">
        <v>0.16700370965673583</v>
      </c>
      <c r="O62">
        <v>5.5592944176376793E-2</v>
      </c>
      <c r="P62">
        <v>2.8117389719908945E-2</v>
      </c>
      <c r="R62">
        <f t="shared" si="15"/>
        <v>0.21</v>
      </c>
      <c r="S62">
        <v>2270</v>
      </c>
      <c r="T62">
        <v>3390</v>
      </c>
      <c r="U62">
        <v>287</v>
      </c>
      <c r="V62">
        <f>59000</f>
        <v>59000</v>
      </c>
      <c r="X62" s="26">
        <f t="shared" si="16"/>
        <v>4247393.6896128422</v>
      </c>
      <c r="Y62">
        <v>2600</v>
      </c>
      <c r="Z62">
        <f t="shared" si="17"/>
        <v>7627393.6896128422</v>
      </c>
    </row>
    <row r="63" spans="3:26" x14ac:dyDescent="0.3">
      <c r="C63">
        <v>3150</v>
      </c>
      <c r="D63">
        <v>16.548005614562499</v>
      </c>
      <c r="E63" s="25">
        <f t="shared" si="10"/>
        <v>3.5318773577628636E+16</v>
      </c>
      <c r="F63" s="23">
        <f t="shared" si="11"/>
        <v>-1.4223803047925045</v>
      </c>
      <c r="G63" s="22">
        <f t="shared" si="12"/>
        <v>3.7811133360232181E-2</v>
      </c>
      <c r="H63">
        <v>40</v>
      </c>
      <c r="I63" s="22">
        <f t="shared" si="13"/>
        <v>9.4527833400580448E-4</v>
      </c>
      <c r="J63" s="25">
        <f t="shared" si="14"/>
        <v>3.3100862940568174E-2</v>
      </c>
      <c r="L63">
        <v>0.86063878111639502</v>
      </c>
      <c r="M63">
        <v>0.49910481329243789</v>
      </c>
      <c r="N63" s="25">
        <v>0.19428883601655525</v>
      </c>
      <c r="O63">
        <v>6.5308034414506291E-2</v>
      </c>
      <c r="P63">
        <v>3.3100862940568174E-2</v>
      </c>
      <c r="R63">
        <f t="shared" si="15"/>
        <v>0.21</v>
      </c>
      <c r="S63">
        <v>2270</v>
      </c>
      <c r="T63">
        <v>3390</v>
      </c>
      <c r="U63">
        <v>287</v>
      </c>
      <c r="V63">
        <f>59000</f>
        <v>59000</v>
      </c>
      <c r="X63" s="26">
        <f t="shared" si="16"/>
        <v>4412321.7538542626</v>
      </c>
      <c r="Y63">
        <v>2600</v>
      </c>
      <c r="Z63">
        <f t="shared" si="17"/>
        <v>7792321.7538542626</v>
      </c>
    </row>
    <row r="64" spans="3:26" x14ac:dyDescent="0.3">
      <c r="C64" s="7">
        <v>3200</v>
      </c>
      <c r="D64">
        <v>17.548005614562499</v>
      </c>
      <c r="E64" s="25">
        <f t="shared" si="10"/>
        <v>3.531877357762855E+17</v>
      </c>
      <c r="F64" s="23">
        <f t="shared" si="11"/>
        <v>-1.2840748646399973</v>
      </c>
      <c r="G64" s="22">
        <f t="shared" si="12"/>
        <v>5.1990636620309498E-2</v>
      </c>
      <c r="H64">
        <v>40</v>
      </c>
      <c r="I64" s="22">
        <f t="shared" si="13"/>
        <v>1.2997659155077374E-3</v>
      </c>
      <c r="J64" s="25">
        <f t="shared" si="14"/>
        <v>3.872398103767577E-2</v>
      </c>
      <c r="L64">
        <v>0.89177921031964036</v>
      </c>
      <c r="M64">
        <v>0.55471775300609893</v>
      </c>
      <c r="N64" s="25">
        <v>0.22422608835835753</v>
      </c>
      <c r="O64">
        <v>7.6218422510427833E-2</v>
      </c>
      <c r="P64">
        <v>3.872398103767577E-2</v>
      </c>
      <c r="R64">
        <f t="shared" si="15"/>
        <v>0.21</v>
      </c>
      <c r="S64">
        <v>2270</v>
      </c>
      <c r="T64">
        <v>3390</v>
      </c>
      <c r="U64">
        <v>287</v>
      </c>
      <c r="V64">
        <f>59000</f>
        <v>59000</v>
      </c>
      <c r="X64" s="26">
        <f t="shared" si="16"/>
        <v>4587219.8040063856</v>
      </c>
      <c r="Y64">
        <v>2600</v>
      </c>
      <c r="Z64">
        <f t="shared" si="17"/>
        <v>7967219.8040063856</v>
      </c>
    </row>
    <row r="65" spans="3:26" x14ac:dyDescent="0.3">
      <c r="C65">
        <v>3250</v>
      </c>
      <c r="D65">
        <v>18.548005614562499</v>
      </c>
      <c r="E65" s="25">
        <f t="shared" si="10"/>
        <v>3.5318773577628713E+18</v>
      </c>
      <c r="F65" s="23">
        <f t="shared" si="11"/>
        <v>-1.1507373203125084</v>
      </c>
      <c r="G65" s="22">
        <f t="shared" si="12"/>
        <v>7.0674489424370171E-2</v>
      </c>
      <c r="H65">
        <v>40</v>
      </c>
      <c r="I65" s="22">
        <f t="shared" si="13"/>
        <v>1.7668622356092542E-3</v>
      </c>
      <c r="J65" s="25">
        <f t="shared" si="14"/>
        <v>4.5030272940104053E-2</v>
      </c>
      <c r="L65">
        <v>0.91631173283918144</v>
      </c>
      <c r="M65">
        <v>0.60908143369403656</v>
      </c>
      <c r="N65" s="25">
        <v>0.25672739317739979</v>
      </c>
      <c r="O65">
        <v>8.8388253429508221E-2</v>
      </c>
      <c r="P65">
        <v>4.5030272940104053E-2</v>
      </c>
      <c r="R65">
        <f t="shared" si="15"/>
        <v>0.21</v>
      </c>
      <c r="S65">
        <v>2270</v>
      </c>
      <c r="T65">
        <v>3390</v>
      </c>
      <c r="U65">
        <v>287</v>
      </c>
      <c r="V65">
        <f>59000</f>
        <v>59000</v>
      </c>
      <c r="X65" s="26">
        <f t="shared" si="16"/>
        <v>4771771.8766462505</v>
      </c>
      <c r="Y65">
        <v>2600</v>
      </c>
      <c r="Z65">
        <f t="shared" si="17"/>
        <v>8151771.8766462505</v>
      </c>
    </row>
    <row r="66" spans="3:26" x14ac:dyDescent="0.3">
      <c r="C66" s="7">
        <v>3300</v>
      </c>
      <c r="D66">
        <v>19.548005614562499</v>
      </c>
      <c r="E66" s="25">
        <f t="shared" si="10"/>
        <v>3.5318773577628627E+19</v>
      </c>
      <c r="F66" s="23">
        <f t="shared" si="11"/>
        <v>-1.0221389483599879</v>
      </c>
      <c r="G66" s="22">
        <f t="shared" si="12"/>
        <v>9.5030070540471537E-2</v>
      </c>
      <c r="H66">
        <v>40</v>
      </c>
      <c r="I66" s="22">
        <f t="shared" si="13"/>
        <v>2.3757517635117882E-3</v>
      </c>
      <c r="J66" s="25">
        <f t="shared" si="14"/>
        <v>5.2061471357943673E-2</v>
      </c>
      <c r="L66">
        <v>0.93536244121636558</v>
      </c>
      <c r="M66">
        <v>0.66093536579548107</v>
      </c>
      <c r="N66" s="25">
        <v>0.29163007611683117</v>
      </c>
      <c r="O66">
        <v>0.10187331929225578</v>
      </c>
      <c r="P66">
        <v>5.2061471357943673E-2</v>
      </c>
      <c r="R66">
        <f t="shared" si="15"/>
        <v>0.21</v>
      </c>
      <c r="S66">
        <v>2270</v>
      </c>
      <c r="T66">
        <v>3390</v>
      </c>
      <c r="U66">
        <v>287</v>
      </c>
      <c r="V66">
        <f>59000</f>
        <v>59000</v>
      </c>
      <c r="X66" s="26">
        <f t="shared" si="16"/>
        <v>4965384.261636015</v>
      </c>
      <c r="Y66">
        <v>2600</v>
      </c>
      <c r="Z66">
        <f t="shared" si="17"/>
        <v>8345384.261636015</v>
      </c>
    </row>
    <row r="67" spans="3:26" x14ac:dyDescent="0.3">
      <c r="C67">
        <v>3350</v>
      </c>
      <c r="D67">
        <v>20.548005614562499</v>
      </c>
      <c r="E67" s="25">
        <f t="shared" si="10"/>
        <v>3.5318773577628792E+20</v>
      </c>
      <c r="F67" s="23">
        <f t="shared" si="11"/>
        <v>-0.89805856883248936</v>
      </c>
      <c r="G67" s="22">
        <f t="shared" si="12"/>
        <v>0.12645657969811475</v>
      </c>
      <c r="H67">
        <v>40</v>
      </c>
      <c r="I67" s="22">
        <f t="shared" si="13"/>
        <v>3.1614144924528688E-3</v>
      </c>
      <c r="J67" s="25">
        <f t="shared" si="14"/>
        <v>5.9856986489021907E-2</v>
      </c>
      <c r="L67">
        <v>0.95002020094866302</v>
      </c>
      <c r="M67">
        <v>0.70920795008189685</v>
      </c>
      <c r="N67" s="25">
        <v>0.32869256692325899</v>
      </c>
      <c r="O67">
        <v>0.11671938461226097</v>
      </c>
      <c r="P67">
        <v>5.9856986489021907E-2</v>
      </c>
      <c r="R67">
        <f t="shared" si="15"/>
        <v>0.21</v>
      </c>
      <c r="S67">
        <v>2270</v>
      </c>
      <c r="T67">
        <v>3390</v>
      </c>
      <c r="U67">
        <v>287</v>
      </c>
      <c r="V67">
        <f>59000</f>
        <v>59000</v>
      </c>
      <c r="X67" s="26">
        <f t="shared" si="16"/>
        <v>5167168.9305023886</v>
      </c>
      <c r="Y67">
        <v>2600</v>
      </c>
      <c r="Z67">
        <f t="shared" si="17"/>
        <v>8547168.9305023886</v>
      </c>
    </row>
    <row r="68" spans="3:26" x14ac:dyDescent="0.3">
      <c r="C68" s="7">
        <v>3400</v>
      </c>
      <c r="D68">
        <v>21.548005614562499</v>
      </c>
      <c r="E68" s="25">
        <f t="shared" si="10"/>
        <v>3.5318773577628705E+21</v>
      </c>
      <c r="F68" s="23">
        <f t="shared" si="11"/>
        <v>-0.77828246848000759</v>
      </c>
      <c r="G68" s="22">
        <f t="shared" si="12"/>
        <v>0.16661631746788763</v>
      </c>
      <c r="H68">
        <v>40</v>
      </c>
      <c r="I68" s="22">
        <f t="shared" si="13"/>
        <v>4.1654079366971906E-3</v>
      </c>
      <c r="J68" s="25">
        <f t="shared" si="14"/>
        <v>6.8453398691081288E-2</v>
      </c>
      <c r="L68">
        <v>0.9612416286618376</v>
      </c>
      <c r="M68">
        <v>0.75310943189448176</v>
      </c>
      <c r="N68" s="25">
        <v>0.36759389424359201</v>
      </c>
      <c r="O68">
        <v>0.13296054835076188</v>
      </c>
      <c r="P68">
        <v>6.8453398691081288E-2</v>
      </c>
      <c r="R68">
        <f t="shared" si="15"/>
        <v>0.21</v>
      </c>
      <c r="S68">
        <v>2270</v>
      </c>
      <c r="T68">
        <v>3390</v>
      </c>
      <c r="U68">
        <v>287</v>
      </c>
      <c r="V68">
        <f>59000</f>
        <v>59000</v>
      </c>
      <c r="X68" s="26">
        <f t="shared" si="16"/>
        <v>5375941.0220518298</v>
      </c>
      <c r="Y68">
        <v>2600</v>
      </c>
      <c r="Z68">
        <f t="shared" si="17"/>
        <v>8755941.0220518298</v>
      </c>
    </row>
    <row r="69" spans="3:26" x14ac:dyDescent="0.3">
      <c r="C69">
        <v>3450</v>
      </c>
      <c r="D69">
        <v>22.548005614562499</v>
      </c>
      <c r="E69" s="25">
        <f t="shared" si="10"/>
        <v>3.5318773577628617E+22</v>
      </c>
      <c r="F69" s="23">
        <f t="shared" si="11"/>
        <v>-0.66260432395249325</v>
      </c>
      <c r="G69" s="22">
        <f t="shared" si="12"/>
        <v>0.21746815806187311</v>
      </c>
      <c r="H69">
        <v>40</v>
      </c>
      <c r="I69" s="22">
        <f t="shared" si="13"/>
        <v>5.4367039515468276E-3</v>
      </c>
      <c r="J69" s="25">
        <f t="shared" si="14"/>
        <v>7.7883974656314817E-2</v>
      </c>
      <c r="L69">
        <v>0.96981771139302531</v>
      </c>
      <c r="M69">
        <v>0.79217846466177466</v>
      </c>
      <c r="N69" s="25">
        <v>0.40793795782404302</v>
      </c>
      <c r="O69">
        <v>0.15061767368311285</v>
      </c>
      <c r="P69">
        <v>7.7883974656314817E-2</v>
      </c>
      <c r="R69">
        <f t="shared" si="15"/>
        <v>0.21</v>
      </c>
      <c r="S69">
        <v>2270</v>
      </c>
      <c r="T69">
        <v>3390</v>
      </c>
      <c r="U69">
        <v>287</v>
      </c>
      <c r="V69">
        <f>59000</f>
        <v>59000</v>
      </c>
      <c r="X69" s="26">
        <f t="shared" si="16"/>
        <v>5590234.1025614869</v>
      </c>
      <c r="Y69">
        <v>2600</v>
      </c>
      <c r="Z69">
        <f t="shared" si="17"/>
        <v>8970234.1025614869</v>
      </c>
    </row>
    <row r="70" spans="3:26" x14ac:dyDescent="0.3">
      <c r="C70" s="7">
        <v>3500</v>
      </c>
      <c r="D70">
        <v>23.548005614562499</v>
      </c>
      <c r="E70" s="25">
        <f t="shared" si="10"/>
        <v>3.5318773577628785E+23</v>
      </c>
      <c r="F70" s="23">
        <f t="shared" si="11"/>
        <v>-0.5508251249999816</v>
      </c>
      <c r="G70" s="22">
        <f t="shared" si="12"/>
        <v>0.28130333112222261</v>
      </c>
      <c r="H70">
        <v>40</v>
      </c>
      <c r="I70" s="22">
        <f t="shared" si="13"/>
        <v>7.0325832780555649E-3</v>
      </c>
      <c r="J70" s="25">
        <f t="shared" si="14"/>
        <v>8.8178209800063287E-2</v>
      </c>
      <c r="L70">
        <v>0.97637720470065181</v>
      </c>
      <c r="M70">
        <v>0.82627665487652591</v>
      </c>
      <c r="N70" s="25">
        <v>0.44926331231634808</v>
      </c>
      <c r="O70">
        <v>0.16969691850096538</v>
      </c>
      <c r="P70">
        <v>8.8178209800063287E-2</v>
      </c>
      <c r="R70">
        <f t="shared" si="15"/>
        <v>0.21</v>
      </c>
      <c r="S70">
        <v>2270</v>
      </c>
      <c r="T70">
        <v>3390</v>
      </c>
      <c r="U70">
        <v>287</v>
      </c>
      <c r="V70">
        <f>59000</f>
        <v>59000</v>
      </c>
      <c r="X70" s="26">
        <f t="shared" si="16"/>
        <v>5808335.9871965135</v>
      </c>
      <c r="Y70">
        <v>2600</v>
      </c>
      <c r="Z70">
        <f t="shared" si="17"/>
        <v>9188335.9871965125</v>
      </c>
    </row>
    <row r="71" spans="3:26" x14ac:dyDescent="0.3">
      <c r="C71">
        <v>3550</v>
      </c>
      <c r="D71">
        <v>24.548005614562499</v>
      </c>
      <c r="E71" s="25">
        <f t="shared" si="10"/>
        <v>3.5318773577628699E+24</v>
      </c>
      <c r="F71" s="23">
        <f t="shared" si="11"/>
        <v>-0.44275309767250803</v>
      </c>
      <c r="G71" s="22">
        <f t="shared" si="12"/>
        <v>0.36078369517276299</v>
      </c>
      <c r="H71">
        <v>40</v>
      </c>
      <c r="I71" s="22">
        <f t="shared" si="13"/>
        <v>9.0195923793190743E-3</v>
      </c>
      <c r="J71" s="25">
        <f t="shared" si="14"/>
        <v>9.936139781539563E-2</v>
      </c>
      <c r="L71">
        <v>0.9814073174014416</v>
      </c>
      <c r="M71">
        <v>0.85554001426052595</v>
      </c>
      <c r="N71" s="25">
        <v>0.49105871578991905</v>
      </c>
      <c r="O71">
        <v>0.19018840264676953</v>
      </c>
      <c r="P71">
        <v>9.936139781539563E-2</v>
      </c>
      <c r="R71">
        <f t="shared" si="15"/>
        <v>0.21</v>
      </c>
      <c r="S71">
        <v>2270</v>
      </c>
      <c r="T71">
        <v>3390</v>
      </c>
      <c r="U71">
        <v>287</v>
      </c>
      <c r="V71">
        <f>59000</f>
        <v>59000</v>
      </c>
      <c r="X71" s="26">
        <f t="shared" si="16"/>
        <v>6028346.126722727</v>
      </c>
      <c r="Y71">
        <v>2600</v>
      </c>
      <c r="Z71">
        <f t="shared" si="17"/>
        <v>9408346.126722727</v>
      </c>
    </row>
    <row r="72" spans="3:26" x14ac:dyDescent="0.3">
      <c r="C72" s="7">
        <v>3600</v>
      </c>
      <c r="D72">
        <v>25.548005614562499</v>
      </c>
      <c r="E72" s="25">
        <f t="shared" si="10"/>
        <v>3.531877357762861E+25</v>
      </c>
      <c r="F72" s="23">
        <f t="shared" si="11"/>
        <v>-0.33820362751999511</v>
      </c>
      <c r="G72" s="22">
        <f t="shared" si="12"/>
        <v>0.45898275927287291</v>
      </c>
      <c r="H72">
        <v>40</v>
      </c>
      <c r="I72" s="22">
        <f t="shared" si="13"/>
        <v>1.1474568981821823E-2</v>
      </c>
      <c r="J72" s="25">
        <f t="shared" si="14"/>
        <v>0.11145422677285158</v>
      </c>
      <c r="L72">
        <v>0.98527957810339972</v>
      </c>
      <c r="M72">
        <v>0.88030557550557131</v>
      </c>
      <c r="N72" s="25">
        <v>0.53278399505215157</v>
      </c>
      <c r="O72">
        <v>0.21206505174074994</v>
      </c>
      <c r="P72">
        <v>0.11145422677285158</v>
      </c>
      <c r="R72">
        <f t="shared" si="15"/>
        <v>0.21</v>
      </c>
      <c r="S72">
        <v>2270</v>
      </c>
      <c r="T72">
        <v>3390</v>
      </c>
      <c r="U72">
        <v>287</v>
      </c>
      <c r="V72">
        <f>59000</f>
        <v>59000</v>
      </c>
      <c r="X72" s="26">
        <f t="shared" si="16"/>
        <v>6248252.9547774158</v>
      </c>
      <c r="Y72">
        <v>2600</v>
      </c>
      <c r="Z72">
        <f t="shared" si="17"/>
        <v>9628252.9547774158</v>
      </c>
    </row>
    <row r="73" spans="3:26" x14ac:dyDescent="0.3">
      <c r="C73">
        <v>3650</v>
      </c>
      <c r="D73">
        <v>26.548005614562499</v>
      </c>
      <c r="E73" s="25">
        <f t="shared" si="10"/>
        <v>3.5318773577628777E+26</v>
      </c>
      <c r="F73" s="23">
        <f t="shared" si="11"/>
        <v>-0.23699918279249488</v>
      </c>
      <c r="G73" s="22">
        <f t="shared" si="12"/>
        <v>0.57942978673298584</v>
      </c>
      <c r="H73">
        <v>40</v>
      </c>
      <c r="I73" s="22">
        <f t="shared" si="13"/>
        <v>1.4485744668324646E-2</v>
      </c>
      <c r="J73" s="25">
        <f t="shared" si="14"/>
        <v>0.12447239987495458</v>
      </c>
      <c r="L73">
        <v>0.98827464784387409</v>
      </c>
      <c r="M73">
        <v>0.90103279710464657</v>
      </c>
      <c r="N73" s="25">
        <v>0.57389493843945216</v>
      </c>
      <c r="O73">
        <v>0.2352816620656866</v>
      </c>
      <c r="P73">
        <v>0.12447239987495458</v>
      </c>
      <c r="R73">
        <f t="shared" si="15"/>
        <v>0.21</v>
      </c>
      <c r="S73">
        <v>2270</v>
      </c>
      <c r="T73">
        <v>3390</v>
      </c>
      <c r="U73">
        <v>287</v>
      </c>
      <c r="V73">
        <f>59000</f>
        <v>59000</v>
      </c>
      <c r="X73" s="26">
        <f t="shared" si="16"/>
        <v>6466026.448588145</v>
      </c>
      <c r="Y73">
        <v>2600</v>
      </c>
      <c r="Z73">
        <f t="shared" si="17"/>
        <v>9846026.448588144</v>
      </c>
    </row>
    <row r="74" spans="3:26" x14ac:dyDescent="0.3">
      <c r="C74" s="7">
        <v>3700</v>
      </c>
      <c r="D74">
        <v>27.548005614562499</v>
      </c>
      <c r="E74" s="25">
        <f t="shared" si="10"/>
        <v>3.5318773577628687E+27</v>
      </c>
      <c r="F74" s="23">
        <f t="shared" si="11"/>
        <v>-0.13896923763999069</v>
      </c>
      <c r="G74" s="22">
        <f t="shared" si="12"/>
        <v>0.7261573914848729</v>
      </c>
      <c r="H74">
        <v>40</v>
      </c>
      <c r="I74" s="22">
        <f t="shared" si="13"/>
        <v>1.8153934787121823E-2</v>
      </c>
      <c r="J74" s="25">
        <f t="shared" si="14"/>
        <v>0.13842627811143943</v>
      </c>
      <c r="L74">
        <v>0.99060353432791892</v>
      </c>
      <c r="M74">
        <v>0.9182344872106436</v>
      </c>
      <c r="N74" s="25">
        <v>0.61387010348411153</v>
      </c>
      <c r="O74">
        <v>0.25977423592320259</v>
      </c>
      <c r="P74">
        <v>0.13842627811143943</v>
      </c>
      <c r="R74">
        <f t="shared" si="15"/>
        <v>0.21</v>
      </c>
      <c r="S74">
        <v>2270</v>
      </c>
      <c r="T74">
        <v>3390</v>
      </c>
      <c r="U74">
        <v>287</v>
      </c>
      <c r="V74">
        <f>59000</f>
        <v>59000</v>
      </c>
      <c r="X74" s="26">
        <f t="shared" si="16"/>
        <v>6679718.0694154967</v>
      </c>
      <c r="Y74">
        <v>2600</v>
      </c>
      <c r="Z74">
        <f t="shared" si="17"/>
        <v>10059718.069415497</v>
      </c>
    </row>
    <row r="75" spans="3:26" x14ac:dyDescent="0.3">
      <c r="C75">
        <v>3750</v>
      </c>
      <c r="D75">
        <v>28.548005614562499</v>
      </c>
      <c r="E75" s="25">
        <f t="shared" si="10"/>
        <v>3.5318773577628854E+28</v>
      </c>
      <c r="F75" s="23">
        <f t="shared" si="11"/>
        <v>-4.3950195312483231E-2</v>
      </c>
      <c r="G75" s="22">
        <f t="shared" si="12"/>
        <v>0.90375310976252277</v>
      </c>
      <c r="H75">
        <v>40</v>
      </c>
      <c r="I75" s="22">
        <f t="shared" si="13"/>
        <v>2.2593827744063068E-2</v>
      </c>
      <c r="J75" s="25">
        <f t="shared" si="14"/>
        <v>0.15332054169069589</v>
      </c>
      <c r="L75">
        <v>0.99242463862079677</v>
      </c>
      <c r="M75">
        <v>0.93242471527612902</v>
      </c>
      <c r="N75" s="25">
        <v>0.65223683439754954</v>
      </c>
      <c r="O75">
        <v>0.2854596414759884</v>
      </c>
      <c r="P75">
        <v>0.15332054169069589</v>
      </c>
      <c r="R75">
        <f t="shared" si="15"/>
        <v>0.21</v>
      </c>
      <c r="S75">
        <v>2270</v>
      </c>
      <c r="T75">
        <v>3390</v>
      </c>
      <c r="U75">
        <v>287</v>
      </c>
      <c r="V75">
        <f>59000</f>
        <v>59000</v>
      </c>
      <c r="X75" s="26">
        <f t="shared" si="16"/>
        <v>6887558.0116541209</v>
      </c>
      <c r="Y75">
        <v>2600</v>
      </c>
      <c r="Z75">
        <f t="shared" si="17"/>
        <v>10267558.01165412</v>
      </c>
    </row>
    <row r="76" spans="3:26" x14ac:dyDescent="0.3">
      <c r="C76" s="7">
        <v>3800</v>
      </c>
      <c r="D76">
        <v>29.548005614562499</v>
      </c>
      <c r="E76" s="25">
        <f t="shared" si="10"/>
        <v>3.5318773577628513E+29</v>
      </c>
      <c r="F76" s="23">
        <f t="shared" si="11"/>
        <v>4.8214688640022985E-2</v>
      </c>
      <c r="G76" s="22">
        <f t="shared" si="12"/>
        <v>1.1174154931745823</v>
      </c>
      <c r="H76">
        <v>40</v>
      </c>
      <c r="I76" s="22">
        <f t="shared" si="13"/>
        <v>2.7935387329364559E-2</v>
      </c>
      <c r="J76" s="25">
        <f t="shared" si="14"/>
        <v>0.16915386731575127</v>
      </c>
      <c r="L76">
        <v>0.99385696372470034</v>
      </c>
      <c r="M76">
        <v>0.94408489181743649</v>
      </c>
      <c r="N76" s="25">
        <v>0.68859362690621473</v>
      </c>
      <c r="O76">
        <v>0.31223565434593964</v>
      </c>
      <c r="P76">
        <v>0.16915386731575127</v>
      </c>
      <c r="R76">
        <f t="shared" si="15"/>
        <v>0.21</v>
      </c>
      <c r="S76">
        <v>2270</v>
      </c>
      <c r="T76">
        <v>3390</v>
      </c>
      <c r="U76">
        <v>287</v>
      </c>
      <c r="V76">
        <f>59000</f>
        <v>59000</v>
      </c>
      <c r="X76" s="26">
        <f t="shared" si="16"/>
        <v>7088039.0675521493</v>
      </c>
      <c r="Y76">
        <v>2600</v>
      </c>
      <c r="Z76">
        <f t="shared" si="17"/>
        <v>10468039.067552149</v>
      </c>
    </row>
    <row r="77" spans="3:26" x14ac:dyDescent="0.3">
      <c r="C77">
        <v>3850</v>
      </c>
      <c r="D77">
        <v>30.548005614562499</v>
      </c>
      <c r="E77" s="25">
        <f t="shared" si="10"/>
        <v>3.5318773577628681E+30</v>
      </c>
      <c r="F77" s="23">
        <f t="shared" si="11"/>
        <v>0.1376753831674975</v>
      </c>
      <c r="G77" s="22">
        <f t="shared" si="12"/>
        <v>1.3730153202499846</v>
      </c>
      <c r="H77">
        <v>40</v>
      </c>
      <c r="I77" s="22">
        <f t="shared" si="13"/>
        <v>3.4325383006249613E-2</v>
      </c>
      <c r="J77" s="25">
        <f t="shared" si="14"/>
        <v>0.18591861917730876</v>
      </c>
      <c r="L77">
        <v>0.99499012757595684</v>
      </c>
      <c r="M77">
        <v>0.95364536769754404</v>
      </c>
      <c r="N77" s="25">
        <v>0.72262636923489376</v>
      </c>
      <c r="O77">
        <v>0.33998143886322296</v>
      </c>
      <c r="P77">
        <v>0.18591861917730876</v>
      </c>
      <c r="R77">
        <f t="shared" si="15"/>
        <v>0.21</v>
      </c>
      <c r="S77">
        <v>2270</v>
      </c>
      <c r="T77">
        <v>3390</v>
      </c>
      <c r="U77">
        <v>287</v>
      </c>
      <c r="V77">
        <f>59000</f>
        <v>59000</v>
      </c>
      <c r="X77" s="26">
        <f t="shared" si="16"/>
        <v>7279977.8390248986</v>
      </c>
      <c r="Y77">
        <v>2600</v>
      </c>
      <c r="Z77">
        <f t="shared" si="17"/>
        <v>10659977.839024898</v>
      </c>
    </row>
    <row r="78" spans="3:26" x14ac:dyDescent="0.3">
      <c r="C78" s="7">
        <v>3900</v>
      </c>
      <c r="D78">
        <v>31.548005614562499</v>
      </c>
      <c r="E78" s="25">
        <f t="shared" si="10"/>
        <v>3.5318773577628843E+31</v>
      </c>
      <c r="F78" s="23">
        <f t="shared" si="11"/>
        <v>0.22457515852000398</v>
      </c>
      <c r="G78" s="22">
        <f t="shared" si="12"/>
        <v>1.6771625585220449</v>
      </c>
      <c r="H78">
        <v>40</v>
      </c>
      <c r="I78" s="22">
        <f t="shared" si="13"/>
        <v>4.1929063963051121E-2</v>
      </c>
      <c r="J78" s="25">
        <f t="shared" si="14"/>
        <v>0.2036005529766913</v>
      </c>
      <c r="L78">
        <v>0.99589185569362682</v>
      </c>
      <c r="M78">
        <v>0.96147843871364891</v>
      </c>
      <c r="N78" s="25">
        <v>0.754116886372454</v>
      </c>
      <c r="O78">
        <v>0.36855852336710243</v>
      </c>
      <c r="P78">
        <v>0.2036005529766913</v>
      </c>
      <c r="R78">
        <f t="shared" si="15"/>
        <v>0.21</v>
      </c>
      <c r="S78">
        <v>2270</v>
      </c>
      <c r="T78">
        <v>3390</v>
      </c>
      <c r="U78">
        <v>287</v>
      </c>
      <c r="V78">
        <f>59000</f>
        <v>59000</v>
      </c>
      <c r="X78" s="26">
        <f t="shared" si="16"/>
        <v>7462547.3524488602</v>
      </c>
      <c r="Y78">
        <v>2600</v>
      </c>
      <c r="Z78">
        <f t="shared" si="17"/>
        <v>10842547.35244886</v>
      </c>
    </row>
    <row r="79" spans="3:26" x14ac:dyDescent="0.3">
      <c r="C79">
        <v>3950</v>
      </c>
      <c r="D79">
        <v>32.548005614562499</v>
      </c>
      <c r="E79" s="25">
        <f t="shared" si="10"/>
        <v>3.5318773577629006E+32</v>
      </c>
      <c r="F79" s="23">
        <f t="shared" si="11"/>
        <v>0.30905066304750761</v>
      </c>
      <c r="G79" s="22">
        <f t="shared" si="12"/>
        <v>2.0372797247026337</v>
      </c>
      <c r="H79">
        <v>40</v>
      </c>
      <c r="I79" s="22">
        <f t="shared" si="13"/>
        <v>5.0931993117565841E-2</v>
      </c>
      <c r="J79" s="25">
        <f t="shared" si="14"/>
        <v>0.22217853436408569</v>
      </c>
      <c r="L79">
        <v>0.99661354766856403</v>
      </c>
      <c r="M79">
        <v>0.96789872947457767</v>
      </c>
      <c r="N79" s="25">
        <v>0.7829434165239626</v>
      </c>
      <c r="O79">
        <v>0.39781231480850221</v>
      </c>
      <c r="P79">
        <v>0.22217853436408569</v>
      </c>
      <c r="R79">
        <f t="shared" si="15"/>
        <v>0.21</v>
      </c>
      <c r="S79">
        <v>2270</v>
      </c>
      <c r="T79">
        <v>3390</v>
      </c>
      <c r="U79">
        <v>287</v>
      </c>
      <c r="V79">
        <f>59000</f>
        <v>59000</v>
      </c>
      <c r="X79" s="26">
        <f t="shared" si="16"/>
        <v>7635279.6036009677</v>
      </c>
      <c r="Y79">
        <v>2600</v>
      </c>
      <c r="Z79">
        <f t="shared" si="17"/>
        <v>11015279.603600968</v>
      </c>
    </row>
    <row r="80" spans="3:26" x14ac:dyDescent="0.3">
      <c r="C80" s="7">
        <v>4000</v>
      </c>
      <c r="D80">
        <v>33.548005614562499</v>
      </c>
      <c r="E80" s="25">
        <f t="shared" si="10"/>
        <v>3.5318773577628672E+33</v>
      </c>
      <c r="F80" s="23">
        <f t="shared" si="11"/>
        <v>0.39123200000000935</v>
      </c>
      <c r="G80" s="22">
        <f t="shared" si="12"/>
        <v>2.4616822830052838</v>
      </c>
      <c r="H80">
        <v>40</v>
      </c>
      <c r="I80" s="22">
        <f t="shared" si="13"/>
        <v>6.1542057075132092E-2</v>
      </c>
      <c r="J80" s="25">
        <f t="shared" si="14"/>
        <v>0.24162427584549026</v>
      </c>
      <c r="L80">
        <v>0.99719439895828299</v>
      </c>
      <c r="M80">
        <v>0.97316773876309381</v>
      </c>
      <c r="N80" s="25">
        <v>0.80907385308990776</v>
      </c>
      <c r="O80">
        <v>0.427574181755011</v>
      </c>
      <c r="P80">
        <v>0.24162427584549026</v>
      </c>
      <c r="R80">
        <f t="shared" si="15"/>
        <v>0.21</v>
      </c>
      <c r="S80">
        <v>2270</v>
      </c>
      <c r="T80">
        <v>3390</v>
      </c>
      <c r="U80">
        <v>287</v>
      </c>
      <c r="V80">
        <f>59000</f>
        <v>59000</v>
      </c>
      <c r="X80" s="26">
        <f t="shared" si="16"/>
        <v>7798041.0583955916</v>
      </c>
      <c r="Y80">
        <v>2600</v>
      </c>
      <c r="Z80">
        <f t="shared" si="17"/>
        <v>11178041.058395591</v>
      </c>
    </row>
    <row r="81" spans="3:26" x14ac:dyDescent="0.3">
      <c r="C81">
        <v>4050</v>
      </c>
      <c r="D81">
        <v>34.548005614562499</v>
      </c>
      <c r="E81" s="25">
        <f t="shared" si="10"/>
        <v>3.5318773577628835E+34</v>
      </c>
      <c r="F81" s="23">
        <f t="shared" si="11"/>
        <v>0.47124280432749543</v>
      </c>
      <c r="G81" s="22">
        <f t="shared" si="12"/>
        <v>2.9596666875119571</v>
      </c>
      <c r="H81">
        <v>40</v>
      </c>
      <c r="I81" s="22">
        <f t="shared" si="13"/>
        <v>7.3991667187798926E-2</v>
      </c>
      <c r="J81" s="25">
        <f t="shared" si="14"/>
        <v>0.26190209939666592</v>
      </c>
      <c r="L81">
        <v>0.99766445091358713</v>
      </c>
      <c r="M81">
        <v>0.97750029128465277</v>
      </c>
      <c r="N81" s="25">
        <v>0.83255350471267731</v>
      </c>
      <c r="O81">
        <v>0.45766411092294107</v>
      </c>
      <c r="P81">
        <v>0.26190209939666592</v>
      </c>
      <c r="R81">
        <f t="shared" si="15"/>
        <v>0.21</v>
      </c>
      <c r="S81">
        <v>2270</v>
      </c>
      <c r="T81">
        <v>3390</v>
      </c>
      <c r="U81">
        <v>287</v>
      </c>
      <c r="V81">
        <f>59000</f>
        <v>59000</v>
      </c>
      <c r="X81" s="26">
        <f t="shared" si="16"/>
        <v>7950987.5839228379</v>
      </c>
      <c r="Y81">
        <v>2600</v>
      </c>
      <c r="Z81">
        <f t="shared" si="17"/>
        <v>11330987.583922837</v>
      </c>
    </row>
    <row r="82" spans="3:26" x14ac:dyDescent="0.3">
      <c r="C82" s="7">
        <v>4100</v>
      </c>
      <c r="D82">
        <v>35.548005614562499</v>
      </c>
      <c r="E82" s="25">
        <f t="shared" si="10"/>
        <v>3.5318773577628999E+35</v>
      </c>
      <c r="F82" s="23">
        <f t="shared" si="11"/>
        <v>0.5492003194800148</v>
      </c>
      <c r="G82" s="22">
        <f t="shared" si="12"/>
        <v>3.5416066095754455</v>
      </c>
      <c r="H82">
        <v>40</v>
      </c>
      <c r="I82" s="22">
        <f t="shared" si="13"/>
        <v>8.854016523938614E-2</v>
      </c>
      <c r="J82" s="25">
        <f t="shared" si="14"/>
        <v>0.28296873559822727</v>
      </c>
      <c r="L82">
        <v>0.99804685038257035</v>
      </c>
      <c r="M82">
        <v>0.9810714760606134</v>
      </c>
      <c r="N82" s="25">
        <v>0.8534895852720219</v>
      </c>
      <c r="O82">
        <v>0.48789391061440307</v>
      </c>
      <c r="P82">
        <v>0.28296873559822727</v>
      </c>
      <c r="R82">
        <f t="shared" si="15"/>
        <v>0.21</v>
      </c>
      <c r="S82">
        <v>2270</v>
      </c>
      <c r="T82">
        <v>3390</v>
      </c>
      <c r="U82">
        <v>287</v>
      </c>
      <c r="V82">
        <f>59000</f>
        <v>59000</v>
      </c>
      <c r="X82" s="26">
        <f t="shared" si="16"/>
        <v>8094507.0255288063</v>
      </c>
      <c r="Y82">
        <v>2600</v>
      </c>
      <c r="Z82">
        <f t="shared" si="17"/>
        <v>11474507.025528807</v>
      </c>
    </row>
    <row r="83" spans="3:26" x14ac:dyDescent="0.3">
      <c r="C83">
        <v>4150</v>
      </c>
      <c r="D83">
        <v>36.548005614562499</v>
      </c>
      <c r="E83" s="25">
        <f t="shared" si="10"/>
        <v>3.5318773577628662E+36</v>
      </c>
      <c r="F83" s="23">
        <f t="shared" si="11"/>
        <v>0.62521547420751489</v>
      </c>
      <c r="G83" s="22">
        <f t="shared" si="12"/>
        <v>4.2190577908960147</v>
      </c>
      <c r="H83">
        <v>40</v>
      </c>
      <c r="I83" s="22">
        <f t="shared" si="13"/>
        <v>0.10547644477240037</v>
      </c>
      <c r="J83" s="25">
        <f t="shared" si="14"/>
        <v>0.30477317388751868</v>
      </c>
      <c r="L83">
        <v>0.99835952785430804</v>
      </c>
      <c r="M83">
        <v>0.98402327078068974</v>
      </c>
      <c r="N83" s="25">
        <v>0.87203462721272706</v>
      </c>
      <c r="O83">
        <v>0.5180708962027929</v>
      </c>
      <c r="P83">
        <v>0.30477317388751868</v>
      </c>
      <c r="R83">
        <f t="shared" si="15"/>
        <v>0.21</v>
      </c>
      <c r="S83">
        <v>2270</v>
      </c>
      <c r="T83">
        <v>3390</v>
      </c>
      <c r="U83">
        <v>287</v>
      </c>
      <c r="V83">
        <f>59000</f>
        <v>59000</v>
      </c>
      <c r="X83" s="26">
        <f t="shared" si="16"/>
        <v>8229157.6046545049</v>
      </c>
      <c r="Y83">
        <v>2600</v>
      </c>
      <c r="Z83">
        <f t="shared" si="17"/>
        <v>11609157.604654506</v>
      </c>
    </row>
    <row r="84" spans="3:26" x14ac:dyDescent="0.3">
      <c r="C84" s="7">
        <v>4200</v>
      </c>
      <c r="D84">
        <v>37.548005614562499</v>
      </c>
      <c r="E84" s="25">
        <f t="shared" si="10"/>
        <v>3.5318773577628829E+37</v>
      </c>
      <c r="F84" s="23">
        <f t="shared" si="11"/>
        <v>0.69939295936001855</v>
      </c>
      <c r="G84" s="22">
        <f t="shared" si="12"/>
        <v>5.0048718215902852</v>
      </c>
      <c r="H84">
        <v>40</v>
      </c>
      <c r="I84" s="22">
        <f t="shared" si="13"/>
        <v>0.12512179553975714</v>
      </c>
      <c r="J84" s="25">
        <f t="shared" si="14"/>
        <v>0.32725658226042864</v>
      </c>
      <c r="L84">
        <v>0.99861644795143878</v>
      </c>
      <c r="M84">
        <v>0.98647046405511618</v>
      </c>
      <c r="N84" s="25">
        <v>0.88837062861780813</v>
      </c>
      <c r="O84">
        <v>0.54800195083066328</v>
      </c>
      <c r="P84">
        <v>0.32725658226042864</v>
      </c>
      <c r="R84">
        <f t="shared" si="15"/>
        <v>0.21</v>
      </c>
      <c r="S84">
        <v>2270</v>
      </c>
      <c r="T84">
        <v>3390</v>
      </c>
      <c r="U84">
        <v>287</v>
      </c>
      <c r="V84">
        <f>59000</f>
        <v>59000</v>
      </c>
      <c r="X84" s="26">
        <f t="shared" si="16"/>
        <v>8355608.9058365459</v>
      </c>
      <c r="Y84">
        <v>2600</v>
      </c>
      <c r="Z84">
        <f t="shared" si="17"/>
        <v>11735608.905836545</v>
      </c>
    </row>
    <row r="85" spans="3:26" x14ac:dyDescent="0.3">
      <c r="C85">
        <v>4250</v>
      </c>
      <c r="D85">
        <v>38.548005614562499</v>
      </c>
      <c r="E85" s="25">
        <f t="shared" si="10"/>
        <v>3.5318773577628991E+38</v>
      </c>
      <c r="F85" s="23">
        <f t="shared" si="11"/>
        <v>0.77183130468751671</v>
      </c>
      <c r="G85" s="22">
        <f t="shared" si="12"/>
        <v>5.913318953698858</v>
      </c>
      <c r="H85">
        <v>40</v>
      </c>
      <c r="I85" s="22">
        <f t="shared" si="13"/>
        <v>0.14783297384247146</v>
      </c>
      <c r="J85" s="25">
        <f t="shared" si="14"/>
        <v>0.35035231812776235</v>
      </c>
      <c r="L85">
        <v>0.9988285449540163</v>
      </c>
      <c r="M85">
        <v>0.9885057394895157</v>
      </c>
      <c r="N85" s="25">
        <v>0.90269517348457173</v>
      </c>
      <c r="O85">
        <v>0.57749781295603231</v>
      </c>
      <c r="P85">
        <v>0.35035231812776235</v>
      </c>
      <c r="R85">
        <f t="shared" si="15"/>
        <v>0.21</v>
      </c>
      <c r="S85">
        <v>2270</v>
      </c>
      <c r="T85">
        <v>3390</v>
      </c>
      <c r="U85">
        <v>287</v>
      </c>
      <c r="V85">
        <f>59000</f>
        <v>59000</v>
      </c>
      <c r="X85" s="26">
        <f t="shared" si="16"/>
        <v>8474590.1051140632</v>
      </c>
      <c r="Y85">
        <v>2600</v>
      </c>
      <c r="Z85">
        <f t="shared" si="17"/>
        <v>11854590.105114063</v>
      </c>
    </row>
    <row r="86" spans="3:26" x14ac:dyDescent="0.3">
      <c r="C86" s="7">
        <v>4300</v>
      </c>
      <c r="D86">
        <v>39.548005614562499</v>
      </c>
      <c r="E86" s="25">
        <f t="shared" si="10"/>
        <v>3.5318773577628656E+39</v>
      </c>
      <c r="F86" s="23">
        <f t="shared" si="11"/>
        <v>0.84262295564001732</v>
      </c>
      <c r="G86" s="22">
        <f t="shared" si="12"/>
        <v>6.9602198164528524</v>
      </c>
      <c r="H86">
        <v>40</v>
      </c>
      <c r="I86" s="22">
        <f t="shared" si="13"/>
        <v>0.17400549541132132</v>
      </c>
      <c r="J86" s="25">
        <f t="shared" si="14"/>
        <v>0.37398605464730666</v>
      </c>
      <c r="L86">
        <v>0.99900442575917825</v>
      </c>
      <c r="M86">
        <v>0.99020392617312714</v>
      </c>
      <c r="N86" s="25">
        <v>0.91521017434205698</v>
      </c>
      <c r="O86">
        <v>0.60637740662925232</v>
      </c>
      <c r="P86">
        <v>0.37398605464730666</v>
      </c>
      <c r="R86">
        <f t="shared" si="15"/>
        <v>0.21</v>
      </c>
      <c r="S86">
        <v>2270</v>
      </c>
      <c r="T86">
        <v>3390</v>
      </c>
      <c r="U86">
        <v>287</v>
      </c>
      <c r="V86">
        <f>59000</f>
        <v>59000</v>
      </c>
      <c r="X86" s="26">
        <f t="shared" si="16"/>
        <v>8586847.8951501604</v>
      </c>
      <c r="Y86">
        <v>2600</v>
      </c>
      <c r="Z86">
        <f t="shared" si="17"/>
        <v>11966847.89515016</v>
      </c>
    </row>
    <row r="87" spans="3:26" x14ac:dyDescent="0.3">
      <c r="C87">
        <v>4350</v>
      </c>
      <c r="D87">
        <v>40.548005614562499</v>
      </c>
      <c r="E87" s="25">
        <f t="shared" si="10"/>
        <v>3.531877357762882E+40</v>
      </c>
      <c r="F87" s="23">
        <f t="shared" si="11"/>
        <v>0.91185435016752336</v>
      </c>
      <c r="G87" s="22">
        <f t="shared" si="12"/>
        <v>8.1630855912040179</v>
      </c>
      <c r="H87">
        <v>40</v>
      </c>
      <c r="I87" s="22">
        <f t="shared" si="13"/>
        <v>0.20407713978010045</v>
      </c>
      <c r="J87" s="25">
        <f t="shared" si="14"/>
        <v>0.39807604826578052</v>
      </c>
      <c r="L87">
        <v>0.99915090055168887</v>
      </c>
      <c r="M87">
        <v>0.99162548981579646</v>
      </c>
      <c r="N87" s="25">
        <v>0.92611339273388815</v>
      </c>
      <c r="O87">
        <v>0.63447200614095511</v>
      </c>
      <c r="P87">
        <v>0.39807604826578052</v>
      </c>
      <c r="R87">
        <f t="shared" si="15"/>
        <v>0.21</v>
      </c>
      <c r="S87">
        <v>2270</v>
      </c>
      <c r="T87">
        <v>3390</v>
      </c>
      <c r="U87">
        <v>287</v>
      </c>
      <c r="V87">
        <f>59000</f>
        <v>59000</v>
      </c>
      <c r="X87" s="26">
        <f t="shared" si="16"/>
        <v>8693114.7196049653</v>
      </c>
      <c r="Y87">
        <v>2600</v>
      </c>
      <c r="Z87">
        <f t="shared" si="17"/>
        <v>12073114.719604965</v>
      </c>
    </row>
    <row r="88" spans="3:26" x14ac:dyDescent="0.3">
      <c r="C88" s="7">
        <v>4400</v>
      </c>
      <c r="D88">
        <v>41.548005614562499</v>
      </c>
      <c r="E88" s="25">
        <f t="shared" si="10"/>
        <v>3.5318773577628984E+41</v>
      </c>
      <c r="F88" s="23">
        <f t="shared" si="11"/>
        <v>0.97960599552002492</v>
      </c>
      <c r="G88" s="22">
        <f t="shared" si="12"/>
        <v>9.5412658209461316</v>
      </c>
      <c r="H88">
        <v>40</v>
      </c>
      <c r="I88" s="22">
        <f t="shared" si="13"/>
        <v>0.2385316455236533</v>
      </c>
      <c r="J88" s="25">
        <f t="shared" si="14"/>
        <v>0.42253357293637916</v>
      </c>
      <c r="L88">
        <v>0.99927338534479337</v>
      </c>
      <c r="M88">
        <v>0.99281936619289679</v>
      </c>
      <c r="N88" s="25">
        <v>0.93559254840056694</v>
      </c>
      <c r="O88">
        <v>0.66162901909851046</v>
      </c>
      <c r="P88">
        <v>0.42253357293637916</v>
      </c>
      <c r="R88">
        <f t="shared" si="15"/>
        <v>0.21</v>
      </c>
      <c r="S88">
        <v>2270</v>
      </c>
      <c r="T88">
        <v>3390</v>
      </c>
      <c r="U88">
        <v>287</v>
      </c>
      <c r="V88">
        <f>59000</f>
        <v>59000</v>
      </c>
      <c r="X88" s="26">
        <f t="shared" si="16"/>
        <v>8794086.6381410845</v>
      </c>
      <c r="Y88">
        <v>2600</v>
      </c>
      <c r="Z88">
        <f t="shared" si="17"/>
        <v>12174086.638141084</v>
      </c>
    </row>
    <row r="89" spans="3:26" x14ac:dyDescent="0.3">
      <c r="C89">
        <v>4450</v>
      </c>
      <c r="D89">
        <v>42.548005614562499</v>
      </c>
      <c r="E89" s="25">
        <f t="shared" si="10"/>
        <v>3.5318773577628645E+42</v>
      </c>
      <c r="F89" s="23">
        <f t="shared" si="11"/>
        <v>1.0459525450475198</v>
      </c>
      <c r="G89" s="22">
        <f t="shared" si="12"/>
        <v>11.116102560305663</v>
      </c>
      <c r="H89">
        <v>40</v>
      </c>
      <c r="I89" s="22">
        <f t="shared" si="13"/>
        <v>0.27790256400764157</v>
      </c>
      <c r="J89" s="25">
        <f t="shared" si="14"/>
        <v>0.4472635440602476</v>
      </c>
      <c r="L89">
        <v>0.99937620882809119</v>
      </c>
      <c r="M89">
        <v>0.99382524268032524</v>
      </c>
      <c r="N89" s="25">
        <v>0.94382163312107048</v>
      </c>
      <c r="O89">
        <v>0.68771518447291102</v>
      </c>
      <c r="P89">
        <v>0.4472635440602476</v>
      </c>
      <c r="R89">
        <f t="shared" si="15"/>
        <v>0.21</v>
      </c>
      <c r="S89">
        <v>2270</v>
      </c>
      <c r="T89">
        <v>3390</v>
      </c>
      <c r="U89">
        <v>287</v>
      </c>
      <c r="V89">
        <f>59000</f>
        <v>59000</v>
      </c>
      <c r="X89" s="26">
        <f t="shared" si="16"/>
        <v>8890409.409622537</v>
      </c>
      <c r="Y89">
        <v>2600</v>
      </c>
      <c r="Z89">
        <f t="shared" si="17"/>
        <v>12270409.409622537</v>
      </c>
    </row>
    <row r="90" spans="3:26" x14ac:dyDescent="0.3">
      <c r="C90" s="7">
        <v>4500</v>
      </c>
      <c r="D90">
        <v>43.548005614562499</v>
      </c>
      <c r="E90" s="25">
        <f t="shared" si="10"/>
        <v>3.5318773577628813E+43</v>
      </c>
      <c r="F90" s="23">
        <f t="shared" si="11"/>
        <v>1.1109628750000198</v>
      </c>
      <c r="G90" s="22">
        <f t="shared" si="12"/>
        <v>12.911089004251259</v>
      </c>
      <c r="H90">
        <v>40</v>
      </c>
      <c r="I90" s="22">
        <f t="shared" si="13"/>
        <v>0.32277722510628148</v>
      </c>
      <c r="J90" s="25">
        <f t="shared" si="14"/>
        <v>0.47216535024084261</v>
      </c>
      <c r="L90">
        <v>0.99946284742687064</v>
      </c>
      <c r="M90">
        <v>0.99467538614310769</v>
      </c>
      <c r="N90" s="25">
        <v>0.95095897134934115</v>
      </c>
      <c r="O90">
        <v>0.71261901539746464</v>
      </c>
      <c r="P90">
        <v>0.47216535024084261</v>
      </c>
      <c r="R90">
        <f t="shared" si="15"/>
        <v>0.21</v>
      </c>
      <c r="S90">
        <v>2270</v>
      </c>
      <c r="T90">
        <v>3390</v>
      </c>
      <c r="U90">
        <v>287</v>
      </c>
      <c r="V90">
        <f>59000</f>
        <v>59000</v>
      </c>
      <c r="X90" s="26">
        <f t="shared" si="16"/>
        <v>8982671.0989657771</v>
      </c>
      <c r="Y90">
        <v>2600</v>
      </c>
      <c r="Z90">
        <f t="shared" si="17"/>
        <v>12362671.098965777</v>
      </c>
    </row>
    <row r="91" spans="3:26" x14ac:dyDescent="0.3">
      <c r="C91">
        <v>4550</v>
      </c>
      <c r="D91">
        <v>44.548005614562499</v>
      </c>
      <c r="E91" s="25">
        <f t="shared" si="10"/>
        <v>3.5318773577628975E+44</v>
      </c>
      <c r="F91" s="23">
        <f t="shared" si="11"/>
        <v>1.1747001613275003</v>
      </c>
      <c r="G91" s="22">
        <f t="shared" si="12"/>
        <v>14.952030054404585</v>
      </c>
      <c r="H91">
        <v>40</v>
      </c>
      <c r="I91" s="22">
        <f t="shared" si="13"/>
        <v>0.37380075136011459</v>
      </c>
      <c r="J91" s="25">
        <f t="shared" si="14"/>
        <v>0.4971339031976601</v>
      </c>
      <c r="L91">
        <v>0.99953610625606282</v>
      </c>
      <c r="M91">
        <v>0.99539610306416126</v>
      </c>
      <c r="N91" s="25">
        <v>0.95714657827551219</v>
      </c>
      <c r="O91">
        <v>0.73625236793403803</v>
      </c>
      <c r="P91">
        <v>0.4971339031976601</v>
      </c>
      <c r="R91">
        <f t="shared" si="15"/>
        <v>0.21</v>
      </c>
      <c r="S91">
        <v>2270</v>
      </c>
      <c r="T91">
        <v>3390</v>
      </c>
      <c r="U91">
        <v>287</v>
      </c>
      <c r="V91">
        <f>59000</f>
        <v>59000</v>
      </c>
      <c r="X91" s="26">
        <f t="shared" si="16"/>
        <v>9071399.539158307</v>
      </c>
      <c r="Y91">
        <v>2600</v>
      </c>
      <c r="Z91">
        <f t="shared" si="17"/>
        <v>12451399.539158307</v>
      </c>
    </row>
    <row r="92" spans="3:26" x14ac:dyDescent="0.3">
      <c r="C92" s="7">
        <v>4600</v>
      </c>
      <c r="D92">
        <v>45.548005614562499</v>
      </c>
      <c r="E92" s="25">
        <f t="shared" si="10"/>
        <v>3.5318773577628637E+45</v>
      </c>
      <c r="F92" s="23">
        <f t="shared" si="11"/>
        <v>1.237221956479992</v>
      </c>
      <c r="G92" s="22">
        <f t="shared" si="12"/>
        <v>17.267201477460564</v>
      </c>
      <c r="H92">
        <v>40</v>
      </c>
      <c r="I92" s="22">
        <f t="shared" si="13"/>
        <v>0.43168003693651408</v>
      </c>
      <c r="J92" s="25">
        <f t="shared" si="14"/>
        <v>0.52206090565842811</v>
      </c>
      <c r="L92">
        <v>0.99959825910364275</v>
      </c>
      <c r="M92">
        <v>0.99600890427109734</v>
      </c>
      <c r="N92" s="25">
        <v>0.96251042086597649</v>
      </c>
      <c r="O92">
        <v>0.75855108100540947</v>
      </c>
      <c r="P92">
        <v>0.52206090565842811</v>
      </c>
      <c r="R92">
        <f t="shared" si="15"/>
        <v>0.21</v>
      </c>
      <c r="S92">
        <v>2270</v>
      </c>
      <c r="T92">
        <v>3390</v>
      </c>
      <c r="U92">
        <v>287</v>
      </c>
      <c r="V92">
        <f>59000</f>
        <v>59000</v>
      </c>
      <c r="X92" s="26">
        <f t="shared" si="16"/>
        <v>9157063.1806227993</v>
      </c>
      <c r="Y92">
        <v>2600</v>
      </c>
      <c r="Z92">
        <f t="shared" si="17"/>
        <v>12537063.180622799</v>
      </c>
    </row>
    <row r="93" spans="3:26" x14ac:dyDescent="0.3">
      <c r="C93">
        <v>4650</v>
      </c>
      <c r="D93">
        <v>46.548005614562499</v>
      </c>
      <c r="E93" s="25">
        <f t="shared" si="10"/>
        <v>3.5318773577628804E+46</v>
      </c>
      <c r="F93" s="23">
        <f t="shared" si="11"/>
        <v>1.2985802662075017</v>
      </c>
      <c r="G93" s="22">
        <f t="shared" si="12"/>
        <v>19.887503368181651</v>
      </c>
      <c r="H93">
        <v>40</v>
      </c>
      <c r="I93" s="22">
        <f t="shared" si="13"/>
        <v>0.49718758420454129</v>
      </c>
      <c r="J93" s="25">
        <f t="shared" si="14"/>
        <v>0.54683632405664229</v>
      </c>
      <c r="L93">
        <v>0.99965115724219822</v>
      </c>
      <c r="M93">
        <v>0.99653143379887466</v>
      </c>
      <c r="N93" s="25">
        <v>0.96716126156039095</v>
      </c>
      <c r="O93">
        <v>0.7794747013820591</v>
      </c>
      <c r="P93">
        <v>0.54683632405664229</v>
      </c>
      <c r="R93">
        <f t="shared" si="15"/>
        <v>0.21</v>
      </c>
      <c r="S93">
        <v>2270</v>
      </c>
      <c r="T93">
        <v>3390</v>
      </c>
      <c r="U93">
        <v>287</v>
      </c>
      <c r="V93">
        <f>59000</f>
        <v>59000</v>
      </c>
      <c r="X93" s="26">
        <f t="shared" si="16"/>
        <v>9240074.133739287</v>
      </c>
      <c r="Y93">
        <v>2600</v>
      </c>
      <c r="Z93">
        <f t="shared" si="17"/>
        <v>12620074.133739287</v>
      </c>
    </row>
    <row r="94" spans="3:26" x14ac:dyDescent="0.3">
      <c r="C94" s="7">
        <v>4700</v>
      </c>
      <c r="D94">
        <v>47.548005614562499</v>
      </c>
      <c r="E94" s="25">
        <f t="shared" si="10"/>
        <v>3.5318773577628965E+47</v>
      </c>
      <c r="F94" s="23">
        <f t="shared" si="11"/>
        <v>1.3588216263600046</v>
      </c>
      <c r="G94" s="22">
        <f t="shared" si="12"/>
        <v>22.846602538816263</v>
      </c>
      <c r="H94">
        <v>40</v>
      </c>
      <c r="I94" s="22">
        <f t="shared" si="13"/>
        <v>0.57116506347040663</v>
      </c>
      <c r="J94" s="25">
        <f t="shared" si="14"/>
        <v>0.57135003810718676</v>
      </c>
      <c r="L94">
        <v>0.99969631441133233</v>
      </c>
      <c r="M94">
        <v>0.99697821011823706</v>
      </c>
      <c r="N94" s="25">
        <v>0.97119583998660808</v>
      </c>
      <c r="O94">
        <v>0.79900537241362279</v>
      </c>
      <c r="P94">
        <v>0.57135003810718676</v>
      </c>
      <c r="R94">
        <f t="shared" si="15"/>
        <v>0.21</v>
      </c>
      <c r="S94">
        <v>2270</v>
      </c>
      <c r="T94">
        <v>3390</v>
      </c>
      <c r="U94">
        <v>287</v>
      </c>
      <c r="V94">
        <f>59000</f>
        <v>59000</v>
      </c>
      <c r="X94" s="26">
        <f t="shared" si="16"/>
        <v>9320792.4909016062</v>
      </c>
      <c r="Y94">
        <v>2600</v>
      </c>
      <c r="Z94">
        <f t="shared" si="17"/>
        <v>12700792.490901606</v>
      </c>
    </row>
    <row r="95" spans="3:26" x14ac:dyDescent="0.3">
      <c r="C95">
        <v>4750</v>
      </c>
      <c r="D95">
        <v>48.548005614562499</v>
      </c>
      <c r="E95" s="25">
        <f t="shared" si="10"/>
        <v>3.5318773577629132E+48</v>
      </c>
      <c r="F95" s="23">
        <f t="shared" si="11"/>
        <v>1.4179871796875076</v>
      </c>
      <c r="G95" s="22">
        <f t="shared" si="12"/>
        <v>26.181057209627575</v>
      </c>
      <c r="H95">
        <v>40</v>
      </c>
      <c r="I95" s="22">
        <f t="shared" si="13"/>
        <v>0.65452643024068935</v>
      </c>
      <c r="J95" s="25">
        <f t="shared" si="14"/>
        <v>0.59549362391443617</v>
      </c>
      <c r="L95">
        <v>0.99973497349819263</v>
      </c>
      <c r="M95">
        <v>0.99736121839472081</v>
      </c>
      <c r="N95" s="25">
        <v>0.97469821566215087</v>
      </c>
      <c r="O95">
        <v>0.81714601838395917</v>
      </c>
      <c r="P95">
        <v>0.59549362391443617</v>
      </c>
      <c r="R95">
        <f t="shared" si="15"/>
        <v>0.21</v>
      </c>
      <c r="S95">
        <v>2270</v>
      </c>
      <c r="T95">
        <v>3390</v>
      </c>
      <c r="U95">
        <v>287</v>
      </c>
      <c r="V95">
        <f>59000</f>
        <v>59000</v>
      </c>
      <c r="X95" s="26">
        <f t="shared" si="16"/>
        <v>9399531.2657504193</v>
      </c>
      <c r="Y95">
        <v>2600</v>
      </c>
      <c r="Z95">
        <f t="shared" si="17"/>
        <v>12779531.265750419</v>
      </c>
    </row>
    <row r="96" spans="3:26" x14ac:dyDescent="0.3">
      <c r="C96" s="7">
        <v>4800</v>
      </c>
      <c r="D96">
        <v>49.548005614562499</v>
      </c>
      <c r="E96" s="25">
        <f t="shared" si="10"/>
        <v>3.5318773577628795E+49</v>
      </c>
      <c r="F96" s="23">
        <f t="shared" si="11"/>
        <v>1.4761127526399989</v>
      </c>
      <c r="G96" s="22">
        <f t="shared" si="12"/>
        <v>29.930415968314392</v>
      </c>
      <c r="H96">
        <v>40</v>
      </c>
      <c r="I96" s="22">
        <f t="shared" si="13"/>
        <v>0.74826039920785981</v>
      </c>
      <c r="J96" s="25">
        <f t="shared" si="14"/>
        <v>0.61916221262764759</v>
      </c>
      <c r="L96">
        <v>0.99976815909594219</v>
      </c>
      <c r="M96">
        <v>0.99769038456275438</v>
      </c>
      <c r="N96" s="25">
        <v>0.97774115019448948</v>
      </c>
      <c r="O96">
        <v>0.83391799247371301</v>
      </c>
      <c r="P96">
        <v>0.61916221262764759</v>
      </c>
      <c r="R96">
        <f t="shared" si="15"/>
        <v>0.21</v>
      </c>
      <c r="S96">
        <v>2270</v>
      </c>
      <c r="T96">
        <v>3390</v>
      </c>
      <c r="U96">
        <v>287</v>
      </c>
      <c r="V96">
        <f>59000</f>
        <v>59000</v>
      </c>
      <c r="X96" s="26">
        <f t="shared" si="16"/>
        <v>9476561.4940500259</v>
      </c>
      <c r="Y96">
        <v>2600</v>
      </c>
      <c r="Z96">
        <f t="shared" si="17"/>
        <v>12856561.494050026</v>
      </c>
    </row>
    <row r="97" spans="3:26" x14ac:dyDescent="0.3">
      <c r="C97">
        <v>4850</v>
      </c>
      <c r="D97">
        <v>50.548005614562499</v>
      </c>
      <c r="E97" s="25">
        <f t="shared" si="10"/>
        <v>3.5318773577628957E+50</v>
      </c>
      <c r="F97" s="23">
        <f t="shared" si="11"/>
        <v>1.5332289321675105</v>
      </c>
      <c r="G97" s="22">
        <f t="shared" si="12"/>
        <v>34.137281403139397</v>
      </c>
      <c r="H97">
        <v>40</v>
      </c>
      <c r="I97" s="22">
        <f t="shared" si="13"/>
        <v>0.85343203507848497</v>
      </c>
      <c r="J97" s="25">
        <f t="shared" si="14"/>
        <v>0.64225635445491391</v>
      </c>
      <c r="L97">
        <v>0.99979671911549428</v>
      </c>
      <c r="M97">
        <v>0.99797395561866609</v>
      </c>
      <c r="N97" s="25">
        <v>0.98038745043954134</v>
      </c>
      <c r="O97">
        <v>0.84935837291621041</v>
      </c>
      <c r="P97">
        <v>0.64225635445491391</v>
      </c>
      <c r="R97">
        <f t="shared" si="15"/>
        <v>0.21</v>
      </c>
      <c r="S97">
        <v>2270</v>
      </c>
      <c r="T97">
        <v>3390</v>
      </c>
      <c r="U97">
        <v>287</v>
      </c>
      <c r="V97">
        <f>59000</f>
        <v>59000</v>
      </c>
      <c r="X97" s="26">
        <f t="shared" si="16"/>
        <v>9552117.2008616477</v>
      </c>
      <c r="Y97">
        <v>2600</v>
      </c>
      <c r="Z97">
        <f t="shared" si="17"/>
        <v>12932117.200861648</v>
      </c>
    </row>
    <row r="98" spans="3:26" x14ac:dyDescent="0.3">
      <c r="C98" s="7">
        <v>4900</v>
      </c>
      <c r="D98">
        <v>51.548005614562499</v>
      </c>
      <c r="E98" s="25">
        <f t="shared" si="10"/>
        <v>3.5318773577629124E+51</v>
      </c>
      <c r="F98" s="23">
        <f t="shared" si="11"/>
        <v>1.5893611425200262</v>
      </c>
      <c r="G98" s="22">
        <f t="shared" si="12"/>
        <v>38.847327108492244</v>
      </c>
      <c r="H98">
        <v>40</v>
      </c>
      <c r="I98" s="22">
        <f t="shared" si="13"/>
        <v>0.97118317771230611</v>
      </c>
      <c r="J98" s="25">
        <f t="shared" si="14"/>
        <v>0.6646838097449661</v>
      </c>
      <c r="L98">
        <v>0.99982135787371484</v>
      </c>
      <c r="M98">
        <v>0.99821880542929575</v>
      </c>
      <c r="N98" s="25">
        <v>0.98269122570055401</v>
      </c>
      <c r="O98">
        <v>0.86351708972985208</v>
      </c>
      <c r="P98">
        <v>0.6646838097449661</v>
      </c>
      <c r="R98">
        <f t="shared" si="15"/>
        <v>0.21</v>
      </c>
      <c r="S98">
        <v>2270</v>
      </c>
      <c r="T98">
        <v>3390</v>
      </c>
      <c r="U98">
        <v>287</v>
      </c>
      <c r="V98">
        <f>59000</f>
        <v>59000</v>
      </c>
      <c r="X98" s="26">
        <f t="shared" si="16"/>
        <v>9626400.0568033606</v>
      </c>
      <c r="Y98">
        <v>2600</v>
      </c>
      <c r="Z98">
        <f t="shared" si="17"/>
        <v>13006400.056803361</v>
      </c>
    </row>
    <row r="99" spans="3:26" x14ac:dyDescent="0.3">
      <c r="C99">
        <v>4950</v>
      </c>
      <c r="D99">
        <v>52.548005614562499</v>
      </c>
      <c r="E99" s="25">
        <f t="shared" si="10"/>
        <v>3.5318773577628788E+52</v>
      </c>
      <c r="F99" s="23">
        <f t="shared" si="11"/>
        <v>1.6445297220475297</v>
      </c>
      <c r="G99" s="22">
        <f t="shared" si="12"/>
        <v>44.109254937905732</v>
      </c>
      <c r="H99">
        <v>40</v>
      </c>
      <c r="I99" s="22">
        <f t="shared" si="13"/>
        <v>1.1027313734476434</v>
      </c>
      <c r="J99" s="25">
        <f t="shared" si="14"/>
        <v>0.68636118626456777</v>
      </c>
      <c r="L99">
        <v>0.99984266251564813</v>
      </c>
      <c r="M99">
        <v>0.99843068129641521</v>
      </c>
      <c r="N99" s="25">
        <v>0.98469903434108663</v>
      </c>
      <c r="O99">
        <v>0.87645404663387516</v>
      </c>
      <c r="P99">
        <v>0.68636118626456777</v>
      </c>
      <c r="R99">
        <f t="shared" si="15"/>
        <v>0.21</v>
      </c>
      <c r="S99">
        <v>2270</v>
      </c>
      <c r="T99">
        <v>3390</v>
      </c>
      <c r="U99">
        <v>287</v>
      </c>
      <c r="V99">
        <f>59000</f>
        <v>59000</v>
      </c>
      <c r="X99" s="26">
        <f t="shared" si="16"/>
        <v>9699583.6296083201</v>
      </c>
      <c r="Y99">
        <v>2600</v>
      </c>
      <c r="Z99">
        <f t="shared" si="17"/>
        <v>13079583.62960832</v>
      </c>
    </row>
    <row r="100" spans="3:26" x14ac:dyDescent="0.3">
      <c r="C100" s="7">
        <v>5000</v>
      </c>
      <c r="D100">
        <v>53.548005614562499</v>
      </c>
      <c r="E100" s="25">
        <f t="shared" si="10"/>
        <v>3.5318773577628951E+53</v>
      </c>
      <c r="F100" s="23">
        <f t="shared" si="11"/>
        <v>1.6987500000000111</v>
      </c>
      <c r="G100" s="22">
        <f t="shared" si="12"/>
        <v>49.974677479242153</v>
      </c>
      <c r="H100">
        <v>40</v>
      </c>
      <c r="I100" s="22">
        <f t="shared" si="13"/>
        <v>1.2493669369810538</v>
      </c>
      <c r="J100" s="25">
        <f t="shared" si="14"/>
        <v>0.70721534564192567</v>
      </c>
      <c r="L100">
        <v>0.99986112420102646</v>
      </c>
      <c r="M100">
        <v>0.99861440331121099</v>
      </c>
      <c r="N100" s="25">
        <v>0.98645091023341658</v>
      </c>
      <c r="O100">
        <v>0.88823637417350332</v>
      </c>
      <c r="P100">
        <v>0.70721534564192567</v>
      </c>
      <c r="R100">
        <f t="shared" si="15"/>
        <v>0.21</v>
      </c>
      <c r="S100">
        <v>2270</v>
      </c>
      <c r="T100">
        <v>3390</v>
      </c>
      <c r="U100">
        <v>287</v>
      </c>
      <c r="V100">
        <f>59000</f>
        <v>59000</v>
      </c>
      <c r="X100" s="26">
        <f t="shared" si="16"/>
        <v>9771817.1936195865</v>
      </c>
      <c r="Y100">
        <v>2600</v>
      </c>
      <c r="Z100">
        <f t="shared" si="17"/>
        <v>13151817.193619587</v>
      </c>
    </row>
    <row r="101" spans="3:26" x14ac:dyDescent="0.3">
      <c r="C101">
        <v>5050</v>
      </c>
      <c r="D101">
        <v>54.548005614562499</v>
      </c>
      <c r="E101" s="25">
        <f t="shared" si="10"/>
        <v>3.5318773577629114E+54</v>
      </c>
      <c r="F101" s="23">
        <f t="shared" si="11"/>
        <v>1.7520323733275021</v>
      </c>
      <c r="G101" s="22">
        <f t="shared" si="12"/>
        <v>56.497908810669394</v>
      </c>
      <c r="H101">
        <v>40</v>
      </c>
      <c r="I101" s="22">
        <f t="shared" si="13"/>
        <v>1.4124477202667349</v>
      </c>
      <c r="J101" s="25">
        <f t="shared" si="14"/>
        <v>0.72718451238854409</v>
      </c>
      <c r="L101">
        <v>0.99987715516112929</v>
      </c>
      <c r="M101">
        <v>0.9987740260069794</v>
      </c>
      <c r="N101" s="25">
        <v>0.98798126913786655</v>
      </c>
      <c r="O101">
        <v>0.89893591591487321</v>
      </c>
      <c r="P101">
        <v>0.72718451238854409</v>
      </c>
      <c r="R101">
        <f t="shared" si="15"/>
        <v>0.21</v>
      </c>
      <c r="S101">
        <v>2270</v>
      </c>
      <c r="T101">
        <v>3390</v>
      </c>
      <c r="U101">
        <v>287</v>
      </c>
      <c r="V101">
        <f>59000</f>
        <v>59000</v>
      </c>
      <c r="X101" s="26">
        <f t="shared" si="16"/>
        <v>9843229.0962324888</v>
      </c>
      <c r="Y101">
        <v>2600</v>
      </c>
      <c r="Z101">
        <f t="shared" si="17"/>
        <v>13223229.096232489</v>
      </c>
    </row>
    <row r="102" spans="3:26" x14ac:dyDescent="0.3">
      <c r="C102" s="7">
        <v>5100</v>
      </c>
      <c r="D102">
        <v>55.548005614562499</v>
      </c>
      <c r="E102" s="25">
        <f t="shared" si="10"/>
        <v>3.5318773577628776E+55</v>
      </c>
      <c r="F102" s="23">
        <f t="shared" si="11"/>
        <v>1.8043823834800108</v>
      </c>
      <c r="G102" s="22">
        <f t="shared" si="12"/>
        <v>63.735644748258181</v>
      </c>
      <c r="H102">
        <v>40</v>
      </c>
      <c r="I102" s="22">
        <f t="shared" si="13"/>
        <v>1.5933911187064544</v>
      </c>
      <c r="J102" s="25">
        <f t="shared" si="14"/>
        <v>0.74621903528571065</v>
      </c>
      <c r="L102">
        <v>0.99989110248498492</v>
      </c>
      <c r="M102">
        <v>0.99891296983095879</v>
      </c>
      <c r="N102" s="25">
        <v>0.9893197009454181</v>
      </c>
      <c r="O102">
        <v>0.90862701456646422</v>
      </c>
      <c r="P102">
        <v>0.74621903528571065</v>
      </c>
      <c r="R102">
        <f t="shared" si="15"/>
        <v>0.21</v>
      </c>
      <c r="S102">
        <v>2270</v>
      </c>
      <c r="T102">
        <v>3390</v>
      </c>
      <c r="U102">
        <v>287</v>
      </c>
      <c r="V102">
        <f>59000</f>
        <v>59000</v>
      </c>
      <c r="X102" s="26">
        <f t="shared" si="16"/>
        <v>9913929.7023252882</v>
      </c>
      <c r="Y102">
        <v>2600</v>
      </c>
      <c r="Z102">
        <f t="shared" si="17"/>
        <v>13293929.702325288</v>
      </c>
    </row>
    <row r="103" spans="3:26" x14ac:dyDescent="0.3">
      <c r="C103">
        <v>5150</v>
      </c>
      <c r="D103">
        <v>56.548005614562499</v>
      </c>
      <c r="E103" s="25">
        <f t="shared" si="10"/>
        <v>3.531877357762894E+56</v>
      </c>
      <c r="F103" s="23">
        <f t="shared" si="11"/>
        <v>1.8558007932075427</v>
      </c>
      <c r="G103" s="22">
        <f t="shared" si="12"/>
        <v>71.746512128323175</v>
      </c>
      <c r="H103">
        <v>40</v>
      </c>
      <c r="I103" s="22">
        <f t="shared" si="13"/>
        <v>1.7936628032080795</v>
      </c>
      <c r="J103" s="25">
        <f t="shared" si="14"/>
        <v>0.76428177175301171</v>
      </c>
      <c r="L103">
        <v>0.99990325930483792</v>
      </c>
      <c r="M103">
        <v>0.99903412839375427</v>
      </c>
      <c r="N103" s="25">
        <v>0.9904916569068507</v>
      </c>
      <c r="O103">
        <v>0.917384632717679</v>
      </c>
      <c r="P103">
        <v>0.76428177175301171</v>
      </c>
      <c r="R103">
        <f t="shared" si="15"/>
        <v>0.21</v>
      </c>
      <c r="S103">
        <v>2270</v>
      </c>
      <c r="T103">
        <v>3390</v>
      </c>
      <c r="U103">
        <v>287</v>
      </c>
      <c r="V103">
        <f>59000</f>
        <v>59000</v>
      </c>
      <c r="X103" s="26">
        <f t="shared" si="16"/>
        <v>9984013.9498425052</v>
      </c>
      <c r="Y103">
        <v>2600</v>
      </c>
      <c r="Z103">
        <f t="shared" si="17"/>
        <v>13364013.949842505</v>
      </c>
    </row>
    <row r="104" spans="3:26" x14ac:dyDescent="0.3">
      <c r="C104" s="7">
        <v>5200</v>
      </c>
      <c r="D104">
        <v>57.548005614562499</v>
      </c>
      <c r="E104" s="25">
        <f t="shared" si="10"/>
        <v>3.5318773577628602E+57</v>
      </c>
      <c r="F104" s="23">
        <f t="shared" si="11"/>
        <v>1.9062836633600213</v>
      </c>
      <c r="G104" s="22">
        <f t="shared" si="12"/>
        <v>80.59046532272032</v>
      </c>
      <c r="H104">
        <v>40</v>
      </c>
      <c r="I104" s="22">
        <f t="shared" si="13"/>
        <v>2.0147616330680078</v>
      </c>
      <c r="J104" s="25">
        <f t="shared" si="14"/>
        <v>0.78134808900947739</v>
      </c>
      <c r="L104">
        <v>0.99991387390546571</v>
      </c>
      <c r="M104">
        <v>0.99913995622597773</v>
      </c>
      <c r="N104" s="25">
        <v>0.99151904240188626</v>
      </c>
      <c r="O104">
        <v>0.92528281591650618</v>
      </c>
      <c r="P104">
        <v>0.78134808900947739</v>
      </c>
      <c r="R104">
        <f t="shared" si="15"/>
        <v>0.21</v>
      </c>
      <c r="S104">
        <v>2270</v>
      </c>
      <c r="T104">
        <v>3390</v>
      </c>
      <c r="U104">
        <v>287</v>
      </c>
      <c r="V104">
        <f>59000</f>
        <v>59000</v>
      </c>
      <c r="X104" s="26">
        <f t="shared" si="16"/>
        <v>10053563.555214614</v>
      </c>
      <c r="Y104">
        <v>2600</v>
      </c>
      <c r="Z104">
        <f t="shared" si="17"/>
        <v>13433563.555214614</v>
      </c>
    </row>
    <row r="105" spans="3:26" x14ac:dyDescent="0.3">
      <c r="C105">
        <v>5250</v>
      </c>
      <c r="D105">
        <v>58.548005614562499</v>
      </c>
      <c r="E105" s="25">
        <f t="shared" ref="E105:E120" si="18">10^D105</f>
        <v>3.5318773577629269E+58</v>
      </c>
      <c r="F105" s="23">
        <f t="shared" ref="F105:F120" si="19" xml:space="preserve"> 2.048E-18*C105^5 - 0.00000000000008357*C105^4+ 0.00000000117*C105^3 - 0.000007762*C105^2 + 0.02633*C105 - 36.32</f>
        <v>1.9558224296875082</v>
      </c>
      <c r="G105" s="22">
        <f t="shared" ref="G105:G120" si="20">10^F105</f>
        <v>90.328007340381518</v>
      </c>
      <c r="H105">
        <v>40</v>
      </c>
      <c r="I105" s="22">
        <f t="shared" ref="I105:I120" si="21">G105/H105</f>
        <v>2.2582001835095378</v>
      </c>
      <c r="J105" s="25">
        <f t="shared" ref="J105:J120" si="22">(4762*SQRT(I105))/(1881*SQRT(I105) + SQRT(19048000 + 8300161*I105))</f>
        <v>0.7974054989886723</v>
      </c>
      <c r="L105">
        <v>0.99992315716977276</v>
      </c>
      <c r="M105">
        <v>0.99923254080443025</v>
      </c>
      <c r="N105" s="25">
        <v>0.9924207261075676</v>
      </c>
      <c r="O105">
        <v>0.93239348513340659</v>
      </c>
      <c r="P105">
        <v>0.7974054989886723</v>
      </c>
      <c r="R105">
        <f t="shared" ref="R105:R120" si="23">0.21</f>
        <v>0.21</v>
      </c>
      <c r="S105">
        <v>2270</v>
      </c>
      <c r="T105">
        <v>3390</v>
      </c>
      <c r="U105">
        <v>287</v>
      </c>
      <c r="V105">
        <f>59000</f>
        <v>59000</v>
      </c>
      <c r="X105" s="26">
        <f t="shared" ref="X105:X120" si="24">U105*( R105*N105*V105 + (3/2)*R105*N105*C105 + (7/2)*C105 + (1-N105)*R105*(S105/(EXP(S105/C105)-1)) + (1-R105)*(T105/(EXP(T105/C105)-1)) )</f>
        <v>10122648.908588398</v>
      </c>
      <c r="Y105">
        <v>2600</v>
      </c>
      <c r="Z105">
        <f t="shared" ref="Z105:Z120" si="25">X105+(Y105^2)/2</f>
        <v>13502648.908588398</v>
      </c>
    </row>
    <row r="106" spans="3:26" x14ac:dyDescent="0.3">
      <c r="C106" s="7">
        <v>5300</v>
      </c>
      <c r="D106">
        <v>59.548005614562499</v>
      </c>
      <c r="E106" s="25">
        <f t="shared" si="18"/>
        <v>3.5318773577628934E+59</v>
      </c>
      <c r="F106" s="23">
        <f t="shared" si="19"/>
        <v>2.0044039796400384</v>
      </c>
      <c r="G106" s="22">
        <f t="shared" si="20"/>
        <v>101.01921273573987</v>
      </c>
      <c r="H106">
        <v>40</v>
      </c>
      <c r="I106" s="22">
        <f t="shared" si="21"/>
        <v>2.5254803183934968</v>
      </c>
      <c r="J106" s="25">
        <f t="shared" si="22"/>
        <v>0.81245296473177731</v>
      </c>
      <c r="L106">
        <v>0.99993128868617243</v>
      </c>
      <c r="M106">
        <v>0.99931366184770065</v>
      </c>
      <c r="N106" s="25">
        <v>0.99321297604987913</v>
      </c>
      <c r="O106">
        <v>0.93878553135049803</v>
      </c>
      <c r="P106">
        <v>0.81245296473177731</v>
      </c>
      <c r="R106">
        <f t="shared" si="23"/>
        <v>0.21</v>
      </c>
      <c r="S106">
        <v>2270</v>
      </c>
      <c r="T106">
        <v>3390</v>
      </c>
      <c r="U106">
        <v>287</v>
      </c>
      <c r="V106">
        <f>59000</f>
        <v>59000</v>
      </c>
      <c r="X106" s="26">
        <f t="shared" si="24"/>
        <v>10191330.697563089</v>
      </c>
      <c r="Y106">
        <v>2600</v>
      </c>
      <c r="Z106">
        <f t="shared" si="25"/>
        <v>13571330.697563089</v>
      </c>
    </row>
    <row r="107" spans="3:26" x14ac:dyDescent="0.3">
      <c r="C107">
        <v>5350</v>
      </c>
      <c r="D107">
        <v>60.548005614562499</v>
      </c>
      <c r="E107" s="25">
        <f t="shared" si="18"/>
        <v>3.5318773577628598E+60</v>
      </c>
      <c r="F107" s="23">
        <f t="shared" si="19"/>
        <v>2.0520107291674989</v>
      </c>
      <c r="G107" s="22">
        <f t="shared" si="20"/>
        <v>112.72253037310421</v>
      </c>
      <c r="H107">
        <v>40</v>
      </c>
      <c r="I107" s="22">
        <f t="shared" si="21"/>
        <v>2.8180632593276052</v>
      </c>
      <c r="J107" s="25">
        <f t="shared" si="22"/>
        <v>0.82649993242647357</v>
      </c>
      <c r="L107">
        <v>0.99993842177562975</v>
      </c>
      <c r="M107">
        <v>0.99938484027904606</v>
      </c>
      <c r="N107" s="25">
        <v>0.99390983226726459</v>
      </c>
      <c r="O107">
        <v>0.94452417644481412</v>
      </c>
      <c r="P107">
        <v>0.82649993242647357</v>
      </c>
      <c r="R107">
        <f t="shared" si="23"/>
        <v>0.21</v>
      </c>
      <c r="S107">
        <v>2270</v>
      </c>
      <c r="T107">
        <v>3390</v>
      </c>
      <c r="U107">
        <v>287</v>
      </c>
      <c r="V107">
        <f>59000</f>
        <v>59000</v>
      </c>
      <c r="X107" s="26">
        <f t="shared" si="24"/>
        <v>10259661.295404918</v>
      </c>
      <c r="Y107">
        <v>2600</v>
      </c>
      <c r="Z107">
        <f t="shared" si="25"/>
        <v>13639661.295404918</v>
      </c>
    </row>
    <row r="108" spans="3:26" x14ac:dyDescent="0.3">
      <c r="C108" s="7">
        <v>5400</v>
      </c>
      <c r="D108">
        <v>61.548005614562499</v>
      </c>
      <c r="E108" s="25">
        <f t="shared" si="18"/>
        <v>3.531877357762926E+61</v>
      </c>
      <c r="F108" s="23">
        <f t="shared" si="19"/>
        <v>2.0986206995200334</v>
      </c>
      <c r="G108" s="22">
        <f t="shared" si="20"/>
        <v>125.49334616535646</v>
      </c>
      <c r="H108">
        <v>40</v>
      </c>
      <c r="I108" s="22">
        <f t="shared" si="21"/>
        <v>3.1373336541339114</v>
      </c>
      <c r="J108" s="25">
        <f t="shared" si="22"/>
        <v>0.83956515412308819</v>
      </c>
      <c r="L108">
        <v>0.99994468764343192</v>
      </c>
      <c r="M108">
        <v>0.99944737877814394</v>
      </c>
      <c r="N108" s="25">
        <v>0.99452342487689183</v>
      </c>
      <c r="O108">
        <v>0.94967056068286504</v>
      </c>
      <c r="P108">
        <v>0.83956515412308819</v>
      </c>
      <c r="R108">
        <f t="shared" si="23"/>
        <v>0.21</v>
      </c>
      <c r="S108">
        <v>2270</v>
      </c>
      <c r="T108">
        <v>3390</v>
      </c>
      <c r="U108">
        <v>287</v>
      </c>
      <c r="V108">
        <f>59000</f>
        <v>59000</v>
      </c>
      <c r="X108" s="26">
        <f t="shared" si="24"/>
        <v>10327685.946289219</v>
      </c>
      <c r="Y108">
        <v>2600</v>
      </c>
      <c r="Z108">
        <f t="shared" si="25"/>
        <v>13707685.946289219</v>
      </c>
    </row>
    <row r="109" spans="3:26" x14ac:dyDescent="0.3">
      <c r="C109">
        <v>5450</v>
      </c>
      <c r="D109">
        <v>62.548005614562499</v>
      </c>
      <c r="E109" s="25">
        <f t="shared" si="18"/>
        <v>3.5318773577628927E+62</v>
      </c>
      <c r="F109" s="23">
        <f t="shared" si="19"/>
        <v>2.144207594047522</v>
      </c>
      <c r="G109" s="22">
        <f t="shared" si="20"/>
        <v>139.38228952041197</v>
      </c>
      <c r="H109">
        <v>40</v>
      </c>
      <c r="I109" s="22">
        <f t="shared" si="21"/>
        <v>3.4845572380102992</v>
      </c>
      <c r="J109" s="25">
        <f t="shared" si="22"/>
        <v>0.8516753709764957</v>
      </c>
      <c r="L109">
        <v>0.9999501988193128</v>
      </c>
      <c r="M109">
        <v>0.99950239546568775</v>
      </c>
      <c r="N109" s="25">
        <v>0.9950642453399654</v>
      </c>
      <c r="O109">
        <v>0.95428151686068385</v>
      </c>
      <c r="P109">
        <v>0.8516753709764957</v>
      </c>
      <c r="R109">
        <f t="shared" si="23"/>
        <v>0.21</v>
      </c>
      <c r="S109">
        <v>2270</v>
      </c>
      <c r="T109">
        <v>3390</v>
      </c>
      <c r="U109">
        <v>287</v>
      </c>
      <c r="V109">
        <f>59000</f>
        <v>59000</v>
      </c>
      <c r="X109" s="26">
        <f t="shared" si="24"/>
        <v>10395443.776467327</v>
      </c>
      <c r="Y109">
        <v>2600</v>
      </c>
      <c r="Z109">
        <f t="shared" si="25"/>
        <v>13775443.776467327</v>
      </c>
    </row>
    <row r="110" spans="3:26" x14ac:dyDescent="0.3">
      <c r="C110" s="7">
        <v>5500</v>
      </c>
      <c r="D110">
        <v>63.548005614562499</v>
      </c>
      <c r="E110" s="25">
        <f t="shared" si="18"/>
        <v>3.5318773577628584E+63</v>
      </c>
      <c r="F110" s="23">
        <f t="shared" si="19"/>
        <v>2.188740875000029</v>
      </c>
      <c r="G110" s="22">
        <f t="shared" si="20"/>
        <v>154.43327271012603</v>
      </c>
      <c r="H110">
        <v>40</v>
      </c>
      <c r="I110" s="22">
        <f t="shared" si="21"/>
        <v>3.8608318177531507</v>
      </c>
      <c r="J110" s="25">
        <f t="shared" si="22"/>
        <v>0.86286392593421524</v>
      </c>
      <c r="L110">
        <v>0.99995505201699075</v>
      </c>
      <c r="M110">
        <v>0.99955085196469118</v>
      </c>
      <c r="N110" s="25">
        <v>0.9955413777473282</v>
      </c>
      <c r="O110">
        <v>0.95840949330710123</v>
      </c>
      <c r="P110">
        <v>0.86286392593421524</v>
      </c>
      <c r="R110">
        <f t="shared" si="23"/>
        <v>0.21</v>
      </c>
      <c r="S110">
        <v>2270</v>
      </c>
      <c r="T110">
        <v>3390</v>
      </c>
      <c r="U110">
        <v>287</v>
      </c>
      <c r="V110">
        <f>59000</f>
        <v>59000</v>
      </c>
      <c r="X110" s="26">
        <f t="shared" si="24"/>
        <v>10462968.656663129</v>
      </c>
      <c r="Y110">
        <v>2600</v>
      </c>
      <c r="Z110">
        <f t="shared" si="25"/>
        <v>13842968.656663129</v>
      </c>
    </row>
    <row r="111" spans="3:26" x14ac:dyDescent="0.3">
      <c r="C111">
        <v>5550</v>
      </c>
      <c r="D111">
        <v>64.548005614562499</v>
      </c>
      <c r="E111" s="25">
        <f t="shared" si="18"/>
        <v>3.5318773577629255E+64</v>
      </c>
      <c r="F111" s="23">
        <f t="shared" si="19"/>
        <v>2.2321858403275243</v>
      </c>
      <c r="G111" s="22">
        <f t="shared" si="20"/>
        <v>170.68126003451718</v>
      </c>
      <c r="H111">
        <v>40</v>
      </c>
      <c r="I111" s="22">
        <f t="shared" si="21"/>
        <v>4.2670315008629291</v>
      </c>
      <c r="J111" s="25">
        <f t="shared" si="22"/>
        <v>0.87316936902783926</v>
      </c>
      <c r="L111">
        <v>0.99995933051840047</v>
      </c>
      <c r="M111">
        <v>0.9995935768432912</v>
      </c>
      <c r="N111" s="25">
        <v>0.99596269603392962</v>
      </c>
      <c r="O111">
        <v>0.96210259166671064</v>
      </c>
      <c r="P111">
        <v>0.87316936902783926</v>
      </c>
      <c r="R111">
        <f t="shared" si="23"/>
        <v>0.21</v>
      </c>
      <c r="S111">
        <v>2270</v>
      </c>
      <c r="T111">
        <v>3390</v>
      </c>
      <c r="U111">
        <v>287</v>
      </c>
      <c r="V111">
        <f>59000</f>
        <v>59000</v>
      </c>
      <c r="X111" s="26">
        <f t="shared" si="24"/>
        <v>10530289.937633991</v>
      </c>
      <c r="Y111">
        <v>2600</v>
      </c>
      <c r="Z111">
        <f t="shared" si="25"/>
        <v>13910289.937633991</v>
      </c>
    </row>
    <row r="112" spans="3:26" x14ac:dyDescent="0.3">
      <c r="C112" s="7">
        <v>5600</v>
      </c>
      <c r="D112">
        <v>65.548005614562499</v>
      </c>
      <c r="E112" s="25">
        <f t="shared" si="18"/>
        <v>3.5318773577628916E+65</v>
      </c>
      <c r="F112" s="23">
        <f t="shared" si="19"/>
        <v>2.2745037004800324</v>
      </c>
      <c r="G112" s="22">
        <f t="shared" si="20"/>
        <v>188.14977377716889</v>
      </c>
      <c r="H112">
        <v>40</v>
      </c>
      <c r="I112" s="22">
        <f t="shared" si="21"/>
        <v>4.7037443444292224</v>
      </c>
      <c r="J112" s="25">
        <f t="shared" si="22"/>
        <v>0.88263410913096929</v>
      </c>
      <c r="L112">
        <v>0.99996310616751682</v>
      </c>
      <c r="M112">
        <v>0.99963128525287392</v>
      </c>
      <c r="N112" s="25">
        <v>0.99633503220212039</v>
      </c>
      <c r="O112">
        <v>0.96540468984177563</v>
      </c>
      <c r="P112">
        <v>0.88263410913096929</v>
      </c>
      <c r="R112">
        <f t="shared" si="23"/>
        <v>0.21</v>
      </c>
      <c r="S112">
        <v>2270</v>
      </c>
      <c r="T112">
        <v>3390</v>
      </c>
      <c r="U112">
        <v>287</v>
      </c>
      <c r="V112">
        <f>59000</f>
        <v>59000</v>
      </c>
      <c r="X112" s="26">
        <f t="shared" si="24"/>
        <v>10597433.077766174</v>
      </c>
      <c r="Y112">
        <v>2600</v>
      </c>
      <c r="Z112">
        <f t="shared" si="25"/>
        <v>13977433.077766174</v>
      </c>
    </row>
    <row r="113" spans="3:26" x14ac:dyDescent="0.3">
      <c r="C113">
        <v>5650</v>
      </c>
      <c r="D113">
        <v>66.548005614562499</v>
      </c>
      <c r="E113" s="25">
        <f t="shared" si="18"/>
        <v>3.5318773577628576E+66</v>
      </c>
      <c r="F113" s="23">
        <f t="shared" si="19"/>
        <v>2.3156516552075388</v>
      </c>
      <c r="G113" s="22">
        <f t="shared" si="20"/>
        <v>206.84815675554407</v>
      </c>
      <c r="H113">
        <v>40</v>
      </c>
      <c r="I113" s="22">
        <f t="shared" si="21"/>
        <v>5.1712039188886019</v>
      </c>
      <c r="J113" s="25">
        <f t="shared" si="22"/>
        <v>0.89130315466169785</v>
      </c>
      <c r="L113">
        <v>0.99996644104241961</v>
      </c>
      <c r="M113">
        <v>0.99966459542244357</v>
      </c>
      <c r="N113" s="25">
        <v>0.99666431989680881</v>
      </c>
      <c r="O113">
        <v>0.96835562514568962</v>
      </c>
      <c r="P113">
        <v>0.89130315466169785</v>
      </c>
      <c r="R113">
        <f t="shared" si="23"/>
        <v>0.21</v>
      </c>
      <c r="S113">
        <v>2270</v>
      </c>
      <c r="T113">
        <v>3390</v>
      </c>
      <c r="U113">
        <v>287</v>
      </c>
      <c r="V113">
        <f>59000</f>
        <v>59000</v>
      </c>
      <c r="X113" s="26">
        <f t="shared" si="24"/>
        <v>10664420.178845817</v>
      </c>
      <c r="Y113">
        <v>2600</v>
      </c>
      <c r="Z113">
        <f t="shared" si="25"/>
        <v>14044420.178845817</v>
      </c>
    </row>
    <row r="114" spans="3:26" x14ac:dyDescent="0.3">
      <c r="C114" s="7">
        <v>5700</v>
      </c>
      <c r="D114">
        <v>67.548005614562499</v>
      </c>
      <c r="E114" s="25">
        <f t="shared" si="18"/>
        <v>3.5318773577629245E+67</v>
      </c>
      <c r="F114" s="23">
        <f t="shared" si="19"/>
        <v>2.3555829703600111</v>
      </c>
      <c r="G114" s="22">
        <f t="shared" si="20"/>
        <v>226.76862688672688</v>
      </c>
      <c r="H114">
        <v>40</v>
      </c>
      <c r="I114" s="22">
        <f t="shared" si="21"/>
        <v>5.6692156721681721</v>
      </c>
      <c r="J114" s="25">
        <f t="shared" si="22"/>
        <v>0.89922297360256487</v>
      </c>
      <c r="L114">
        <v>0.9999693888612865</v>
      </c>
      <c r="M114">
        <v>0.99969404254736216</v>
      </c>
      <c r="N114" s="25">
        <v>0.99695571702986319</v>
      </c>
      <c r="O114">
        <v>0.97099141723171911</v>
      </c>
      <c r="P114">
        <v>0.89922297360256487</v>
      </c>
      <c r="R114">
        <f t="shared" si="23"/>
        <v>0.21</v>
      </c>
      <c r="S114">
        <v>2270</v>
      </c>
      <c r="T114">
        <v>3390</v>
      </c>
      <c r="U114">
        <v>287</v>
      </c>
      <c r="V114">
        <f>59000</f>
        <v>59000</v>
      </c>
      <c r="X114" s="26">
        <f t="shared" si="24"/>
        <v>10731270.443753235</v>
      </c>
      <c r="Y114">
        <v>2600</v>
      </c>
      <c r="Z114">
        <f t="shared" si="25"/>
        <v>14111270.443753235</v>
      </c>
    </row>
    <row r="115" spans="3:26" x14ac:dyDescent="0.3">
      <c r="C115">
        <v>5750</v>
      </c>
      <c r="D115">
        <v>68.548005614562499</v>
      </c>
      <c r="E115" s="25">
        <f t="shared" si="18"/>
        <v>3.531877357762891E+68</v>
      </c>
      <c r="F115" s="23">
        <f t="shared" si="19"/>
        <v>2.3942470546875469</v>
      </c>
      <c r="G115" s="22">
        <f t="shared" si="20"/>
        <v>247.88317758777535</v>
      </c>
      <c r="H115">
        <v>40</v>
      </c>
      <c r="I115" s="22">
        <f t="shared" si="21"/>
        <v>6.1970794396943836</v>
      </c>
      <c r="J115" s="25">
        <f t="shared" si="22"/>
        <v>0.90644049152570783</v>
      </c>
      <c r="L115">
        <v>0.99997199616763432</v>
      </c>
      <c r="M115">
        <v>0.99972009051173105</v>
      </c>
      <c r="N115" s="25">
        <v>0.99721371059148289</v>
      </c>
      <c r="O115">
        <v>0.97334451448122428</v>
      </c>
      <c r="P115">
        <v>0.90644049152570783</v>
      </c>
      <c r="R115">
        <f t="shared" si="23"/>
        <v>0.21</v>
      </c>
      <c r="S115">
        <v>2270</v>
      </c>
      <c r="T115">
        <v>3390</v>
      </c>
      <c r="U115">
        <v>287</v>
      </c>
      <c r="V115">
        <f>59000</f>
        <v>59000</v>
      </c>
      <c r="X115" s="26">
        <f t="shared" si="24"/>
        <v>10798000.567751873</v>
      </c>
      <c r="Y115">
        <v>2600</v>
      </c>
      <c r="Z115">
        <f t="shared" si="25"/>
        <v>14178000.567751873</v>
      </c>
    </row>
    <row r="116" spans="3:26" x14ac:dyDescent="0.3">
      <c r="C116" s="7">
        <v>5800</v>
      </c>
      <c r="D116">
        <v>69.548005614562499</v>
      </c>
      <c r="E116" s="25">
        <f t="shared" si="18"/>
        <v>3.5318773577628571E+69</v>
      </c>
      <c r="F116" s="23">
        <f t="shared" si="19"/>
        <v>2.4315895366400397</v>
      </c>
      <c r="G116" s="22">
        <f t="shared" si="20"/>
        <v>270.14039878502433</v>
      </c>
      <c r="H116">
        <v>40</v>
      </c>
      <c r="I116" s="22">
        <f t="shared" si="21"/>
        <v>6.7535099696256085</v>
      </c>
      <c r="J116" s="25">
        <f t="shared" si="22"/>
        <v>0.91300223587601481</v>
      </c>
      <c r="L116">
        <v>0.99997430333176662</v>
      </c>
      <c r="M116">
        <v>0.9997431418038526</v>
      </c>
      <c r="N116" s="25">
        <v>0.99744220630490332</v>
      </c>
      <c r="O116">
        <v>0.97544405114767507</v>
      </c>
      <c r="P116">
        <v>0.91300223587601481</v>
      </c>
      <c r="R116">
        <f t="shared" si="23"/>
        <v>0.21</v>
      </c>
      <c r="S116">
        <v>2270</v>
      </c>
      <c r="T116">
        <v>3390</v>
      </c>
      <c r="U116">
        <v>287</v>
      </c>
      <c r="V116">
        <f>59000</f>
        <v>59000</v>
      </c>
      <c r="X116" s="26">
        <f t="shared" si="24"/>
        <v>10864625.073256109</v>
      </c>
      <c r="Y116">
        <v>2600</v>
      </c>
      <c r="Z116">
        <f t="shared" si="25"/>
        <v>14244625.073256109</v>
      </c>
    </row>
    <row r="117" spans="3:26" x14ac:dyDescent="0.3">
      <c r="C117">
        <v>5850</v>
      </c>
      <c r="D117">
        <v>70.548005614562499</v>
      </c>
      <c r="E117" s="25">
        <f t="shared" si="18"/>
        <v>3.5318773577629235E+70</v>
      </c>
      <c r="F117" s="23">
        <f t="shared" si="19"/>
        <v>2.4675523411674973</v>
      </c>
      <c r="G117" s="22">
        <f t="shared" si="20"/>
        <v>293.46231634042886</v>
      </c>
      <c r="H117">
        <v>40</v>
      </c>
      <c r="I117" s="22">
        <f t="shared" si="21"/>
        <v>7.3365579085107218</v>
      </c>
      <c r="J117" s="25">
        <f t="shared" si="22"/>
        <v>0.91895362608280073</v>
      </c>
      <c r="L117">
        <v>0.99997634539867997</v>
      </c>
      <c r="M117">
        <v>0.99976354591955852</v>
      </c>
      <c r="N117" s="25">
        <v>0.99764460536912414</v>
      </c>
      <c r="O117">
        <v>0.97731610561679272</v>
      </c>
      <c r="P117">
        <v>0.91895362608280073</v>
      </c>
      <c r="R117">
        <f t="shared" si="23"/>
        <v>0.21</v>
      </c>
      <c r="S117">
        <v>2270</v>
      </c>
      <c r="T117">
        <v>3390</v>
      </c>
      <c r="U117">
        <v>287</v>
      </c>
      <c r="V117">
        <f>59000</f>
        <v>59000</v>
      </c>
      <c r="X117" s="26">
        <f t="shared" si="24"/>
        <v>10931156.596432682</v>
      </c>
      <c r="Y117">
        <v>2600</v>
      </c>
      <c r="Z117">
        <f t="shared" si="25"/>
        <v>14311156.596432682</v>
      </c>
    </row>
    <row r="118" spans="3:26" x14ac:dyDescent="0.3">
      <c r="C118" s="7">
        <v>5900</v>
      </c>
      <c r="D118">
        <v>71.548005614562499</v>
      </c>
      <c r="E118" s="25">
        <f t="shared" si="18"/>
        <v>3.5318773577628898E+71</v>
      </c>
      <c r="F118" s="23">
        <f t="shared" si="19"/>
        <v>2.5020737665200201</v>
      </c>
      <c r="G118" s="22">
        <f t="shared" si="20"/>
        <v>317.74137202607477</v>
      </c>
      <c r="H118">
        <v>40</v>
      </c>
      <c r="I118" s="22">
        <f t="shared" si="21"/>
        <v>7.9435343006518693</v>
      </c>
      <c r="J118" s="25">
        <f t="shared" si="22"/>
        <v>0.92433840234543829</v>
      </c>
      <c r="L118">
        <v>0.99997815280721081</v>
      </c>
      <c r="M118">
        <v>0.9997816064956474</v>
      </c>
      <c r="N118" s="25">
        <v>0.99782387018348506</v>
      </c>
      <c r="O118">
        <v>0.97898395266964333</v>
      </c>
      <c r="P118">
        <v>0.92433840234543829</v>
      </c>
      <c r="R118">
        <f t="shared" si="23"/>
        <v>0.21</v>
      </c>
      <c r="S118">
        <v>2270</v>
      </c>
      <c r="T118">
        <v>3390</v>
      </c>
      <c r="U118">
        <v>287</v>
      </c>
      <c r="V118">
        <f>59000</f>
        <v>59000</v>
      </c>
      <c r="X118" s="26">
        <f t="shared" si="24"/>
        <v>10997606.132686164</v>
      </c>
      <c r="Y118">
        <v>2600</v>
      </c>
      <c r="Z118">
        <f t="shared" si="25"/>
        <v>14377606.132686164</v>
      </c>
    </row>
    <row r="119" spans="3:26" x14ac:dyDescent="0.3">
      <c r="C119">
        <v>5950</v>
      </c>
      <c r="D119">
        <v>72.548005614562499</v>
      </c>
      <c r="E119" s="25">
        <f t="shared" si="18"/>
        <v>3.5318773577629566E+72</v>
      </c>
      <c r="F119" s="23">
        <f t="shared" si="19"/>
        <v>2.5350885610475231</v>
      </c>
      <c r="G119" s="22">
        <f t="shared" si="20"/>
        <v>342.83769065710408</v>
      </c>
      <c r="H119">
        <v>40</v>
      </c>
      <c r="I119" s="22">
        <f t="shared" si="21"/>
        <v>8.5709422664276023</v>
      </c>
      <c r="J119" s="25">
        <f t="shared" si="22"/>
        <v>0.92919818114279207</v>
      </c>
      <c r="L119">
        <v>0.99997975200079459</v>
      </c>
      <c r="M119">
        <v>0.9997975873728423</v>
      </c>
      <c r="N119" s="25">
        <v>0.99798258064960887</v>
      </c>
      <c r="O119">
        <v>0.98046830466618839</v>
      </c>
      <c r="P119">
        <v>0.92919818114279207</v>
      </c>
      <c r="R119">
        <f t="shared" si="23"/>
        <v>0.21</v>
      </c>
      <c r="S119">
        <v>2270</v>
      </c>
      <c r="T119">
        <v>3390</v>
      </c>
      <c r="U119">
        <v>287</v>
      </c>
      <c r="V119">
        <f>59000</f>
        <v>59000</v>
      </c>
      <c r="X119" s="26">
        <f t="shared" si="24"/>
        <v>11063983.246969288</v>
      </c>
      <c r="Y119">
        <v>2600</v>
      </c>
      <c r="Z119">
        <f t="shared" si="25"/>
        <v>14443983.246969288</v>
      </c>
    </row>
    <row r="120" spans="3:26" x14ac:dyDescent="0.3">
      <c r="C120" s="7">
        <v>6000</v>
      </c>
      <c r="D120">
        <v>73.548005614562499</v>
      </c>
      <c r="E120" s="25">
        <f t="shared" si="18"/>
        <v>3.5318773577629231E+73</v>
      </c>
      <c r="F120" s="23">
        <f t="shared" si="19"/>
        <v>2.566528000000055</v>
      </c>
      <c r="G120" s="22">
        <f t="shared" si="20"/>
        <v>368.57680411124682</v>
      </c>
      <c r="H120">
        <v>40</v>
      </c>
      <c r="I120" s="22">
        <f t="shared" si="21"/>
        <v>9.2144201027811707</v>
      </c>
      <c r="J120" s="25">
        <f t="shared" si="22"/>
        <v>0.93357212245711962</v>
      </c>
      <c r="L120">
        <v>0.9999811659465867</v>
      </c>
      <c r="M120">
        <v>0.99981171775258781</v>
      </c>
      <c r="N120" s="25">
        <v>0.99812298239266017</v>
      </c>
      <c r="O120">
        <v>0.98178753815767339</v>
      </c>
      <c r="P120">
        <v>0.93357212245711962</v>
      </c>
      <c r="R120">
        <f t="shared" si="23"/>
        <v>0.21</v>
      </c>
      <c r="S120">
        <v>2270</v>
      </c>
      <c r="T120">
        <v>3390</v>
      </c>
      <c r="U120">
        <v>287</v>
      </c>
      <c r="V120">
        <f>59000</f>
        <v>59000</v>
      </c>
      <c r="X120" s="26">
        <f t="shared" si="24"/>
        <v>11130296.253915193</v>
      </c>
      <c r="Y120">
        <v>2600</v>
      </c>
      <c r="Z120">
        <f t="shared" si="25"/>
        <v>14510296.253915193</v>
      </c>
    </row>
    <row r="123" spans="3:26" x14ac:dyDescent="0.3">
      <c r="C123" s="24" t="s">
        <v>32</v>
      </c>
    </row>
    <row r="125" spans="3:26" ht="15.6" x14ac:dyDescent="0.35">
      <c r="C125" s="1" t="s">
        <v>0</v>
      </c>
      <c r="D125" s="1" t="s">
        <v>36</v>
      </c>
      <c r="E125" s="1" t="s">
        <v>35</v>
      </c>
      <c r="F125" s="1" t="s">
        <v>33</v>
      </c>
      <c r="G125" s="1" t="s">
        <v>37</v>
      </c>
      <c r="H125" s="1" t="s">
        <v>39</v>
      </c>
      <c r="I125" s="1" t="s">
        <v>34</v>
      </c>
      <c r="J125" s="28" t="s">
        <v>38</v>
      </c>
      <c r="K125" s="28"/>
      <c r="L125" s="1" t="s">
        <v>40</v>
      </c>
      <c r="M125" s="1" t="s">
        <v>41</v>
      </c>
      <c r="N125" s="1" t="s">
        <v>42</v>
      </c>
      <c r="O125" s="1" t="s">
        <v>43</v>
      </c>
      <c r="P125" s="1" t="s">
        <v>44</v>
      </c>
    </row>
    <row r="127" spans="3:26" x14ac:dyDescent="0.3">
      <c r="C127" s="7">
        <v>3000</v>
      </c>
      <c r="D127">
        <v>-9.7870887167187899</v>
      </c>
      <c r="E127" s="25">
        <f>10^D127</f>
        <v>1.6327183857154599E-10</v>
      </c>
      <c r="F127">
        <f xml:space="preserve"> 1.388E-18*C127^5 - 0.00000000000005464*C127^4 + 0.0000000008668*C127^3 - 0.000006996*C127^2+ 0.02992*C127 - 56.08</f>
        <v>-9.9689560000000057</v>
      </c>
      <c r="G127" s="22">
        <f>10^F127</f>
        <v>1.0740982277418609E-10</v>
      </c>
      <c r="H127">
        <v>0.01</v>
      </c>
      <c r="I127" s="22">
        <f>G127/H127</f>
        <v>1.0740982277418609E-8</v>
      </c>
      <c r="J127" s="22">
        <f>(7658*SQRT(I127))/(1329*SQRT(I127) + SQRT(153160000 + 40056241*I127))</f>
        <v>6.4129794629349269E-5</v>
      </c>
      <c r="K127" s="22"/>
      <c r="L127" s="25">
        <v>6.4129794629349269E-5</v>
      </c>
      <c r="M127" s="25">
        <v>2.0279776044164277E-5</v>
      </c>
      <c r="N127" s="25">
        <v>6.4130437075102464E-6</v>
      </c>
      <c r="O127" s="25">
        <v>2.0279840283180016E-6</v>
      </c>
      <c r="P127" s="25">
        <v>1.0139921925945428E-6</v>
      </c>
    </row>
    <row r="128" spans="3:26" x14ac:dyDescent="0.3">
      <c r="C128" s="7">
        <v>3050</v>
      </c>
      <c r="D128">
        <v>-8.0225245637109097</v>
      </c>
      <c r="E128" s="25">
        <f t="shared" ref="E128:E138" si="26">10^D128</f>
        <v>9.4945729634599048E-9</v>
      </c>
      <c r="F128">
        <f xml:space="preserve"> 1.388E-18*C128^5 - 0.00000000000005464*C128^4 + 0.0000000008668*C128^3 - 0.000006996*C128^2+ 0.02992*C128 - 56.08</f>
        <v>-9.6729097059412368</v>
      </c>
      <c r="G128" s="22">
        <f t="shared" ref="G128:G191" si="27">10^F128</f>
        <v>2.1236859511266994E-10</v>
      </c>
      <c r="H128">
        <v>0.01</v>
      </c>
      <c r="I128" s="22">
        <f t="shared" ref="I128:I139" si="28">G128/H128</f>
        <v>2.1236859511266994E-8</v>
      </c>
      <c r="J128" s="22">
        <f t="shared" ref="J128:L128" si="29">(7658*SQRT(I128))/(1329*SQRT(I128) + SQRT(153160000 + 40056241*I128))</f>
        <v>9.0173937247409368E-5</v>
      </c>
      <c r="K128" s="22"/>
      <c r="L128" s="25">
        <v>9.0173937247409368E-5</v>
      </c>
      <c r="M128" s="25">
        <v>2.8515807931987545E-5</v>
      </c>
      <c r="N128" s="25">
        <v>9.0175207543839594E-6</v>
      </c>
      <c r="O128" s="25">
        <v>2.8515934946174255E-6</v>
      </c>
      <c r="P128" s="25">
        <v>1.4257971001087491E-6</v>
      </c>
    </row>
    <row r="129" spans="3:16" x14ac:dyDescent="0.3">
      <c r="C129" s="7">
        <v>3100</v>
      </c>
      <c r="D129">
        <v>-6.0182804849744098</v>
      </c>
      <c r="E129" s="25">
        <f t="shared" si="26"/>
        <v>9.587812117570562E-7</v>
      </c>
      <c r="F129">
        <f xml:space="preserve"> 1.388E-18*C129^5 - 0.00000000000005464*C129^4 + 0.0000000008668*C129^3 - 0.000006996*C129^2+ 0.02992*C129 - 56.08</f>
        <v>-9.3854673281200007</v>
      </c>
      <c r="G129" s="22">
        <f t="shared" si="27"/>
        <v>4.1165431480303275E-10</v>
      </c>
      <c r="H129">
        <v>0.01</v>
      </c>
      <c r="I129" s="22">
        <f t="shared" si="28"/>
        <v>4.1165431480303276E-8</v>
      </c>
      <c r="J129" s="22">
        <f t="shared" ref="J129:L129" si="30">(7658*SQRT(I129))/(1329*SQRT(I129) + SQRT(153160000 + 40056241*I129))</f>
        <v>1.2554503856794202E-4</v>
      </c>
      <c r="K129" s="22"/>
      <c r="L129" s="25">
        <v>1.2554503856794202E-4</v>
      </c>
      <c r="M129" s="25">
        <v>3.9701418734923219E-5</v>
      </c>
      <c r="N129" s="25">
        <v>1.2554750107660981E-5</v>
      </c>
      <c r="O129" s="25">
        <v>3.97016649440779E-6</v>
      </c>
      <c r="P129" s="25">
        <v>1.9850839310719327E-6</v>
      </c>
    </row>
    <row r="130" spans="3:16" x14ac:dyDescent="0.3">
      <c r="C130" s="7">
        <v>3150</v>
      </c>
      <c r="D130">
        <v>-4.4571889609743698</v>
      </c>
      <c r="E130" s="25">
        <f t="shared" si="26"/>
        <v>3.4898843801650416E-5</v>
      </c>
      <c r="F130">
        <f xml:space="preserve"> 1.388E-18*C130^5 - 0.00000000000005464*C130^4 + 0.0000000008668*C130^3 - 0.000006996*C130^2+ 0.02992*C130 - 56.08</f>
        <v>-9.1063843809737577</v>
      </c>
      <c r="G130" s="22">
        <f t="shared" si="27"/>
        <v>7.8273655952926993E-10</v>
      </c>
      <c r="H130">
        <v>0.01</v>
      </c>
      <c r="I130" s="22">
        <f t="shared" si="28"/>
        <v>7.8273655952926991E-8</v>
      </c>
      <c r="J130" s="22">
        <f t="shared" ref="J130:L130" si="31">(7658*SQRT(I130))/(1329*SQRT(I130) + SQRT(153160000 + 40056241*I130))</f>
        <v>1.7311609233647892E-4</v>
      </c>
      <c r="K130" s="22"/>
      <c r="L130" s="25">
        <v>1.7311609233647892E-4</v>
      </c>
      <c r="M130" s="25">
        <v>5.4745240263054771E-5</v>
      </c>
      <c r="N130" s="25">
        <v>1.7312077509193474E-5</v>
      </c>
      <c r="O130" s="25">
        <v>5.4745708429235801E-6</v>
      </c>
      <c r="P130" s="25">
        <v>2.7372867218020598E-6</v>
      </c>
    </row>
    <row r="131" spans="3:16" x14ac:dyDescent="0.3">
      <c r="C131" s="7">
        <v>3200</v>
      </c>
      <c r="D131">
        <v>-2.8993468097569601</v>
      </c>
      <c r="E131" s="25">
        <f t="shared" si="26"/>
        <v>1.2608202931105406E-3</v>
      </c>
      <c r="F131">
        <f xml:space="preserve"> 1.388E-18*C131^5 - 0.00000000000005464*C131^4 + 0.0000000008668*C131^3 - 0.000006996*C131^2+ 0.02992*C131 - 56.08</f>
        <v>-8.835421347839997</v>
      </c>
      <c r="G131" s="22">
        <f t="shared" si="27"/>
        <v>1.460759273799859E-9</v>
      </c>
      <c r="H131">
        <v>0.01</v>
      </c>
      <c r="I131" s="22">
        <f t="shared" si="28"/>
        <v>1.4607592737998591E-7</v>
      </c>
      <c r="J131" s="22">
        <f t="shared" ref="J131:L131" si="32">(7658*SQRT(I131))/(1329*SQRT(I131) + SQRT(153160000 + 40056241*I131))</f>
        <v>2.3649075973532473E-4</v>
      </c>
      <c r="K131" s="22"/>
      <c r="L131" s="25">
        <v>2.3649075973532473E-4</v>
      </c>
      <c r="M131" s="25">
        <v>7.4787044674824713E-5</v>
      </c>
      <c r="N131" s="25">
        <v>2.3649949988379574E-5</v>
      </c>
      <c r="O131" s="25">
        <v>7.4787918410862184E-6</v>
      </c>
      <c r="P131" s="25">
        <v>3.7393983472783001E-6</v>
      </c>
    </row>
    <row r="132" spans="3:16" x14ac:dyDescent="0.3">
      <c r="C132" s="7">
        <v>3250</v>
      </c>
      <c r="D132">
        <v>-1.5440488953237701</v>
      </c>
      <c r="E132" s="25">
        <f t="shared" si="26"/>
        <v>2.8572688378144417E-2</v>
      </c>
      <c r="F132">
        <f xml:space="preserve"> 1.388E-18*C132^5 - 0.00000000000005464*C132^4 + 0.0000000008668*C132^3 - 0.000006996*C132^2+ 0.02992*C132 - 56.08</f>
        <v>-8.5723436289062391</v>
      </c>
      <c r="G132" s="22">
        <f t="shared" si="27"/>
        <v>2.6770493120422109E-9</v>
      </c>
      <c r="H132">
        <v>0.01</v>
      </c>
      <c r="I132" s="22">
        <f t="shared" si="28"/>
        <v>2.6770493120422106E-7</v>
      </c>
      <c r="J132" s="22">
        <f t="shared" ref="J132:L132" si="33">(7658*SQRT(I132))/(1329*SQRT(I132) + SQRT(153160000 + 40056241*I132))</f>
        <v>3.2014500024911657E-4</v>
      </c>
      <c r="K132" s="22"/>
      <c r="L132" s="25">
        <v>3.2014500024911657E-4</v>
      </c>
      <c r="M132" s="25">
        <v>1.0124258761252532E-4</v>
      </c>
      <c r="N132" s="25">
        <v>3.2016102045858898E-5</v>
      </c>
      <c r="O132" s="25">
        <v>1.0124418894179008E-5</v>
      </c>
      <c r="P132" s="25">
        <v>5.0622138944588617E-6</v>
      </c>
    </row>
    <row r="133" spans="3:16" x14ac:dyDescent="0.3">
      <c r="C133" s="7">
        <v>3300</v>
      </c>
      <c r="D133">
        <v>-0.64954298787564202</v>
      </c>
      <c r="E133" s="25">
        <f t="shared" si="26"/>
        <v>0.22410782056177359</v>
      </c>
      <c r="F133">
        <f xml:space="preserve"> 1.388E-18*C133^5 - 0.00000000000005464*C133^4 + 0.0000000008668*C133^3 - 0.000006996*C133^2+ 0.02992*C133 - 56.08</f>
        <v>-8.316921489159995</v>
      </c>
      <c r="G133" s="22">
        <f t="shared" si="27"/>
        <v>4.8203493100664779E-9</v>
      </c>
      <c r="H133">
        <v>0.01</v>
      </c>
      <c r="I133" s="22">
        <f t="shared" si="28"/>
        <v>4.8203493100664781E-7</v>
      </c>
      <c r="J133" s="22">
        <f t="shared" ref="J133:L133" si="34">(7658*SQRT(I133))/(1329*SQRT(I133) + SQRT(153160000 + 40056241*I133))</f>
        <v>4.2958541938963702E-4</v>
      </c>
      <c r="K133" s="22"/>
      <c r="L133" s="25">
        <v>4.2958541938963702E-4</v>
      </c>
      <c r="M133" s="25">
        <v>1.3585377055273993E-4</v>
      </c>
      <c r="N133" s="25">
        <v>4.2961427193014948E-5</v>
      </c>
      <c r="O133" s="25">
        <v>1.3585665413563518E-5</v>
      </c>
      <c r="P133" s="25">
        <v>6.7928407148798628E-6</v>
      </c>
    </row>
    <row r="134" spans="3:16" x14ac:dyDescent="0.3">
      <c r="C134" s="7">
        <v>3350</v>
      </c>
      <c r="D134">
        <v>0.16357386796935999</v>
      </c>
      <c r="E134" s="25">
        <f t="shared" si="26"/>
        <v>1.4573835660648908</v>
      </c>
      <c r="F134">
        <f xml:space="preserve"> 1.388E-18*C134^5 - 0.00000000000005464*C134^4 + 0.0000000008668*C134^3 - 0.000006996*C134^2+ 0.02992*C134 - 56.08</f>
        <v>-8.0689300063387392</v>
      </c>
      <c r="G134" s="22">
        <f t="shared" si="27"/>
        <v>8.5323761613861278E-9</v>
      </c>
      <c r="H134">
        <v>0.01</v>
      </c>
      <c r="I134" s="22">
        <f t="shared" si="28"/>
        <v>8.5323761613861272E-7</v>
      </c>
      <c r="J134" s="22">
        <f t="shared" ref="J134:L134" si="35">(7658*SQRT(I134))/(1329*SQRT(I134) + SQRT(153160000 + 40056241*I134))</f>
        <v>5.7152410746039942E-4</v>
      </c>
      <c r="K134" s="22"/>
      <c r="L134" s="25">
        <v>5.7152410746039942E-4</v>
      </c>
      <c r="M134" s="25">
        <v>1.807440678769171E-4</v>
      </c>
      <c r="N134" s="25">
        <v>5.7157519289218595E-5</v>
      </c>
      <c r="O134" s="25">
        <v>1.8074917248482731E-5</v>
      </c>
      <c r="P134" s="25">
        <v>9.0374727993408278E-6</v>
      </c>
    </row>
    <row r="135" spans="3:16" x14ac:dyDescent="0.3">
      <c r="C135" s="7">
        <v>3400</v>
      </c>
      <c r="D135">
        <v>0.69755412858232102</v>
      </c>
      <c r="E135" s="25">
        <f t="shared" si="26"/>
        <v>4.9837256709701201</v>
      </c>
      <c r="F135">
        <f xml:space="preserve"> 1.388E-18*C135^5 - 0.00000000000005464*C135^4 + 0.0000000008668*C135^3 - 0.000006996*C135^2+ 0.02992*C135 - 56.08</f>
        <v>-7.8281490188799978</v>
      </c>
      <c r="G135" s="22">
        <f t="shared" si="27"/>
        <v>1.4854258626586164E-8</v>
      </c>
      <c r="H135">
        <v>0.01</v>
      </c>
      <c r="I135" s="22">
        <f t="shared" si="28"/>
        <v>1.4854258626586164E-6</v>
      </c>
      <c r="J135" s="22">
        <f t="shared" ref="J135:L135" si="36">(7658*SQRT(I135))/(1329*SQRT(I135) + SQRT(153160000 + 40056241*I135))</f>
        <v>7.5406928627137629E-4</v>
      </c>
      <c r="K135" s="22"/>
      <c r="L135" s="25">
        <v>7.5406928627137629E-4</v>
      </c>
      <c r="M135" s="25">
        <v>2.3847902692035599E-4</v>
      </c>
      <c r="N135" s="25">
        <v>7.5415825436588813E-5</v>
      </c>
      <c r="O135" s="25">
        <v>2.3848791469107669E-5</v>
      </c>
      <c r="P135" s="25">
        <v>1.1924420412774946E-5</v>
      </c>
    </row>
    <row r="136" spans="3:16" x14ac:dyDescent="0.3">
      <c r="C136" s="7">
        <v>3450</v>
      </c>
      <c r="D136">
        <v>1.4090120359420399</v>
      </c>
      <c r="E136" s="25">
        <f t="shared" si="26"/>
        <v>25.645551090508089</v>
      </c>
      <c r="F136">
        <f xml:space="preserve"> 1.388E-18*C136^5 - 0.00000000000005464*C136^4 + 0.0000000008668*C136^3 - 0.000006996*C136^2+ 0.02992*C136 - 56.08</f>
        <v>-7.5943630738712429</v>
      </c>
      <c r="G136" s="22">
        <f t="shared" si="27"/>
        <v>2.5447019706424709E-8</v>
      </c>
      <c r="H136">
        <v>0.01</v>
      </c>
      <c r="I136" s="22">
        <f t="shared" si="28"/>
        <v>2.5447019706424708E-6</v>
      </c>
      <c r="J136" s="22">
        <f t="shared" ref="J136:L136" si="37">(7658*SQRT(I136))/(1329*SQRT(I136) + SQRT(153160000 + 40056241*I136))</f>
        <v>9.8693059227408461E-4</v>
      </c>
      <c r="K136" s="22"/>
      <c r="L136" s="25">
        <v>9.8693059227408461E-4</v>
      </c>
      <c r="M136" s="25">
        <v>3.1213150474550635E-4</v>
      </c>
      <c r="N136" s="25">
        <v>9.8708307457376525E-5</v>
      </c>
      <c r="O136" s="25">
        <v>3.1214673271090737E-5</v>
      </c>
      <c r="P136" s="25">
        <v>1.5607378912958455E-5</v>
      </c>
    </row>
    <row r="137" spans="3:16" x14ac:dyDescent="0.3">
      <c r="C137" s="7">
        <v>3500</v>
      </c>
      <c r="D137">
        <v>2.02144143945003</v>
      </c>
      <c r="E137" s="25">
        <f t="shared" si="26"/>
        <v>105.06097804089744</v>
      </c>
      <c r="F137">
        <f xml:space="preserve"> 1.388E-18*C137^5 - 0.00000000000005464*C137^4 + 0.0000000008668*C137^3 - 0.000006996*C137^2+ 0.02992*C137 - 56.08</f>
        <v>-7.3673613749999873</v>
      </c>
      <c r="G137" s="22">
        <f t="shared" si="27"/>
        <v>4.2917915958785224E-8</v>
      </c>
      <c r="H137">
        <v>0.01</v>
      </c>
      <c r="I137" s="22">
        <f t="shared" si="28"/>
        <v>4.2917915958785225E-6</v>
      </c>
      <c r="J137" s="22">
        <f t="shared" ref="J137:L137" si="38">(7658*SQRT(I137))/(1329*SQRT(I137) + SQRT(153160000 + 40056241*I137))</f>
        <v>1.2816373201880048E-3</v>
      </c>
      <c r="K137" s="22"/>
      <c r="L137" s="25">
        <v>1.2816373201880048E-3</v>
      </c>
      <c r="M137" s="25">
        <v>4.0535115911215978E-4</v>
      </c>
      <c r="N137" s="25">
        <v>1.2818946399135658E-4</v>
      </c>
      <c r="O137" s="25">
        <v>4.0537684670568974E-5</v>
      </c>
      <c r="P137" s="25">
        <v>2.0268913640451387E-5</v>
      </c>
    </row>
    <row r="138" spans="3:16" x14ac:dyDescent="0.3">
      <c r="C138" s="7">
        <v>3550</v>
      </c>
      <c r="D138">
        <v>2.5930215851191898</v>
      </c>
      <c r="E138" s="25">
        <f t="shared" si="26"/>
        <v>391.76134777940825</v>
      </c>
      <c r="F138">
        <f xml:space="preserve"> 1.388E-18*C138^5 - 0.00000000000005464*C138^4 + 0.0000000008668*C138^3 - 0.000006996*C138^2+ 0.02992*C138 - 56.08</f>
        <v>-7.1469377305037511</v>
      </c>
      <c r="G138" s="22">
        <f t="shared" si="27"/>
        <v>7.1295524690189285E-8</v>
      </c>
      <c r="H138">
        <v>0.01</v>
      </c>
      <c r="I138" s="22">
        <f t="shared" si="28"/>
        <v>7.1295524690189284E-6</v>
      </c>
      <c r="J138" s="22">
        <f t="shared" ref="J138:L138" si="39">(7658*SQRT(I138))/(1329*SQRT(I138) + SQRT(153160000 + 40056241*I138))</f>
        <v>1.651767446959191E-3</v>
      </c>
      <c r="K138" s="22"/>
      <c r="L138" s="25">
        <v>1.651767446959191E-3</v>
      </c>
      <c r="M138" s="25">
        <v>5.2243756901175736E-4</v>
      </c>
      <c r="N138" s="25">
        <v>1.6521952195005328E-4</v>
      </c>
      <c r="O138" s="25">
        <v>5.2248025126336868E-5</v>
      </c>
      <c r="P138" s="25">
        <v>2.6124131019514332E-5</v>
      </c>
    </row>
    <row r="139" spans="3:16" x14ac:dyDescent="0.3">
      <c r="C139" s="7">
        <v>3600</v>
      </c>
      <c r="F139">
        <f t="shared" ref="F139:F202" si="40" xml:space="preserve"> 1.388E-18*C139^5 - 0.00000000000005464*C139^4 + 0.0000000008668*C139^3 - 0.000006996*C139^2+ 0.02992*C139 - 56.08</f>
        <v>-6.9328905011200064</v>
      </c>
      <c r="G139" s="22">
        <f t="shared" si="27"/>
        <v>1.16710384243005E-7</v>
      </c>
      <c r="H139">
        <v>0.01</v>
      </c>
      <c r="I139" s="22">
        <f t="shared" si="28"/>
        <v>1.16710384243005E-5</v>
      </c>
      <c r="J139" s="22">
        <f t="shared" ref="J139" si="41">(7658*SQRT(I139))/(1329*SQRT(I139) + SQRT(153160000 + 40056241*I139))</f>
        <v>2.1131847677160263E-3</v>
      </c>
      <c r="K139" s="22"/>
      <c r="L139" s="25">
        <v>2.1131847677160263E-3</v>
      </c>
      <c r="M139" s="25">
        <v>6.6841622821047734E-4</v>
      </c>
      <c r="N139" s="25">
        <v>2.1138856642434128E-4</v>
      </c>
      <c r="O139" s="25">
        <v>6.6848611892946123E-5</v>
      </c>
      <c r="P139" s="25">
        <v>3.3424499866482859E-5</v>
      </c>
    </row>
    <row r="140" spans="3:16" x14ac:dyDescent="0.3">
      <c r="C140" s="7">
        <v>3650</v>
      </c>
      <c r="F140">
        <f t="shared" si="40"/>
        <v>-6.725022548036236</v>
      </c>
      <c r="G140" s="22">
        <f t="shared" si="27"/>
        <v>1.8835512952806783E-7</v>
      </c>
      <c r="H140">
        <v>0.01</v>
      </c>
      <c r="I140" s="22">
        <f t="shared" ref="I140:I203" si="42">G140/H140</f>
        <v>1.8835512952806782E-5</v>
      </c>
      <c r="J140" s="22">
        <f t="shared" ref="J140:L140" si="43">(7658*SQRT(I140))/(1329*SQRT(I140) + SQRT(153160000 + 40056241*I140))</f>
        <v>2.684281017649344E-3</v>
      </c>
      <c r="K140" s="22"/>
      <c r="L140" s="25">
        <v>2.684281017649344E-3</v>
      </c>
      <c r="M140" s="25">
        <v>8.4911653925282687E-4</v>
      </c>
      <c r="N140" s="25">
        <v>2.6854134405535546E-4</v>
      </c>
      <c r="O140" s="25">
        <v>8.4922937379743702E-5</v>
      </c>
      <c r="P140" s="25">
        <v>4.2461781666350298E-5</v>
      </c>
    </row>
    <row r="141" spans="3:16" x14ac:dyDescent="0.3">
      <c r="C141" s="7">
        <v>3700</v>
      </c>
      <c r="F141">
        <f t="shared" si="40"/>
        <v>-6.5231411808399997</v>
      </c>
      <c r="G141" s="22">
        <f t="shared" si="27"/>
        <v>2.9981877069988875E-7</v>
      </c>
      <c r="H141">
        <v>0.01</v>
      </c>
      <c r="I141" s="22">
        <f t="shared" si="42"/>
        <v>2.9981877069988874E-5</v>
      </c>
      <c r="J141" s="22">
        <f t="shared" ref="J141:L141" si="44">(7658*SQRT(I141))/(1329*SQRT(I141) + SQRT(153160000 + 40056241*I141))</f>
        <v>3.3862194380121745E-3</v>
      </c>
      <c r="K141" s="22"/>
      <c r="L141" s="25">
        <v>3.3862194380121745E-3</v>
      </c>
      <c r="M141" s="25">
        <v>1.0712508404434162E-3</v>
      </c>
      <c r="N141" s="25">
        <v>3.3880244804861674E-4</v>
      </c>
      <c r="O141" s="25">
        <v>1.071430526108006E-4</v>
      </c>
      <c r="P141" s="25">
        <v>5.3572024522962255E-5</v>
      </c>
    </row>
    <row r="142" spans="3:16" x14ac:dyDescent="0.3">
      <c r="C142" s="7">
        <v>3750</v>
      </c>
      <c r="F142">
        <f t="shared" si="40"/>
        <v>-6.3270581054687511</v>
      </c>
      <c r="G142" s="22">
        <f t="shared" si="27"/>
        <v>4.7091431724341103E-7</v>
      </c>
      <c r="H142">
        <v>0.01</v>
      </c>
      <c r="I142" s="22">
        <f t="shared" si="42"/>
        <v>4.7091431724341105E-5</v>
      </c>
      <c r="J142" s="22">
        <f t="shared" ref="J142:L142" si="45">(7658*SQRT(I142))/(1329*SQRT(I142) + SQRT(153160000 + 40056241*I142))</f>
        <v>4.2431758781425822E-3</v>
      </c>
      <c r="K142" s="22"/>
      <c r="L142" s="25">
        <v>4.2431758781425822E-3</v>
      </c>
      <c r="M142" s="25">
        <v>1.3424934286413016E-3</v>
      </c>
      <c r="N142" s="25">
        <v>4.2460157484982208E-4</v>
      </c>
      <c r="O142" s="25">
        <v>1.342775805013071E-4</v>
      </c>
      <c r="P142" s="25">
        <v>6.7139572839786736E-5</v>
      </c>
    </row>
    <row r="143" spans="3:16" x14ac:dyDescent="0.3">
      <c r="C143" s="7">
        <v>3800</v>
      </c>
      <c r="F143">
        <f t="shared" si="40"/>
        <v>-6.136589372159996</v>
      </c>
      <c r="G143" s="22">
        <f t="shared" si="27"/>
        <v>7.3014754253728156E-7</v>
      </c>
      <c r="H143">
        <v>0.01</v>
      </c>
      <c r="I143" s="22">
        <f t="shared" si="42"/>
        <v>7.3014754253728149E-5</v>
      </c>
      <c r="J143" s="22">
        <f t="shared" ref="J143:L143" si="46">(7658*SQRT(I143))/(1329*SQRT(I143) + SQRT(153160000 + 40056241*I143))</f>
        <v>5.2825732105850967E-3</v>
      </c>
      <c r="K143" s="22"/>
      <c r="L143" s="25">
        <v>5.2825732105850967E-3</v>
      </c>
      <c r="M143" s="25">
        <v>1.6715584992523329E-3</v>
      </c>
      <c r="N143" s="25">
        <v>5.2869853404545464E-4</v>
      </c>
      <c r="O143" s="25">
        <v>1.6719966042028929E-4</v>
      </c>
      <c r="P143" s="25">
        <v>8.3601043713581909E-5</v>
      </c>
    </row>
    <row r="144" spans="3:16" x14ac:dyDescent="0.3">
      <c r="C144" s="7">
        <v>3850</v>
      </c>
      <c r="F144">
        <f t="shared" si="40"/>
        <v>-5.9515553234012373</v>
      </c>
      <c r="G144" s="22">
        <f t="shared" si="27"/>
        <v>1.1180073960845056E-6</v>
      </c>
      <c r="H144">
        <v>0.01</v>
      </c>
      <c r="I144" s="22">
        <f t="shared" si="42"/>
        <v>1.1180073960845055E-4</v>
      </c>
      <c r="J144" s="22">
        <f t="shared" ref="J144:L144" si="47">(7658*SQRT(I144))/(1329*SQRT(I144) + SQRT(153160000 + 40056241*I144))</f>
        <v>6.5353045684574031E-3</v>
      </c>
      <c r="K144" s="22"/>
      <c r="L144" s="25">
        <v>6.5353045684574031E-3</v>
      </c>
      <c r="M144" s="25">
        <v>2.0682759131679779E-3</v>
      </c>
      <c r="N144" s="25">
        <v>6.5420769490719729E-4</v>
      </c>
      <c r="O144" s="25">
        <v>2.0689472659291008E-4</v>
      </c>
      <c r="P144" s="25">
        <v>1.0344922162043796E-4</v>
      </c>
    </row>
    <row r="145" spans="3:16" x14ac:dyDescent="0.3">
      <c r="C145" s="7">
        <v>3900</v>
      </c>
      <c r="F145">
        <f t="shared" si="40"/>
        <v>-5.7717805418800054</v>
      </c>
      <c r="G145" s="22">
        <f t="shared" si="27"/>
        <v>1.6912953628007235E-6</v>
      </c>
      <c r="H145">
        <v>0.01</v>
      </c>
      <c r="I145" s="22">
        <f t="shared" si="42"/>
        <v>1.6912953628007234E-4</v>
      </c>
      <c r="J145" s="22">
        <f t="shared" ref="J145:L145" si="48">(7658*SQRT(I145))/(1329*SQRT(I145) + SQRT(153160000 + 40056241*I145))</f>
        <v>8.0359406808989519E-3</v>
      </c>
      <c r="K145" s="22"/>
      <c r="L145" s="25">
        <v>8.0359406808989519E-3</v>
      </c>
      <c r="M145" s="25">
        <v>2.5436637186053894E-3</v>
      </c>
      <c r="N145" s="25">
        <v>8.046215653005794E-4</v>
      </c>
      <c r="O145" s="25">
        <v>2.5446802735429129E-4</v>
      </c>
      <c r="P145" s="25">
        <v>1.2723682526579418E-4</v>
      </c>
    </row>
    <row r="146" spans="3:16" x14ac:dyDescent="0.3">
      <c r="C146" s="7">
        <v>3950</v>
      </c>
      <c r="F146">
        <f t="shared" si="40"/>
        <v>-5.5970937984337326</v>
      </c>
      <c r="G146" s="22">
        <f t="shared" si="27"/>
        <v>2.5287517804973509E-6</v>
      </c>
      <c r="H146">
        <v>0.01</v>
      </c>
      <c r="I146" s="22">
        <f t="shared" si="42"/>
        <v>2.5287517804973506E-4</v>
      </c>
      <c r="J146" s="22">
        <f t="shared" ref="J146:L146" si="49">(7658*SQRT(I146))/(1329*SQRT(I146) + SQRT(153160000 + 40056241*I146))</f>
        <v>9.8229163628461534E-3</v>
      </c>
      <c r="K146" s="22"/>
      <c r="L146" s="25">
        <v>9.8229163628461534E-3</v>
      </c>
      <c r="M146" s="25">
        <v>3.1099964023025449E-3</v>
      </c>
      <c r="N146" s="25">
        <v>9.8383322108773941E-4</v>
      </c>
      <c r="O146" s="25">
        <v>3.1115179999729548E-4</v>
      </c>
      <c r="P146" s="25">
        <v>1.5558010440538221E-4</v>
      </c>
    </row>
    <row r="147" spans="3:16" x14ac:dyDescent="0.3">
      <c r="C147" s="7">
        <v>4000</v>
      </c>
      <c r="F147">
        <f t="shared" si="40"/>
        <v>-5.4273279999999886</v>
      </c>
      <c r="G147" s="22">
        <f t="shared" si="27"/>
        <v>3.7382814870134663E-6</v>
      </c>
      <c r="H147">
        <v>0.01</v>
      </c>
      <c r="I147" s="22">
        <f t="shared" si="42"/>
        <v>3.7382814870134663E-4</v>
      </c>
      <c r="J147" s="22">
        <f t="shared" ref="J147:L147" si="50">(7658*SQRT(I147))/(1329*SQRT(I147) + SQRT(153160000 + 40056241*I147))</f>
        <v>1.1938690979161084E-2</v>
      </c>
      <c r="K147" s="22"/>
      <c r="L147" s="25">
        <v>1.1938690979161084E-2</v>
      </c>
      <c r="M147" s="25">
        <v>3.7808679161918522E-3</v>
      </c>
      <c r="N147" s="25">
        <v>1.1961573358772468E-3</v>
      </c>
      <c r="O147" s="25">
        <v>3.783120267114107E-4</v>
      </c>
      <c r="P147" s="25">
        <v>1.8916222989866682E-4</v>
      </c>
    </row>
    <row r="148" spans="3:16" x14ac:dyDescent="0.3">
      <c r="C148" s="7">
        <v>4050</v>
      </c>
      <c r="F148">
        <f t="shared" si="40"/>
        <v>-5.2623201375662489</v>
      </c>
      <c r="G148" s="22">
        <f t="shared" si="27"/>
        <v>5.466128819483193E-6</v>
      </c>
      <c r="H148">
        <v>0.01</v>
      </c>
      <c r="I148" s="22">
        <f t="shared" si="42"/>
        <v>5.4661288194831931E-4</v>
      </c>
      <c r="J148" s="22">
        <f t="shared" ref="J148:L148" si="51">(7658*SQRT(I148))/(1329*SQRT(I148) + SQRT(153160000 + 40056241*I148))</f>
        <v>1.4429877410058649E-2</v>
      </c>
      <c r="K148" s="22"/>
      <c r="L148" s="25">
        <v>1.4429877410058649E-2</v>
      </c>
      <c r="M148" s="25">
        <v>4.5712486179386672E-3</v>
      </c>
      <c r="N148" s="25">
        <v>1.4463496008113666E-3</v>
      </c>
      <c r="O148" s="25">
        <v>4.5745471051411623E-4</v>
      </c>
      <c r="P148" s="25">
        <v>2.287364470427267E-4</v>
      </c>
    </row>
    <row r="149" spans="3:16" x14ac:dyDescent="0.3">
      <c r="C149" s="7">
        <v>4100</v>
      </c>
      <c r="F149">
        <f t="shared" si="40"/>
        <v>-5.1019112341199815</v>
      </c>
      <c r="G149" s="22">
        <f t="shared" si="27"/>
        <v>7.9084025210572481E-6</v>
      </c>
      <c r="H149">
        <v>0.01</v>
      </c>
      <c r="I149" s="22">
        <f t="shared" si="42"/>
        <v>7.9084025210572476E-4</v>
      </c>
      <c r="J149" s="22">
        <f t="shared" ref="J149:L149" si="52">(7658*SQRT(I149))/(1329*SQRT(I149) + SQRT(153160000 + 40056241*I149))</f>
        <v>1.7347333644403339E-2</v>
      </c>
      <c r="K149" s="22"/>
      <c r="L149" s="25">
        <v>1.7347333644403339E-2</v>
      </c>
      <c r="M149" s="25">
        <v>5.4975353706694964E-3</v>
      </c>
      <c r="N149" s="25">
        <v>1.7396243704818541E-3</v>
      </c>
      <c r="O149" s="25">
        <v>5.502316256458745E-4</v>
      </c>
      <c r="P149" s="25">
        <v>2.7512897011048025E-4</v>
      </c>
    </row>
    <row r="150" spans="3:16" x14ac:dyDescent="0.3">
      <c r="C150" s="7">
        <v>4150</v>
      </c>
      <c r="F150">
        <f t="shared" si="40"/>
        <v>-4.9459462925987481</v>
      </c>
      <c r="G150" s="22">
        <f t="shared" si="27"/>
        <v>1.1325404111614407E-5</v>
      </c>
      <c r="H150">
        <v>0.01</v>
      </c>
      <c r="I150" s="22">
        <f t="shared" si="42"/>
        <v>1.1325404111614406E-3</v>
      </c>
      <c r="J150" s="22">
        <f t="shared" ref="J150:L150" si="53">(7658*SQRT(I150))/(1329*SQRT(I150) + SQRT(153160000 + 40056241*I150))</f>
        <v>2.0746210559668656E-2</v>
      </c>
      <c r="K150" s="22"/>
      <c r="L150" s="25">
        <v>2.0746210559668656E-2</v>
      </c>
      <c r="M150" s="25">
        <v>6.5775941618170164E-3</v>
      </c>
      <c r="N150" s="25">
        <v>2.0816704222230233E-3</v>
      </c>
      <c r="O150" s="25">
        <v>6.5844551407355392E-4</v>
      </c>
      <c r="P150" s="25">
        <v>3.2924160470186218E-4</v>
      </c>
    </row>
    <row r="151" spans="3:16" x14ac:dyDescent="0.3">
      <c r="C151" s="7">
        <v>4200</v>
      </c>
      <c r="F151">
        <f t="shared" si="40"/>
        <v>-4.7942742438399932</v>
      </c>
      <c r="G151" s="22">
        <f t="shared" si="27"/>
        <v>1.6059268384966388E-5</v>
      </c>
      <c r="H151">
        <v>0.01</v>
      </c>
      <c r="I151" s="22">
        <f t="shared" si="42"/>
        <v>1.6059268384966388E-3</v>
      </c>
      <c r="J151" s="22">
        <f t="shared" ref="J151" si="54">(7658*SQRT(I151))/(1329*SQRT(I151) + SQRT(153160000 + 40056241*I151))</f>
        <v>2.4685948643281955E-2</v>
      </c>
      <c r="K151" s="22"/>
      <c r="L151" s="25">
        <v>2.4685948643281955E-2</v>
      </c>
      <c r="M151" s="25">
        <v>7.8307947153383427E-3</v>
      </c>
      <c r="N151" s="25">
        <v>2.4786647699556758E-3</v>
      </c>
      <c r="O151" s="25">
        <v>7.8405471790929111E-4</v>
      </c>
      <c r="P151" s="25">
        <v>3.9205409370252612E-4</v>
      </c>
    </row>
    <row r="152" spans="3:16" x14ac:dyDescent="0.3">
      <c r="C152" s="7">
        <v>4250</v>
      </c>
      <c r="F152">
        <f t="shared" si="40"/>
        <v>-4.6467478945312308</v>
      </c>
      <c r="G152" s="22">
        <f t="shared" si="27"/>
        <v>2.255548165036041E-5</v>
      </c>
      <c r="H152">
        <v>0.01</v>
      </c>
      <c r="I152" s="22">
        <f t="shared" si="42"/>
        <v>2.2555481650360408E-3</v>
      </c>
      <c r="J152" s="22">
        <f t="shared" ref="J152:L152" si="55">(7658*SQRT(I152))/(1329*SQRT(I152) + SQRT(153160000 + 40056241*I152))</f>
        <v>2.9230215294279549E-2</v>
      </c>
      <c r="K152" s="22"/>
      <c r="L152" s="25">
        <v>2.9230215294279549E-2</v>
      </c>
      <c r="M152" s="25">
        <v>9.2780366770119256E-3</v>
      </c>
      <c r="N152" s="25">
        <v>2.9372845283722675E-3</v>
      </c>
      <c r="O152" s="25">
        <v>9.2917725606583628E-4</v>
      </c>
      <c r="P152" s="25">
        <v>4.6462619201409104E-4</v>
      </c>
    </row>
    <row r="153" spans="3:16" x14ac:dyDescent="0.3">
      <c r="C153" s="7">
        <v>4300</v>
      </c>
      <c r="F153">
        <f t="shared" si="40"/>
        <v>-4.5032238751599749</v>
      </c>
      <c r="G153" s="22">
        <f t="shared" si="27"/>
        <v>3.1388902052003004E-5</v>
      </c>
      <c r="H153">
        <v>0.01</v>
      </c>
      <c r="I153" s="22">
        <f t="shared" si="42"/>
        <v>3.1388902052003004E-3</v>
      </c>
      <c r="J153" s="22">
        <f t="shared" ref="J153:L153" si="56">(7658*SQRT(I153))/(1329*SQRT(I153) + SQRT(153160000 + 40056241*I153))</f>
        <v>3.4446772838532126E-2</v>
      </c>
      <c r="K153" s="22"/>
      <c r="L153" s="25">
        <v>3.4446772838532126E-2</v>
      </c>
      <c r="M153" s="25">
        <v>1.0941767040075913E-2</v>
      </c>
      <c r="N153" s="25">
        <v>3.4647168765015962E-3</v>
      </c>
      <c r="O153" s="25">
        <v>1.0960943717100947E-3</v>
      </c>
      <c r="P153" s="25">
        <v>5.4809948446130248E-4</v>
      </c>
    </row>
    <row r="154" spans="3:16" x14ac:dyDescent="0.3">
      <c r="C154" s="7">
        <v>4350</v>
      </c>
      <c r="F154">
        <f t="shared" si="40"/>
        <v>-4.3635625879637558</v>
      </c>
      <c r="G154" s="22">
        <f t="shared" si="27"/>
        <v>4.3294966908459788E-5</v>
      </c>
      <c r="H154">
        <v>0.01</v>
      </c>
      <c r="I154" s="22">
        <f t="shared" si="42"/>
        <v>4.3294966908459789E-3</v>
      </c>
      <c r="J154" s="22">
        <f t="shared" ref="J154:L154" si="57">(7658*SQRT(I154))/(1329*SQRT(I154) + SQRT(153160000 + 40056241*I154))</f>
        <v>4.0407265420109646E-2</v>
      </c>
      <c r="K154" s="22"/>
      <c r="L154" s="25">
        <v>4.0407265420109646E-2</v>
      </c>
      <c r="M154" s="25">
        <v>1.2845988538854774E-2</v>
      </c>
      <c r="N154" s="25">
        <v>4.0686672195765425E-3</v>
      </c>
      <c r="O154" s="25">
        <v>1.2872535944481668E-3</v>
      </c>
      <c r="P154" s="25">
        <v>6.4369897009852522E-4</v>
      </c>
    </row>
    <row r="155" spans="3:16" x14ac:dyDescent="0.3">
      <c r="C155" s="7">
        <v>4400</v>
      </c>
      <c r="F155">
        <f t="shared" si="40"/>
        <v>-4.2276281548799801</v>
      </c>
      <c r="G155" s="22">
        <f t="shared" si="27"/>
        <v>5.9206834911734891E-5</v>
      </c>
      <c r="H155">
        <v>0.01</v>
      </c>
      <c r="I155" s="22">
        <f t="shared" si="42"/>
        <v>5.9206834911734885E-3</v>
      </c>
      <c r="J155" s="22">
        <f t="shared" ref="J155:L155" si="58">(7658*SQRT(I155))/(1329*SQRT(I155) + SQRT(153160000 + 40056241*I155))</f>
        <v>4.7186910432911622E-2</v>
      </c>
      <c r="K155" s="22"/>
      <c r="L155" s="25">
        <v>4.7186910432911622E-2</v>
      </c>
      <c r="M155" s="25">
        <v>1.5016258761988973E-2</v>
      </c>
      <c r="N155" s="25">
        <v>4.7573656928280531E-3</v>
      </c>
      <c r="O155" s="25">
        <v>1.5052713771454859E-3</v>
      </c>
      <c r="P155" s="25">
        <v>7.5273444426692785E-4</v>
      </c>
    </row>
    <row r="156" spans="3:16" x14ac:dyDescent="0.3">
      <c r="C156" s="7">
        <v>4450</v>
      </c>
      <c r="F156">
        <f t="shared" si="40"/>
        <v>-4.0952883654962164</v>
      </c>
      <c r="G156" s="22">
        <f t="shared" si="27"/>
        <v>8.0299276910429589E-5</v>
      </c>
      <c r="H156">
        <v>0.01</v>
      </c>
      <c r="I156" s="22">
        <f t="shared" si="42"/>
        <v>8.0299276910429582E-3</v>
      </c>
      <c r="J156" s="22">
        <f t="shared" ref="J156:L156" si="59">(7658*SQRT(I156))/(1329*SQRT(I156) + SQRT(153160000 + 40056241*I156))</f>
        <v>5.4864077093271839E-2</v>
      </c>
      <c r="K156" s="22"/>
      <c r="L156" s="25">
        <v>5.4864077093271839E-2</v>
      </c>
      <c r="M156" s="25">
        <v>1.7479679715299942E-2</v>
      </c>
      <c r="N156" s="25">
        <v>5.5395721887098173E-3</v>
      </c>
      <c r="O156" s="25">
        <v>1.752935381393087E-3</v>
      </c>
      <c r="P156" s="25">
        <v>8.7660171696691386E-4</v>
      </c>
    </row>
    <row r="157" spans="3:16" x14ac:dyDescent="0.3">
      <c r="C157" s="7">
        <v>4500</v>
      </c>
      <c r="F157">
        <f t="shared" si="40"/>
        <v>-3.9664146249999988</v>
      </c>
      <c r="G157" s="22">
        <f t="shared" si="27"/>
        <v>1.0804019888899806E-4</v>
      </c>
      <c r="H157">
        <v>0.01</v>
      </c>
      <c r="I157" s="22">
        <f t="shared" si="42"/>
        <v>1.0804019888899806E-2</v>
      </c>
      <c r="J157" s="22">
        <f t="shared" ref="J157:L157" si="60">(7658*SQRT(I157))/(1329*SQRT(I157) + SQRT(153160000 + 40056241*I157))</f>
        <v>6.3519731133776708E-2</v>
      </c>
      <c r="K157" s="22"/>
      <c r="L157" s="25">
        <v>6.3519731133776708E-2</v>
      </c>
      <c r="M157" s="25">
        <v>2.0264877488455596E-2</v>
      </c>
      <c r="N157" s="25">
        <v>6.4245801187583912E-3</v>
      </c>
      <c r="O157" s="25">
        <v>2.0332064975110229E-3</v>
      </c>
      <c r="P157" s="25">
        <v>1.0167837122294584E-3</v>
      </c>
    </row>
    <row r="158" spans="3:16" x14ac:dyDescent="0.3">
      <c r="C158" s="7">
        <v>4550</v>
      </c>
      <c r="F158">
        <f t="shared" si="40"/>
        <v>-3.8408819021287428</v>
      </c>
      <c r="G158" s="22">
        <f t="shared" si="27"/>
        <v>1.4425075598504508E-4</v>
      </c>
      <c r="H158">
        <v>0.01</v>
      </c>
      <c r="I158" s="22">
        <f t="shared" si="42"/>
        <v>1.4425075598504507E-2</v>
      </c>
      <c r="J158" s="22">
        <f t="shared" ref="J158:L158" si="61">(7658*SQRT(I158))/(1329*SQRT(I158) + SQRT(153160000 + 40056241*I158))</f>
        <v>7.3236720500183816E-2</v>
      </c>
      <c r="K158" s="22"/>
      <c r="L158" s="25">
        <v>7.3236720500183816E-2</v>
      </c>
      <c r="M158" s="25">
        <v>2.3401971541055243E-2</v>
      </c>
      <c r="N158" s="25">
        <v>7.422219141675678E-3</v>
      </c>
      <c r="O158" s="25">
        <v>2.3492206943515341E-3</v>
      </c>
      <c r="P158" s="25">
        <v>1.1748514980594357E-3</v>
      </c>
    </row>
    <row r="159" spans="3:16" x14ac:dyDescent="0.3">
      <c r="C159" s="7">
        <v>4600</v>
      </c>
      <c r="F159">
        <f t="shared" si="40"/>
        <v>-3.7185686771199897</v>
      </c>
      <c r="G159" s="22">
        <f t="shared" si="27"/>
        <v>1.9117509861246975E-4</v>
      </c>
      <c r="H159">
        <v>0.01</v>
      </c>
      <c r="I159" s="22">
        <f t="shared" si="42"/>
        <v>1.9117509861246974E-2</v>
      </c>
      <c r="J159" s="22">
        <f t="shared" ref="J159:L159" si="62">(7658*SQRT(I159))/(1329*SQRT(I159) + SQRT(153160000 + 40056241*I159))</f>
        <v>8.4098872544400377E-2</v>
      </c>
      <c r="K159" s="22"/>
      <c r="L159" s="25">
        <v>8.4098872544400377E-2</v>
      </c>
      <c r="M159" s="25">
        <v>2.6922532914878193E-2</v>
      </c>
      <c r="N159" s="25">
        <v>8.5428570994593514E-3</v>
      </c>
      <c r="O159" s="25">
        <v>2.7042908008584375E-3</v>
      </c>
      <c r="P159" s="25">
        <v>1.3524653001049766E-3</v>
      </c>
    </row>
    <row r="160" spans="3:16" x14ac:dyDescent="0.3">
      <c r="C160" s="7">
        <v>4650</v>
      </c>
      <c r="F160">
        <f t="shared" si="40"/>
        <v>-3.5993568896612516</v>
      </c>
      <c r="G160" s="22">
        <f t="shared" si="27"/>
        <v>2.5156088292421102E-4</v>
      </c>
      <c r="H160">
        <v>0.01</v>
      </c>
      <c r="I160" s="22">
        <f t="shared" si="42"/>
        <v>2.5156088292421101E-2</v>
      </c>
      <c r="J160" s="22">
        <f t="shared" ref="J160:L160" si="63">(7658*SQRT(I160))/(1329*SQRT(I160) + SQRT(153160000 + 40056241*I160))</f>
        <v>9.6189868868737732E-2</v>
      </c>
      <c r="K160" s="22"/>
      <c r="L160" s="25">
        <v>9.6189868868737732E-2</v>
      </c>
      <c r="M160" s="25">
        <v>3.0859530392922448E-2</v>
      </c>
      <c r="N160" s="25">
        <v>9.7974014029190079E-3</v>
      </c>
      <c r="O160" s="25">
        <v>3.1019083252766893E-3</v>
      </c>
      <c r="P160" s="25">
        <v>1.5513755544468201E-3</v>
      </c>
    </row>
    <row r="161" spans="3:16" x14ac:dyDescent="0.3">
      <c r="C161" s="7">
        <v>4700</v>
      </c>
      <c r="F161">
        <f t="shared" si="40"/>
        <v>-3.483131886839999</v>
      </c>
      <c r="G161" s="22">
        <f t="shared" si="27"/>
        <v>3.2875178015394894E-4</v>
      </c>
      <c r="H161">
        <v>0.01</v>
      </c>
      <c r="I161" s="22">
        <f t="shared" si="42"/>
        <v>3.2875178015394892E-2</v>
      </c>
      <c r="J161" s="22">
        <f t="shared" ref="J161:L161" si="64">(7658*SQRT(I161))/(1329*SQRT(I161) + SQRT(153160000 + 40056241*I161))</f>
        <v>0.10959186024415184</v>
      </c>
      <c r="K161" s="22"/>
      <c r="L161" s="25">
        <v>0.10959186024415184</v>
      </c>
      <c r="M161" s="25">
        <v>3.52472632565047E-2</v>
      </c>
      <c r="N161" s="25">
        <v>1.1197300096324162E-2</v>
      </c>
      <c r="O161" s="25">
        <v>3.5457454190878953E-3</v>
      </c>
      <c r="P161" s="25">
        <v>1.773424055808791E-3</v>
      </c>
    </row>
    <row r="162" spans="3:16" x14ac:dyDescent="0.3">
      <c r="C162" s="7">
        <v>4750</v>
      </c>
      <c r="F162">
        <f t="shared" si="40"/>
        <v>-3.3697823710937342</v>
      </c>
      <c r="G162" s="22">
        <f t="shared" si="27"/>
        <v>4.2679333523803565E-4</v>
      </c>
      <c r="H162">
        <v>0.01</v>
      </c>
      <c r="I162" s="22">
        <f t="shared" si="42"/>
        <v>4.2679333523803563E-2</v>
      </c>
      <c r="J162" s="22">
        <f t="shared" ref="J162:L162" si="65">(7658*SQRT(I162))/(1329*SQRT(I162) + SQRT(153160000 + 40056241*I162))</f>
        <v>0.1243837817318164</v>
      </c>
      <c r="K162" s="22"/>
      <c r="L162" s="25">
        <v>0.1243837817318164</v>
      </c>
      <c r="M162" s="25">
        <v>4.0121278834603785E-2</v>
      </c>
      <c r="N162" s="25">
        <v>1.2754542808107722E-2</v>
      </c>
      <c r="O162" s="25">
        <v>4.0396570912692841E-3</v>
      </c>
      <c r="P162" s="25">
        <v>2.0205452571215861E-3</v>
      </c>
    </row>
    <row r="163" spans="3:16" x14ac:dyDescent="0.3">
      <c r="C163" s="7">
        <v>4800</v>
      </c>
      <c r="F163">
        <f t="shared" si="40"/>
        <v>-3.2592003481600074</v>
      </c>
      <c r="G163" s="22">
        <f t="shared" si="27"/>
        <v>5.5055365712334463E-4</v>
      </c>
      <c r="H163">
        <v>0.01</v>
      </c>
      <c r="I163" s="22">
        <f t="shared" si="42"/>
        <v>5.5055365712334464E-2</v>
      </c>
      <c r="J163" s="22">
        <f t="shared" ref="J163" si="66">(7658*SQRT(I163))/(1329*SQRT(I163) + SQRT(153160000 + 40056241*I163))</f>
        <v>0.14063932846450949</v>
      </c>
      <c r="K163" s="22"/>
      <c r="L163" s="25">
        <v>0.14063932846450949</v>
      </c>
      <c r="M163" s="25">
        <v>4.5518272491983411E-2</v>
      </c>
      <c r="N163" s="25">
        <v>1.4481661760481228E-2</v>
      </c>
      <c r="O163" s="25">
        <v>4.5876837744826312E-3</v>
      </c>
      <c r="P163" s="25">
        <v>2.2947677748106818E-3</v>
      </c>
    </row>
    <row r="164" spans="3:16" x14ac:dyDescent="0.3">
      <c r="C164" s="7">
        <v>4850</v>
      </c>
      <c r="F164">
        <f t="shared" si="40"/>
        <v>-3.1512810750262616</v>
      </c>
      <c r="G164" s="22">
        <f t="shared" si="27"/>
        <v>7.0586057402584161E-4</v>
      </c>
      <c r="H164">
        <v>0.01</v>
      </c>
      <c r="I164" s="22">
        <f t="shared" si="42"/>
        <v>7.0586057402584154E-2</v>
      </c>
      <c r="J164" s="22">
        <f t="shared" ref="J164:L164" si="67">(7658*SQRT(I164))/(1329*SQRT(I164) + SQRT(153160000 + 40056241*I164))</f>
        <v>0.15842455707658068</v>
      </c>
      <c r="K164" s="22"/>
      <c r="L164" s="25">
        <v>0.15842455707658068</v>
      </c>
      <c r="M164" s="25">
        <v>5.1475967064146429E-2</v>
      </c>
      <c r="N164" s="25">
        <v>1.6391732965612072E-2</v>
      </c>
      <c r="O164" s="25">
        <v>5.1940543384986623E-3</v>
      </c>
      <c r="P164" s="25">
        <v>2.5982161515379931E-3</v>
      </c>
    </row>
    <row r="165" spans="3:16" x14ac:dyDescent="0.3">
      <c r="C165" s="7">
        <v>4900</v>
      </c>
      <c r="F165">
        <f t="shared" si="40"/>
        <v>-3.0459230078799635</v>
      </c>
      <c r="G165" s="22">
        <f t="shared" si="27"/>
        <v>8.9965705941369347E-4</v>
      </c>
      <c r="H165">
        <v>0.01</v>
      </c>
      <c r="I165" s="22">
        <f t="shared" si="42"/>
        <v>8.9965705941369351E-2</v>
      </c>
      <c r="J165" s="22">
        <f t="shared" ref="J165:L165" si="68">(7658*SQRT(I165))/(1329*SQRT(I165) + SQRT(153160000 + 40056241*I165))</f>
        <v>0.17779508851174244</v>
      </c>
      <c r="K165" s="22"/>
      <c r="L165" s="25">
        <v>0.17779508851174244</v>
      </c>
      <c r="M165" s="25">
        <v>5.8032968021015228E-2</v>
      </c>
      <c r="N165" s="25">
        <v>1.8498377679815166E-2</v>
      </c>
      <c r="O165" s="25">
        <v>5.8631896377852617E-3</v>
      </c>
      <c r="P165" s="25">
        <v>2.9331129245352681E-3</v>
      </c>
    </row>
    <row r="166" spans="3:16" x14ac:dyDescent="0.3">
      <c r="C166" s="7">
        <v>4950</v>
      </c>
      <c r="F166">
        <f t="shared" si="40"/>
        <v>-2.9430277500587607</v>
      </c>
      <c r="G166" s="22">
        <f t="shared" si="27"/>
        <v>1.140176931494526E-3</v>
      </c>
      <c r="H166">
        <v>0.01</v>
      </c>
      <c r="I166" s="22">
        <f t="shared" si="42"/>
        <v>0.11401769314945259</v>
      </c>
      <c r="J166" s="22">
        <f t="shared" ref="J166:L166" si="69">(7658*SQRT(I166))/(1329*SQRT(I166) + SQRT(153160000 + 40056241*I166))</f>
        <v>0.1987929072416649</v>
      </c>
      <c r="K166" s="22"/>
      <c r="L166" s="25">
        <v>0.1987929072416649</v>
      </c>
      <c r="M166" s="25">
        <v>6.5228589835558168E-2</v>
      </c>
      <c r="N166" s="25">
        <v>2.0815764120212948E-2</v>
      </c>
      <c r="O166" s="25">
        <v>6.5997066700012154E-3</v>
      </c>
      <c r="P166" s="25">
        <v>3.3017810432724184E-3</v>
      </c>
    </row>
    <row r="167" spans="3:16" x14ac:dyDescent="0.3">
      <c r="C167" s="7">
        <v>5000</v>
      </c>
      <c r="F167">
        <f t="shared" si="40"/>
        <v>-2.8424999999999727</v>
      </c>
      <c r="G167" s="22">
        <f t="shared" si="27"/>
        <v>1.4371430533564795E-3</v>
      </c>
      <c r="H167">
        <v>0.01</v>
      </c>
      <c r="I167" s="22">
        <f t="shared" si="42"/>
        <v>0.14371430533564794</v>
      </c>
      <c r="J167" s="22">
        <f t="shared" ref="J167:L167" si="70">(7658*SQRT(I167))/(1329*SQRT(I167) + SQRT(153160000 + 40056241*I167))</f>
        <v>0.2214427822930061</v>
      </c>
      <c r="K167" s="22"/>
      <c r="L167" s="25">
        <v>0.2214427822930061</v>
      </c>
      <c r="M167" s="25">
        <v>7.3102648163176215E-2</v>
      </c>
      <c r="N167" s="25">
        <v>2.3358609370626716E-2</v>
      </c>
      <c r="O167" s="25">
        <v>7.408423410401435E-3</v>
      </c>
      <c r="P167" s="25">
        <v>3.706646675151761E-3</v>
      </c>
    </row>
    <row r="168" spans="3:16" x14ac:dyDescent="0.3">
      <c r="C168" s="7">
        <v>5050</v>
      </c>
      <c r="F168">
        <f t="shared" si="40"/>
        <v>-2.7442474991912178</v>
      </c>
      <c r="G168" s="22">
        <f t="shared" si="27"/>
        <v>1.8019905155080885E-3</v>
      </c>
      <c r="H168">
        <v>0.01</v>
      </c>
      <c r="I168" s="22">
        <f t="shared" si="42"/>
        <v>0.18019905155080884</v>
      </c>
      <c r="J168" s="22">
        <f t="shared" ref="J168:L168" si="71">(7658*SQRT(I168))/(1329*SQRT(I168) + SQRT(153160000 + 40056241*I168))</f>
        <v>0.24574837912267147</v>
      </c>
      <c r="K168" s="22"/>
      <c r="L168" s="25">
        <v>0.24574837912267147</v>
      </c>
      <c r="M168" s="25">
        <v>8.16952115263129E-2</v>
      </c>
      <c r="N168" s="25">
        <v>2.6142181315029562E-2</v>
      </c>
      <c r="O168" s="25">
        <v>8.2943643741042409E-3</v>
      </c>
      <c r="P168" s="25">
        <v>4.1502424323416115E-3</v>
      </c>
    </row>
    <row r="169" spans="3:16" x14ac:dyDescent="0.3">
      <c r="C169" s="7">
        <v>5100</v>
      </c>
      <c r="F169">
        <f t="shared" si="40"/>
        <v>-2.6481809801199887</v>
      </c>
      <c r="G169" s="22">
        <f t="shared" si="27"/>
        <v>2.2481175702732999E-3</v>
      </c>
      <c r="H169">
        <v>0.01</v>
      </c>
      <c r="I169" s="22">
        <f t="shared" si="42"/>
        <v>0.22481175702733</v>
      </c>
      <c r="J169" s="22">
        <f t="shared" ref="J169:L169" si="72">(7658*SQRT(I169))/(1329*SQRT(I169) + SQRT(153160000 + 40056241*I169))</f>
        <v>0.27168818953077223</v>
      </c>
      <c r="K169" s="22"/>
      <c r="L169" s="25">
        <v>0.27168818953077223</v>
      </c>
      <c r="M169" s="25">
        <v>9.1046305283587953E-2</v>
      </c>
      <c r="N169" s="25">
        <v>2.9182300337852109E-2</v>
      </c>
      <c r="O169" s="25">
        <v>9.2627669441032005E-3</v>
      </c>
      <c r="P169" s="25">
        <v>4.635211046932943E-3</v>
      </c>
    </row>
    <row r="170" spans="3:16" x14ac:dyDescent="0.3">
      <c r="C170" s="7">
        <v>5150</v>
      </c>
      <c r="F170">
        <f t="shared" si="40"/>
        <v>-2.5542141142237114</v>
      </c>
      <c r="G170" s="22">
        <f t="shared" si="27"/>
        <v>2.7911674111583957E-3</v>
      </c>
      <c r="H170">
        <v>0.01</v>
      </c>
      <c r="I170" s="22">
        <f t="shared" si="42"/>
        <v>0.27911674111583956</v>
      </c>
      <c r="J170" s="22">
        <f t="shared" ref="J170:L170" si="73">(7658*SQRT(I170))/(1329*SQRT(I170) + SQRT(153160000 + 40056241*I170))</f>
        <v>0.29921147866456188</v>
      </c>
      <c r="K170" s="22"/>
      <c r="L170" s="25">
        <v>0.29921147866456188</v>
      </c>
      <c r="M170" s="25">
        <v>0.10119555979554566</v>
      </c>
      <c r="N170" s="25">
        <v>3.2495340420243365E-2</v>
      </c>
      <c r="O170" s="25">
        <v>1.0319088487932115E-2</v>
      </c>
      <c r="P170" s="25">
        <v>5.1643095153960702E-3</v>
      </c>
    </row>
    <row r="171" spans="3:16" x14ac:dyDescent="0.3">
      <c r="C171" s="7">
        <v>5200</v>
      </c>
      <c r="F171">
        <f t="shared" si="40"/>
        <v>-2.4622634598400026</v>
      </c>
      <c r="G171" s="22">
        <f t="shared" si="27"/>
        <v>3.4493442528186783E-3</v>
      </c>
      <c r="H171">
        <v>0.01</v>
      </c>
      <c r="I171" s="22">
        <f t="shared" si="42"/>
        <v>0.34493442528186785</v>
      </c>
      <c r="J171" s="22">
        <f t="shared" ref="J171:L171" si="74">(7658*SQRT(I171))/(1329*SQRT(I171) + SQRT(153160000 + 40056241*I171))</f>
        <v>0.32823452964698308</v>
      </c>
      <c r="K171" s="22"/>
      <c r="L171" s="25">
        <v>0.32823452964698308</v>
      </c>
      <c r="M171" s="25">
        <v>0.11218179395443605</v>
      </c>
      <c r="N171" s="25">
        <v>3.6098229139960712E-2</v>
      </c>
      <c r="O171" s="25">
        <v>1.14690142702736E-2</v>
      </c>
      <c r="P171" s="25">
        <v>5.7404137269864691E-3</v>
      </c>
    </row>
    <row r="172" spans="3:16" x14ac:dyDescent="0.3">
      <c r="C172" s="7">
        <v>5250</v>
      </c>
      <c r="F172">
        <f t="shared" si="40"/>
        <v>-2.3722484101562458</v>
      </c>
      <c r="G172" s="22">
        <f t="shared" si="27"/>
        <v>4.2437675715067767E-3</v>
      </c>
      <c r="H172">
        <v>0.01</v>
      </c>
      <c r="I172" s="22">
        <f t="shared" si="42"/>
        <v>0.42437675715067763</v>
      </c>
      <c r="J172" s="22">
        <f t="shared" ref="J172:L172" si="75">(7658*SQRT(I172))/(1329*SQRT(I172) + SQRT(153160000 + 40056241*I172))</f>
        <v>0.35863754872297832</v>
      </c>
      <c r="K172" s="22"/>
      <c r="L172" s="25">
        <v>0.35863754872297832</v>
      </c>
      <c r="M172" s="25">
        <v>0.1240425247227317</v>
      </c>
      <c r="N172" s="25">
        <v>4.0008445949262013E-2</v>
      </c>
      <c r="O172" s="25">
        <v>1.2718466152631112E-2</v>
      </c>
      <c r="P172" s="25">
        <v>6.366523584373414E-3</v>
      </c>
    </row>
    <row r="173" spans="3:16" x14ac:dyDescent="0.3">
      <c r="C173" s="7">
        <v>5300</v>
      </c>
      <c r="F173">
        <f t="shared" si="40"/>
        <v>-2.2840911411599762</v>
      </c>
      <c r="G173" s="22">
        <f t="shared" si="27"/>
        <v>5.1988688147985634E-3</v>
      </c>
      <c r="H173">
        <v>0.01</v>
      </c>
      <c r="I173" s="22">
        <f t="shared" si="42"/>
        <v>0.51988688147985629</v>
      </c>
      <c r="J173" s="22">
        <f t="shared" ref="J173:L173" si="76">(7658*SQRT(I173))/(1329*SQRT(I173) + SQRT(153160000 + 40056241*I173))</f>
        <v>0.39026266278689037</v>
      </c>
      <c r="K173" s="22"/>
      <c r="L173" s="25">
        <v>0.39026266278689037</v>
      </c>
      <c r="M173" s="25">
        <v>0.13681339315516955</v>
      </c>
      <c r="N173" s="25">
        <v>4.4244017959249475E-2</v>
      </c>
      <c r="O173" s="25">
        <v>1.4073612054503677E-2</v>
      </c>
      <c r="P173" s="25">
        <v>7.0457686183952456E-3</v>
      </c>
    </row>
    <row r="174" spans="3:16" x14ac:dyDescent="0.3">
      <c r="C174" s="7">
        <v>5350</v>
      </c>
      <c r="F174">
        <f t="shared" si="40"/>
        <v>-2.1977165595887413</v>
      </c>
      <c r="G174" s="22">
        <f t="shared" si="27"/>
        <v>6.3428353860322997E-3</v>
      </c>
      <c r="H174">
        <v>0.01</v>
      </c>
      <c r="I174" s="22">
        <f t="shared" si="42"/>
        <v>0.63428353860322995</v>
      </c>
      <c r="J174" s="22">
        <f t="shared" ref="J174:L174" si="77">(7658*SQRT(I174))/(1329*SQRT(I174) + SQRT(153160000 + 40056241*I174))</f>
        <v>0.42291347719078332</v>
      </c>
      <c r="K174" s="22"/>
      <c r="L174" s="25">
        <v>0.42291347719078332</v>
      </c>
      <c r="M174" s="25">
        <v>0.15052749773028865</v>
      </c>
      <c r="N174" s="25">
        <v>4.8823512300186958E-2</v>
      </c>
      <c r="O174" s="25">
        <v>1.5540876133444244E-2</v>
      </c>
      <c r="P174" s="25">
        <v>7.7814140925823493E-3</v>
      </c>
    </row>
    <row r="175" spans="3:16" x14ac:dyDescent="0.3">
      <c r="C175" s="7">
        <v>5400</v>
      </c>
      <c r="F175">
        <f t="shared" si="40"/>
        <v>-2.1130522508799885</v>
      </c>
      <c r="G175" s="22">
        <f t="shared" si="27"/>
        <v>7.7081072563039733E-3</v>
      </c>
      <c r="H175">
        <v>0.01</v>
      </c>
      <c r="I175" s="22">
        <f t="shared" si="42"/>
        <v>0.77081072563039732</v>
      </c>
      <c r="J175" s="22">
        <f t="shared" ref="J175" si="78">(7658*SQRT(I175))/(1329*SQRT(I175) + SQRT(153160000 + 40056241*I175))</f>
        <v>0.45635664224366562</v>
      </c>
      <c r="K175" s="22"/>
      <c r="L175" s="25">
        <v>0.45635664224366562</v>
      </c>
      <c r="M175" s="25">
        <v>0.16521462689509461</v>
      </c>
      <c r="N175" s="25">
        <v>5.3766023954354938E-2</v>
      </c>
      <c r="O175" s="25">
        <v>1.7126949623814624E-2</v>
      </c>
      <c r="P175" s="25">
        <v>8.5768675869077708E-3</v>
      </c>
    </row>
    <row r="176" spans="3:16" x14ac:dyDescent="0.3">
      <c r="C176" s="7">
        <v>5450</v>
      </c>
      <c r="F176">
        <f t="shared" si="40"/>
        <v>-2.0300284271212377</v>
      </c>
      <c r="G176" s="22">
        <f t="shared" si="27"/>
        <v>9.3319321582811497E-3</v>
      </c>
      <c r="H176">
        <v>0.01</v>
      </c>
      <c r="I176" s="22">
        <f t="shared" si="42"/>
        <v>0.93319321582811499</v>
      </c>
      <c r="J176" s="22">
        <f t="shared" ref="J176:L176" si="79">(7658*SQRT(I176))/(1329*SQRT(I176) + SQRT(153160000 + 40056241*I176))</f>
        <v>0.4903257809986899</v>
      </c>
      <c r="K176" s="22"/>
      <c r="L176" s="25">
        <v>0.4903257809986899</v>
      </c>
      <c r="M176" s="25">
        <v>0.18090038477632342</v>
      </c>
      <c r="N176" s="25">
        <v>5.9091157770716322E-2</v>
      </c>
      <c r="O176" s="25">
        <v>1.8838802255978917E-2</v>
      </c>
      <c r="P176" s="25">
        <v>9.4356860441738872E-3</v>
      </c>
    </row>
    <row r="177" spans="3:16" x14ac:dyDescent="0.3">
      <c r="C177" s="7">
        <v>5500</v>
      </c>
      <c r="F177">
        <f t="shared" si="40"/>
        <v>-1.9485778749999696</v>
      </c>
      <c r="G177" s="22">
        <f t="shared" si="27"/>
        <v>1.1256985974873311E-2</v>
      </c>
      <c r="H177">
        <v>0.01</v>
      </c>
      <c r="I177" s="22">
        <f t="shared" si="42"/>
        <v>1.125698597487331</v>
      </c>
      <c r="J177" s="22">
        <f t="shared" ref="J177:L177" si="80">(7658*SQRT(I177))/(1329*SQRT(I177) + SQRT(153160000 + 40056241*I177))</f>
        <v>0.52452794705044115</v>
      </c>
      <c r="K177" s="22"/>
      <c r="L177" s="25">
        <v>0.52452794705044115</v>
      </c>
      <c r="M177" s="25">
        <v>0.19760520731062842</v>
      </c>
      <c r="N177" s="25">
        <v>6.4819003168798475E-2</v>
      </c>
      <c r="O177" s="25">
        <v>2.0683694158984332E-2</v>
      </c>
      <c r="P177" s="25">
        <v>1.036158325651293E-2</v>
      </c>
    </row>
    <row r="178" spans="3:16" x14ac:dyDescent="0.3">
      <c r="C178" s="7">
        <v>5550</v>
      </c>
      <c r="F178">
        <f t="shared" si="40"/>
        <v>-1.8686359037537272</v>
      </c>
      <c r="G178" s="22">
        <f t="shared" si="27"/>
        <v>1.3532065655351332E-2</v>
      </c>
      <c r="H178">
        <v>0.01</v>
      </c>
      <c r="I178" s="22">
        <f t="shared" si="42"/>
        <v>1.3532065655351331</v>
      </c>
      <c r="J178" s="22">
        <f t="shared" ref="J178:L178" si="81">(7658*SQRT(I178))/(1329*SQRT(I178) + SQRT(153160000 + 40056241*I178))</f>
        <v>0.55865251464525656</v>
      </c>
      <c r="K178" s="22"/>
      <c r="L178" s="25">
        <v>0.55865251464525656</v>
      </c>
      <c r="M178" s="25">
        <v>0.21534327088621455</v>
      </c>
      <c r="N178" s="25">
        <v>7.0970099822878788E-2</v>
      </c>
      <c r="O178" s="25">
        <v>2.2669188130252083E-2</v>
      </c>
      <c r="P178" s="25">
        <v>1.1358437763619529E-2</v>
      </c>
    </row>
    <row r="179" spans="3:16" x14ac:dyDescent="0.3">
      <c r="C179" s="7">
        <v>5600</v>
      </c>
      <c r="F179">
        <f t="shared" si="40"/>
        <v>-1.7901402931199755</v>
      </c>
      <c r="G179" s="22">
        <f t="shared" si="27"/>
        <v>1.6212862775502282E-2</v>
      </c>
      <c r="H179">
        <v>0.01</v>
      </c>
      <c r="I179" s="22">
        <f t="shared" si="42"/>
        <v>1.6212862775502281</v>
      </c>
      <c r="J179" s="22">
        <f t="shared" ref="J179:L179" si="82">(7658*SQRT(I179))/(1329*SQRT(I179) + SQRT(153160000 + 40056241*I179))</f>
        <v>0.59238208332554487</v>
      </c>
      <c r="K179" s="22"/>
      <c r="L179" s="25">
        <v>0.59238208332554487</v>
      </c>
      <c r="M179" s="25">
        <v>0.23412130225028402</v>
      </c>
      <c r="N179" s="25">
        <v>7.756539238809651E-2</v>
      </c>
      <c r="O179" s="25">
        <v>2.4803162135312834E-2</v>
      </c>
      <c r="P179" s="25">
        <v>1.2430301128542199E-2</v>
      </c>
    </row>
    <row r="180" spans="3:16" x14ac:dyDescent="0.3">
      <c r="C180" s="7">
        <v>5650</v>
      </c>
      <c r="F180">
        <f t="shared" si="40"/>
        <v>-1.7130312412862168</v>
      </c>
      <c r="G180" s="22">
        <f t="shared" si="27"/>
        <v>1.9362826710486714E-2</v>
      </c>
      <c r="H180">
        <v>0.01</v>
      </c>
      <c r="I180" s="22">
        <f t="shared" si="42"/>
        <v>1.9362826710486714</v>
      </c>
      <c r="J180" s="22">
        <f t="shared" ref="J180:L180" si="83">(7658*SQRT(I180))/(1329*SQRT(I180) + SQRT(153160000 + 40056241*I180))</f>
        <v>0.62540465799894607</v>
      </c>
      <c r="K180" s="22"/>
      <c r="L180" s="25">
        <v>0.62540465799894607</v>
      </c>
      <c r="M180" s="25">
        <v>0.2539373071397158</v>
      </c>
      <c r="N180" s="25">
        <v>8.4626172089482685E-2</v>
      </c>
      <c r="O180" s="25">
        <v>2.7093821878850427E-2</v>
      </c>
      <c r="P180" s="25">
        <v>1.3581406551045118E-2</v>
      </c>
    </row>
    <row r="181" spans="3:16" x14ac:dyDescent="0.3">
      <c r="C181" s="7">
        <v>5700</v>
      </c>
      <c r="F181">
        <f t="shared" si="40"/>
        <v>-1.6372513128400072</v>
      </c>
      <c r="G181" s="22">
        <f t="shared" si="27"/>
        <v>2.3054127313138315E-2</v>
      </c>
      <c r="H181">
        <v>0.01</v>
      </c>
      <c r="I181" s="22">
        <f t="shared" si="42"/>
        <v>2.3054127313138313</v>
      </c>
      <c r="J181" s="22">
        <f t="shared" ref="J181:L181" si="84">(7658*SQRT(I181))/(1329*SQRT(I181) + SQRT(153160000 + 40056241*I181))</f>
        <v>0.65742611006428353</v>
      </c>
      <c r="K181" s="22"/>
      <c r="L181" s="25">
        <v>0.65742611006428353</v>
      </c>
      <c r="M181" s="25">
        <v>0.27477924593208553</v>
      </c>
      <c r="N181" s="25">
        <v>9.2174002747161601E-2</v>
      </c>
      <c r="O181" s="25">
        <v>2.9549713265071918E-2</v>
      </c>
      <c r="P181" s="25">
        <v>1.4816177772688292E-2</v>
      </c>
    </row>
    <row r="182" spans="3:16" x14ac:dyDescent="0.3">
      <c r="C182" s="7">
        <v>5750</v>
      </c>
      <c r="F182">
        <f t="shared" si="40"/>
        <v>-1.5627453867187171</v>
      </c>
      <c r="G182" s="22">
        <f t="shared" si="27"/>
        <v>2.7368727990356563E-2</v>
      </c>
      <c r="H182">
        <v>0.01</v>
      </c>
      <c r="I182" s="22">
        <f t="shared" si="42"/>
        <v>2.7368727990356563</v>
      </c>
      <c r="J182" s="22">
        <f t="shared" ref="J182:L182" si="85">(7658*SQRT(I182))/(1329*SQRT(I182) + SQRT(153160000 + 40056241*I182))</f>
        <v>0.68818180110485183</v>
      </c>
      <c r="K182" s="22"/>
      <c r="L182" s="25">
        <v>0.68818180110485183</v>
      </c>
      <c r="M182" s="25">
        <v>0.29662369747202411</v>
      </c>
      <c r="N182" s="25">
        <v>0.10023062856187921</v>
      </c>
      <c r="O182" s="25">
        <v>3.2179734540337464E-2</v>
      </c>
      <c r="P182" s="25">
        <v>1.6139238221759427E-2</v>
      </c>
    </row>
    <row r="183" spans="3:16" x14ac:dyDescent="0.3">
      <c r="C183" s="7">
        <v>5800</v>
      </c>
      <c r="F183">
        <f t="shared" si="40"/>
        <v>-1.4894606041599872</v>
      </c>
      <c r="G183" s="22">
        <f t="shared" si="27"/>
        <v>3.239958114986579E-2</v>
      </c>
      <c r="H183">
        <v>0.01</v>
      </c>
      <c r="I183" s="22">
        <f t="shared" si="42"/>
        <v>3.239958114986579</v>
      </c>
      <c r="J183" s="22">
        <f t="shared" ref="J183:L183" si="86">(7658*SQRT(I183))/(1329*SQRT(I183) + SQRT(153160000 + 40056241*I183))</f>
        <v>0.71744629958609996</v>
      </c>
      <c r="K183" s="22"/>
      <c r="L183" s="25">
        <v>0.71744629958609996</v>
      </c>
      <c r="M183" s="25">
        <v>0.31943456666999992</v>
      </c>
      <c r="N183" s="25">
        <v>0.108817860743188</v>
      </c>
      <c r="O183" s="25">
        <v>3.4993147883713591E-2</v>
      </c>
      <c r="P183" s="25">
        <v>1.7555420339932893E-2</v>
      </c>
    </row>
    <row r="184" spans="3:16" x14ac:dyDescent="0.3">
      <c r="C184" s="7">
        <v>5850</v>
      </c>
      <c r="F184">
        <f t="shared" si="40"/>
        <v>-1.4173463166512619</v>
      </c>
      <c r="G184" s="22">
        <f t="shared" si="27"/>
        <v>3.8251959153144853E-2</v>
      </c>
      <c r="H184">
        <v>0.01</v>
      </c>
      <c r="I184" s="22">
        <f t="shared" si="42"/>
        <v>3.8251959153144854</v>
      </c>
      <c r="J184" s="22">
        <f t="shared" ref="J184:L184" si="87">(7658*SQRT(I184))/(1329*SQRT(I184) + SQRT(153160000 + 40056241*I184))</f>
        <v>0.74504034520703077</v>
      </c>
      <c r="K184" s="22"/>
      <c r="L184" s="25">
        <v>0.74504034520703077</v>
      </c>
      <c r="M184" s="25">
        <v>0.34316190664036905</v>
      </c>
      <c r="N184" s="25">
        <v>0.11795743984077992</v>
      </c>
      <c r="O184" s="25">
        <v>3.7999590181483953E-2</v>
      </c>
      <c r="P184" s="25">
        <v>1.906977502602758E-2</v>
      </c>
    </row>
    <row r="185" spans="3:16" x14ac:dyDescent="0.3">
      <c r="C185" s="7">
        <v>5900</v>
      </c>
      <c r="F185">
        <f t="shared" si="40"/>
        <v>-1.3463540338799902</v>
      </c>
      <c r="G185" s="22">
        <f t="shared" si="27"/>
        <v>4.504493516111456E-2</v>
      </c>
      <c r="H185">
        <v>0.01</v>
      </c>
      <c r="I185" s="22">
        <f t="shared" si="42"/>
        <v>4.5044935161114559</v>
      </c>
      <c r="J185" s="22">
        <f t="shared" ref="J185:L185" si="88">(7658*SQRT(I185))/(1329*SQRT(I185) + SQRT(153160000 + 40056241*I185))</f>
        <v>0.77083457333583116</v>
      </c>
      <c r="K185" s="22"/>
      <c r="L185" s="25">
        <v>0.77083457333583116</v>
      </c>
      <c r="M185" s="25">
        <v>0.36774094066756136</v>
      </c>
      <c r="N185" s="25">
        <v>0.12767087045317288</v>
      </c>
      <c r="O185" s="25">
        <v>4.1209082688987826E-2</v>
      </c>
      <c r="P185" s="25">
        <v>2.0687581125231981E-2</v>
      </c>
    </row>
    <row r="186" spans="3:16" x14ac:dyDescent="0.3">
      <c r="C186" s="7">
        <v>5950</v>
      </c>
      <c r="F186">
        <f t="shared" si="40"/>
        <v>-1.2764373716836985</v>
      </c>
      <c r="G186" s="22">
        <f t="shared" si="27"/>
        <v>5.2913029601519411E-2</v>
      </c>
      <c r="H186">
        <v>0.01</v>
      </c>
      <c r="I186" s="22">
        <f t="shared" si="42"/>
        <v>5.291302960151941</v>
      </c>
      <c r="J186" s="22">
        <f t="shared" ref="J186:L186" si="89">(7658*SQRT(I186))/(1329*SQRT(I186) + SQRT(153160000 + 40056241*I186))</f>
        <v>0.79474992873921868</v>
      </c>
      <c r="K186" s="22"/>
      <c r="L186" s="25">
        <v>0.79474992873921868</v>
      </c>
      <c r="M186" s="25">
        <v>0.39309138123960496</v>
      </c>
      <c r="N186" s="25">
        <v>0.13797922486020414</v>
      </c>
      <c r="O186" s="25">
        <v>4.4632039247494988E-2</v>
      </c>
      <c r="P186" s="25">
        <v>2.241435488476104E-2</v>
      </c>
    </row>
    <row r="187" spans="3:16" x14ac:dyDescent="0.3">
      <c r="C187" s="7">
        <v>6000</v>
      </c>
      <c r="F187">
        <f t="shared" si="40"/>
        <v>-1.2075520000000068</v>
      </c>
      <c r="G187" s="22">
        <f t="shared" si="27"/>
        <v>6.2008039423940252E-2</v>
      </c>
      <c r="H187">
        <v>0.01</v>
      </c>
      <c r="I187" s="22">
        <f t="shared" si="42"/>
        <v>6.2008039423940247</v>
      </c>
      <c r="J187" s="22">
        <f t="shared" ref="J187" si="90">(7658*SQRT(I187))/(1329*SQRT(I187) + SQRT(153160000 + 40056241*I187))</f>
        <v>0.81675508868487745</v>
      </c>
      <c r="K187" s="22"/>
      <c r="L187" s="25">
        <v>0.81675508868487745</v>
      </c>
      <c r="M187" s="25">
        <v>0.41911715033706598</v>
      </c>
      <c r="N187" s="25">
        <v>0.14890291208366263</v>
      </c>
      <c r="O187" s="25">
        <v>4.8279272684540582E-2</v>
      </c>
      <c r="P187" s="25">
        <v>2.4255859288864045E-2</v>
      </c>
    </row>
    <row r="188" spans="3:16" x14ac:dyDescent="0.3">
      <c r="C188" s="7">
        <v>6050</v>
      </c>
      <c r="F188">
        <f t="shared" si="40"/>
        <v>-1.1396555908162185</v>
      </c>
      <c r="G188" s="22">
        <f t="shared" si="27"/>
        <v>7.2501068843533897E-2</v>
      </c>
      <c r="H188">
        <v>0.01</v>
      </c>
      <c r="I188" s="22">
        <f t="shared" si="42"/>
        <v>7.2501068843533893</v>
      </c>
      <c r="J188" s="22">
        <f t="shared" ref="J188:L188" si="91">(7658*SQRT(I188))/(1329*SQRT(I188) + SQRT(153160000 + 40056241*I188))</f>
        <v>0.83686151000945841</v>
      </c>
      <c r="K188" s="22"/>
      <c r="L188" s="25">
        <v>0.83686151000945841</v>
      </c>
      <c r="M188" s="25">
        <v>0.44570660438073822</v>
      </c>
      <c r="N188" s="25">
        <v>0.16046140895937383</v>
      </c>
      <c r="O188" s="25">
        <v>5.2161998983086134E-2</v>
      </c>
      <c r="P188" s="25">
        <v>2.6218113177399444E-2</v>
      </c>
    </row>
    <row r="189" spans="3:16" x14ac:dyDescent="0.3">
      <c r="C189" s="7">
        <v>6100</v>
      </c>
      <c r="F189">
        <f t="shared" si="40"/>
        <v>-1.0727077661199615</v>
      </c>
      <c r="G189" s="22">
        <f t="shared" si="27"/>
        <v>8.4584781910386986E-2</v>
      </c>
      <c r="H189">
        <v>0.01</v>
      </c>
      <c r="I189" s="22">
        <f t="shared" si="42"/>
        <v>8.458478191038699</v>
      </c>
      <c r="J189" s="22">
        <f t="shared" ref="J189:L189" si="92">(7658*SQRT(I189))/(1329*SQRT(I189) + SQRT(153160000 + 40056241*I189))</f>
        <v>0.85511687425787219</v>
      </c>
      <c r="K189" s="22"/>
      <c r="L189" s="25">
        <v>0.85511687425787219</v>
      </c>
      <c r="M189" s="25">
        <v>0.47273335604905631</v>
      </c>
      <c r="N189" s="25">
        <v>0.17267295004623662</v>
      </c>
      <c r="O189" s="25">
        <v>5.6291838757610915E-2</v>
      </c>
      <c r="P189" s="25">
        <v>2.8307400042648232E-2</v>
      </c>
    </row>
    <row r="190" spans="3:16" x14ac:dyDescent="0.3">
      <c r="C190" s="7">
        <v>6150</v>
      </c>
      <c r="F190">
        <f t="shared" si="40"/>
        <v>-1.0066700458487645</v>
      </c>
      <c r="G190" s="22">
        <f t="shared" si="27"/>
        <v>9.847589898141032E-2</v>
      </c>
      <c r="H190">
        <v>0.01</v>
      </c>
      <c r="I190" s="22">
        <f t="shared" si="42"/>
        <v>9.847589898141031</v>
      </c>
      <c r="J190" s="22">
        <f t="shared" ref="J190:L190" si="93">(7658*SQRT(I190))/(1329*SQRT(I190) + SQRT(153160000 + 40056241*I190))</f>
        <v>0.87159772727236851</v>
      </c>
      <c r="K190" s="22"/>
      <c r="L190" s="25">
        <v>0.87159772727236851</v>
      </c>
      <c r="M190" s="25">
        <v>0.5000577615077938</v>
      </c>
      <c r="N190" s="25">
        <v>0.18555417365483787</v>
      </c>
      <c r="O190" s="25">
        <v>6.0680815524012541E-2</v>
      </c>
      <c r="P190" s="25">
        <v>3.0530276388777713E-2</v>
      </c>
    </row>
    <row r="191" spans="3:16" x14ac:dyDescent="0.3">
      <c r="C191" s="7">
        <v>6200</v>
      </c>
      <c r="F191">
        <f t="shared" si="40"/>
        <v>-0.94150579583997285</v>
      </c>
      <c r="G191" s="22">
        <f t="shared" si="27"/>
        <v>0.11441796101636809</v>
      </c>
      <c r="H191">
        <v>0.01</v>
      </c>
      <c r="I191" s="22">
        <f t="shared" si="42"/>
        <v>11.441796101636807</v>
      </c>
      <c r="J191" s="22">
        <f t="shared" ref="J191:L191" si="94">(7658*SQRT(I191))/(1329*SQRT(I191) + SQRT(153160000 + 40056241*I191))</f>
        <v>0.88640202147208103</v>
      </c>
      <c r="K191" s="22"/>
      <c r="L191" s="25">
        <v>0.88640202147208103</v>
      </c>
      <c r="M191" s="25">
        <v>0.52752910463515601</v>
      </c>
      <c r="N191" s="25">
        <v>0.19911972200609798</v>
      </c>
      <c r="O191" s="25">
        <v>6.5341350194261669E-2</v>
      </c>
      <c r="P191" s="25">
        <v>3.2893579526967837E-2</v>
      </c>
    </row>
    <row r="192" spans="3:16" x14ac:dyDescent="0.3">
      <c r="C192" s="7">
        <v>6250</v>
      </c>
      <c r="F192">
        <f t="shared" si="40"/>
        <v>-0.87718017578124829</v>
      </c>
      <c r="G192" s="22">
        <f t="shared" ref="G192:G247" si="95">10^F192</f>
        <v>0.13268438757186657</v>
      </c>
      <c r="H192">
        <v>0.01</v>
      </c>
      <c r="I192" s="22">
        <f t="shared" si="42"/>
        <v>13.268438757186656</v>
      </c>
      <c r="J192" s="22">
        <f t="shared" ref="J192:L192" si="96">(7658*SQRT(I192))/(1329*SQRT(I192) + SQRT(153160000 + 40056241*I192))</f>
        <v>0.89964211254419457</v>
      </c>
      <c r="K192" s="22"/>
      <c r="L192" s="25">
        <v>0.89964211254419457</v>
      </c>
      <c r="M192" s="25">
        <v>0.55498846068511354</v>
      </c>
      <c r="N192" s="25">
        <v>0.21338179459423715</v>
      </c>
      <c r="O192" s="25">
        <v>7.0286251166767816E-2</v>
      </c>
      <c r="P192" s="25">
        <v>3.5404434666893553E-2</v>
      </c>
    </row>
    <row r="193" spans="3:16" x14ac:dyDescent="0.3">
      <c r="C193" s="7">
        <v>6300</v>
      </c>
      <c r="F193">
        <f t="shared" si="40"/>
        <v>-0.81366008716001659</v>
      </c>
      <c r="G193" s="22">
        <f t="shared" si="95"/>
        <v>0.15358185642802991</v>
      </c>
      <c r="H193">
        <v>0.01</v>
      </c>
      <c r="I193" s="22">
        <f t="shared" si="42"/>
        <v>15.35818564280299</v>
      </c>
      <c r="J193" s="22">
        <f t="shared" ref="J193:L193" si="97">(7658*SQRT(I193))/(1329*SQRT(I193) + SQRT(153160000 + 40056241*I193))</f>
        <v>0.91143858048722448</v>
      </c>
      <c r="K193" s="22"/>
      <c r="L193" s="25">
        <v>0.91143858048722448</v>
      </c>
      <c r="M193" s="25">
        <v>0.58227216399242743</v>
      </c>
      <c r="N193" s="25">
        <v>0.22834965529398346</v>
      </c>
      <c r="O193" s="25">
        <v>7.5528699319512879E-2</v>
      </c>
      <c r="P193" s="25">
        <v>3.8070261151892333E-2</v>
      </c>
    </row>
    <row r="194" spans="3:16" x14ac:dyDescent="0.3">
      <c r="C194" s="7">
        <v>6350</v>
      </c>
      <c r="F194">
        <f t="shared" si="40"/>
        <v>-0.75091412121373935</v>
      </c>
      <c r="G194" s="22">
        <f t="shared" si="95"/>
        <v>0.17745403495084738</v>
      </c>
      <c r="H194">
        <v>0.01</v>
      </c>
      <c r="I194" s="22">
        <f t="shared" si="42"/>
        <v>17.745403495084737</v>
      </c>
      <c r="J194" s="22">
        <f t="shared" ref="J194:L194" si="98">(7658*SQRT(I194))/(1329*SQRT(I194) + SQRT(153160000 + 40056241*I194))</f>
        <v>0.92191507225058777</v>
      </c>
      <c r="K194" s="22"/>
      <c r="L194" s="25">
        <v>0.92191507225058777</v>
      </c>
      <c r="M194" s="25">
        <v>0.60921574369264386</v>
      </c>
      <c r="N194" s="25">
        <v>0.24402909568164194</v>
      </c>
      <c r="O194" s="25">
        <v>8.1082227145191213E-2</v>
      </c>
      <c r="P194" s="25">
        <v>4.0898777670420466E-2</v>
      </c>
    </row>
    <row r="195" spans="3:16" x14ac:dyDescent="0.3">
      <c r="C195" s="7">
        <v>6400</v>
      </c>
      <c r="F195">
        <f t="shared" si="40"/>
        <v>-0.68891250687995864</v>
      </c>
      <c r="G195" s="22">
        <f t="shared" si="95"/>
        <v>0.20468569557170915</v>
      </c>
      <c r="H195">
        <v>0.01</v>
      </c>
      <c r="I195" s="22">
        <f t="shared" si="42"/>
        <v>20.468569557170916</v>
      </c>
      <c r="J195" s="22">
        <f t="shared" ref="J195:L195" si="99">(7658*SQRT(I195))/(1329*SQRT(I195) + SQRT(153160000 + 40056241*I195))</f>
        <v>0.93119422095071736</v>
      </c>
      <c r="K195" s="22"/>
      <c r="L195" s="25">
        <v>0.93119422095071736</v>
      </c>
      <c r="M195" s="25">
        <v>0.63565813582162034</v>
      </c>
      <c r="N195" s="25">
        <v>0.26042185948951352</v>
      </c>
      <c r="O195" s="25">
        <v>8.6960691197511625E-2</v>
      </c>
      <c r="P195" s="25">
        <v>4.3898006260693651E-2</v>
      </c>
    </row>
    <row r="196" spans="3:16" x14ac:dyDescent="0.3">
      <c r="C196" s="7">
        <v>6450</v>
      </c>
      <c r="F196">
        <f t="shared" si="40"/>
        <v>-0.62762705874622782</v>
      </c>
      <c r="G196" s="22">
        <f t="shared" si="95"/>
        <v>0.23570725015188623</v>
      </c>
      <c r="H196">
        <v>0.01</v>
      </c>
      <c r="I196" s="22">
        <f t="shared" si="42"/>
        <v>23.570725015188621</v>
      </c>
      <c r="J196" s="22">
        <f t="shared" ref="J196:L196" si="100">(7658*SQRT(I196))/(1329*SQRT(I196) + SQRT(153160000 + 40056241*I196))</f>
        <v>0.93939459361514244</v>
      </c>
      <c r="K196" s="22"/>
      <c r="L196" s="25">
        <v>0.93939459361514244</v>
      </c>
      <c r="M196" s="25">
        <v>0.66144593811231533</v>
      </c>
      <c r="N196" s="25">
        <v>0.27752503611418705</v>
      </c>
      <c r="O196" s="25">
        <v>9.3178236945959572E-2</v>
      </c>
      <c r="P196" s="25">
        <v>4.7076274908323432E-2</v>
      </c>
    </row>
    <row r="197" spans="3:16" x14ac:dyDescent="0.3">
      <c r="C197" s="7">
        <v>6500</v>
      </c>
      <c r="F197">
        <f t="shared" si="40"/>
        <v>-0.56703112499995711</v>
      </c>
      <c r="G197" s="22">
        <f t="shared" si="95"/>
        <v>0.27099974049428888</v>
      </c>
      <c r="H197">
        <v>0.01</v>
      </c>
      <c r="I197" s="22">
        <f t="shared" si="42"/>
        <v>27.099974049428887</v>
      </c>
      <c r="J197" s="22">
        <f t="shared" ref="J197:L197" si="101">(7658*SQRT(I197))/(1329*SQRT(I197) + SQRT(153160000 + 40056241*I197))</f>
        <v>0.9466285550067981</v>
      </c>
      <c r="K197" s="22"/>
      <c r="L197" s="25">
        <v>0.9466285550067981</v>
      </c>
      <c r="M197" s="25">
        <v>0.6864374529758035</v>
      </c>
      <c r="N197" s="25">
        <v>0.2953304346513464</v>
      </c>
      <c r="O197" s="25">
        <v>9.974925506473753E-2</v>
      </c>
      <c r="P197" s="25">
        <v>5.0442218518469049E-2</v>
      </c>
    </row>
    <row r="198" spans="3:16" x14ac:dyDescent="0.3">
      <c r="C198" s="7">
        <v>6550</v>
      </c>
      <c r="F198">
        <f t="shared" si="40"/>
        <v>-0.50709953537874242</v>
      </c>
      <c r="G198" s="22">
        <f t="shared" si="95"/>
        <v>0.31110032486673245</v>
      </c>
      <c r="H198">
        <v>0.01</v>
      </c>
      <c r="I198" s="22">
        <f t="shared" si="42"/>
        <v>31.110032486673244</v>
      </c>
      <c r="J198" s="22">
        <f t="shared" ref="J198:L198" si="102">(7658*SQRT(I198))/(1329*SQRT(I198) + SQRT(153160000 + 40056241*I198))</f>
        <v>0.95300090315857722</v>
      </c>
      <c r="K198" s="22"/>
      <c r="L198" s="25">
        <v>0.95300090315857722</v>
      </c>
      <c r="M198" s="25">
        <v>0.71050626955474971</v>
      </c>
      <c r="N198" s="25">
        <v>0.31382395398076973</v>
      </c>
      <c r="O198" s="25">
        <v>0.10668832811246236</v>
      </c>
      <c r="P198" s="25">
        <v>5.4004778024467452E-2</v>
      </c>
    </row>
    <row r="199" spans="3:16" x14ac:dyDescent="0.3">
      <c r="C199" s="7">
        <v>6600</v>
      </c>
      <c r="F199">
        <f t="shared" si="40"/>
        <v>-0.44780854911995505</v>
      </c>
      <c r="G199" s="22">
        <f t="shared" si="95"/>
        <v>0.35660830311193825</v>
      </c>
      <c r="H199">
        <v>0.01</v>
      </c>
      <c r="I199" s="22">
        <f t="shared" si="42"/>
        <v>35.660830311193827</v>
      </c>
      <c r="J199" s="22">
        <f t="shared" ref="J199" si="103">(7658*SQRT(I199))/(1329*SQRT(I199) + SQRT(153160000 + 40056241*I199))</f>
        <v>0.95860812445056642</v>
      </c>
      <c r="K199" s="22"/>
      <c r="L199" s="25">
        <v>0.95860812445056642</v>
      </c>
      <c r="M199" s="25">
        <v>0.73354416838315728</v>
      </c>
      <c r="N199" s="25">
        <v>0.33298496885535234</v>
      </c>
      <c r="O199" s="25">
        <v>0.11401016649586751</v>
      </c>
      <c r="P199" s="25">
        <v>5.7773197374304135E-2</v>
      </c>
    </row>
    <row r="200" spans="3:16" x14ac:dyDescent="0.3">
      <c r="C200" s="7">
        <v>6650</v>
      </c>
      <c r="F200">
        <f t="shared" si="40"/>
        <v>-0.38913580291124106</v>
      </c>
      <c r="G200" s="22">
        <f t="shared" si="95"/>
        <v>0.40819172573625739</v>
      </c>
      <c r="H200">
        <v>0.01</v>
      </c>
      <c r="I200" s="22">
        <f t="shared" si="42"/>
        <v>40.819172573625735</v>
      </c>
      <c r="J200" s="22">
        <f t="shared" ref="J200:L200" si="104">(7658*SQRT(I200))/(1329*SQRT(I200) + SQRT(153160000 + 40056241*I200))</f>
        <v>0.96353812413258333</v>
      </c>
      <c r="K200" s="22"/>
      <c r="L200" s="25">
        <v>0.96353812413258333</v>
      </c>
      <c r="M200" s="25">
        <v>0.75546318853063588</v>
      </c>
      <c r="N200" s="25">
        <v>0.35278575654730615</v>
      </c>
      <c r="O200" s="25">
        <v>0.1217295325563813</v>
      </c>
      <c r="P200" s="25">
        <v>6.1757018114346043E-2</v>
      </c>
    </row>
    <row r="201" spans="3:16" x14ac:dyDescent="0.3">
      <c r="C201" s="7">
        <v>6700</v>
      </c>
      <c r="F201">
        <f t="shared" si="40"/>
        <v>-0.3310602588399405</v>
      </c>
      <c r="G201" s="22">
        <f t="shared" si="95"/>
        <v>0.46659463530070455</v>
      </c>
      <c r="H201">
        <v>0.01</v>
      </c>
      <c r="I201" s="22">
        <f t="shared" si="42"/>
        <v>46.659463530070454</v>
      </c>
      <c r="J201" s="22">
        <f t="shared" ref="J201:L201" si="105">(7658*SQRT(I201))/(1329*SQRT(I201) + SQRT(153160000 + 40056241*I201))</f>
        <v>0.9678703052153117</v>
      </c>
      <c r="K201" s="22"/>
      <c r="L201" s="25">
        <v>0.9678703052153117</v>
      </c>
      <c r="M201" s="25">
        <v>0.77619676957536343</v>
      </c>
      <c r="N201" s="25">
        <v>0.37319099306654702</v>
      </c>
      <c r="O201" s="25">
        <v>0.12986115157919711</v>
      </c>
      <c r="P201" s="25">
        <v>6.59660712672583E-2</v>
      </c>
    </row>
    <row r="202" spans="3:16" x14ac:dyDescent="0.3">
      <c r="C202" s="7">
        <v>6750</v>
      </c>
      <c r="F202">
        <f t="shared" si="40"/>
        <v>-0.27356215234375725</v>
      </c>
      <c r="G202" s="22">
        <f t="shared" si="95"/>
        <v>0.53264499147875377</v>
      </c>
      <c r="H202">
        <v>0.01</v>
      </c>
      <c r="I202" s="22">
        <f t="shared" si="42"/>
        <v>53.264499147875377</v>
      </c>
      <c r="J202" s="22">
        <f t="shared" ref="J202:L202" si="106">(7658*SQRT(I202))/(1329*SQRT(I202) + SQRT(153160000 + 40056241*I202))</f>
        <v>0.97167588947711836</v>
      </c>
      <c r="K202" s="22"/>
      <c r="L202" s="25">
        <v>0.97167588947711836</v>
      </c>
      <c r="M202" s="25">
        <v>0.79569995920196823</v>
      </c>
      <c r="N202" s="25">
        <v>0.39415735186687484</v>
      </c>
      <c r="O202" s="25">
        <v>0.13841960850472293</v>
      </c>
      <c r="P202" s="25">
        <v>7.041046617731507E-2</v>
      </c>
    </row>
    <row r="203" spans="3:16" x14ac:dyDescent="0.3">
      <c r="C203" s="7">
        <v>6800</v>
      </c>
      <c r="F203">
        <f t="shared" ref="F203:F247" si="107" xml:space="preserve"> 1.388E-18*C203^5 - 0.00000000000005464*C203^4 + 0.0000000008668*C203^3 - 0.000006996*C203^2+ 0.02992*C203 - 56.08</f>
        <v>-0.21662294015997929</v>
      </c>
      <c r="G203" s="22">
        <f t="shared" si="95"/>
        <v>0.60726333431614654</v>
      </c>
      <c r="H203">
        <v>0.01</v>
      </c>
      <c r="I203" s="22">
        <f t="shared" si="42"/>
        <v>60.726333431614655</v>
      </c>
      <c r="J203" s="22">
        <f t="shared" ref="J203:L203" si="108">(7658*SQRT(I203))/(1329*SQRT(I203) + SQRT(153160000 + 40056241*I203))</f>
        <v>0.97501839552524772</v>
      </c>
      <c r="K203" s="22"/>
      <c r="L203" s="25">
        <v>0.97501839552524772</v>
      </c>
      <c r="M203" s="25">
        <v>0.81394875105646292</v>
      </c>
      <c r="N203" s="25">
        <v>0.41563324077776725</v>
      </c>
      <c r="O203" s="25">
        <v>0.14741922913161928</v>
      </c>
      <c r="P203" s="25">
        <v>7.510057597278097E-2</v>
      </c>
    </row>
    <row r="204" spans="3:16" x14ac:dyDescent="0.3">
      <c r="C204" s="7">
        <v>6850</v>
      </c>
      <c r="F204">
        <f t="shared" si="107"/>
        <v>-0.16022524827623386</v>
      </c>
      <c r="G204" s="22">
        <f t="shared" si="95"/>
        <v>0.69147224352248016</v>
      </c>
      <c r="H204">
        <v>0.01</v>
      </c>
      <c r="I204" s="22">
        <f t="shared" ref="I204:I247" si="109">G204/H204</f>
        <v>69.147224352248017</v>
      </c>
      <c r="J204" s="22">
        <f t="shared" ref="J204:L204" si="110">(7658*SQRT(I204))/(1329*SQRT(I204) + SQRT(153160000 + 40056241*I204))</f>
        <v>0.97795420837476643</v>
      </c>
      <c r="K204" s="22"/>
      <c r="L204" s="25">
        <v>0.97795420837476643</v>
      </c>
      <c r="M204" s="25">
        <v>0.83093867768361795</v>
      </c>
      <c r="N204" s="25">
        <v>0.43755871403601398</v>
      </c>
      <c r="O204" s="25">
        <v>0.15687394464517029</v>
      </c>
      <c r="P204" s="25">
        <v>8.0047019270707287E-2</v>
      </c>
    </row>
    <row r="205" spans="3:16" x14ac:dyDescent="0.3">
      <c r="C205" s="7">
        <v>6900</v>
      </c>
      <c r="F205">
        <f t="shared" si="107"/>
        <v>-0.10435281987993505</v>
      </c>
      <c r="G205" s="22">
        <f t="shared" si="95"/>
        <v>0.78640665508108731</v>
      </c>
      <c r="H205">
        <v>0.01</v>
      </c>
      <c r="I205" s="22">
        <f t="shared" si="109"/>
        <v>78.640665508108725</v>
      </c>
      <c r="J205" s="22">
        <f t="shared" ref="J205:L205" si="111">(7658*SQRT(I205))/(1329*SQRT(I205) + SQRT(153160000 + 40056241*I205))</f>
        <v>0.98053319186664145</v>
      </c>
      <c r="K205" s="22"/>
      <c r="L205" s="25">
        <v>0.98053319186664145</v>
      </c>
      <c r="M205" s="25">
        <v>0.8466828240282237</v>
      </c>
      <c r="N205" s="25">
        <v>0.45986559512046565</v>
      </c>
      <c r="O205" s="25">
        <v>0.16679713839781313</v>
      </c>
      <c r="P205" s="25">
        <v>8.5260637726441046E-2</v>
      </c>
    </row>
    <row r="206" spans="3:16" x14ac:dyDescent="0.3">
      <c r="C206" s="7">
        <v>6950</v>
      </c>
      <c r="F206">
        <f t="shared" si="107"/>
        <v>-4.8990463308726362E-2</v>
      </c>
      <c r="G206" s="22">
        <f t="shared" si="95"/>
        <v>0.89332510008234778</v>
      </c>
      <c r="H206">
        <v>0.01</v>
      </c>
      <c r="I206" s="22">
        <f t="shared" si="109"/>
        <v>89.332510008234777</v>
      </c>
      <c r="J206" s="22">
        <f t="shared" ref="J206:L206" si="112">(7658*SQRT(I206))/(1329*SQRT(I206) + SQRT(153160000 + 40056241*I206))</f>
        <v>0.98279930912287539</v>
      </c>
      <c r="K206" s="22"/>
      <c r="L206" s="25">
        <v>0.98279930912287539</v>
      </c>
      <c r="M206" s="25">
        <v>0.86120944596205184</v>
      </c>
      <c r="N206" s="25">
        <v>0.48247784202549399</v>
      </c>
      <c r="O206" s="25">
        <v>0.17720147401874553</v>
      </c>
      <c r="P206" s="25">
        <v>9.0752469007333636E-2</v>
      </c>
    </row>
    <row r="207" spans="3:16" x14ac:dyDescent="0.3">
      <c r="C207" s="7">
        <v>7000</v>
      </c>
      <c r="F207">
        <f t="shared" si="107"/>
        <v>5.876000000043291E-3</v>
      </c>
      <c r="G207" s="22">
        <f t="shared" si="95"/>
        <v>1.0136219345228226</v>
      </c>
      <c r="H207">
        <v>0.01</v>
      </c>
      <c r="I207" s="22">
        <f t="shared" si="109"/>
        <v>101.36219345228226</v>
      </c>
      <c r="J207" s="22">
        <f t="shared" ref="J207:L207" si="113">(7658*SQRT(I207))/(1329*SQRT(I207) + SQRT(153160000 + 40056241*I207))</f>
        <v>0.98479122723439971</v>
      </c>
      <c r="K207" s="22"/>
      <c r="L207" s="25">
        <v>0.98479122723439971</v>
      </c>
      <c r="M207" s="25">
        <v>0.87455937700469633</v>
      </c>
      <c r="N207" s="25">
        <v>0.50531217921882532</v>
      </c>
      <c r="O207" s="25">
        <v>0.18809870415273389</v>
      </c>
      <c r="P207" s="25">
        <v>9.6533714749941088E-2</v>
      </c>
    </row>
    <row r="208" spans="3:16" x14ac:dyDescent="0.3">
      <c r="C208" s="7">
        <v>7050</v>
      </c>
      <c r="F208">
        <f t="shared" si="107"/>
        <v>6.0259787558734956E-2</v>
      </c>
      <c r="G208" s="22">
        <f t="shared" si="95"/>
        <v>1.148840632887594</v>
      </c>
      <c r="H208">
        <v>0.01</v>
      </c>
      <c r="I208" s="22">
        <f t="shared" si="109"/>
        <v>114.88406328875939</v>
      </c>
      <c r="J208" s="22">
        <f t="shared" ref="J208:L208" si="114">(7658*SQRT(I208))/(1329*SQRT(I208) + SQRT(153160000 + 40056241*I208))</f>
        <v>0.98654289081404278</v>
      </c>
      <c r="K208" s="22"/>
      <c r="L208" s="25">
        <v>0.98654289081404278</v>
      </c>
      <c r="M208" s="25">
        <v>0.88678338883187124</v>
      </c>
      <c r="N208" s="25">
        <v>0.52827900964131524</v>
      </c>
      <c r="O208" s="25">
        <v>0.1994994594357388</v>
      </c>
      <c r="P208" s="25">
        <v>0.10261570304190923</v>
      </c>
    </row>
    <row r="209" spans="3:16" x14ac:dyDescent="0.3">
      <c r="C209" s="7">
        <v>7100</v>
      </c>
      <c r="F209">
        <f t="shared" si="107"/>
        <v>0.1141732078800004</v>
      </c>
      <c r="G209" s="22">
        <f t="shared" si="95"/>
        <v>1.3006882227302103</v>
      </c>
      <c r="H209">
        <v>0.01</v>
      </c>
      <c r="I209" s="22">
        <f t="shared" si="109"/>
        <v>130.06882227302103</v>
      </c>
      <c r="J209" s="22">
        <f t="shared" ref="J209:L209" si="115">(7658*SQRT(I209))/(1329*SQRT(I209) + SQRT(153160000 + 40056241*I209))</f>
        <v>0.98808405532864207</v>
      </c>
      <c r="K209" s="22"/>
      <c r="L209" s="25">
        <v>0.98808405532864207</v>
      </c>
      <c r="M209" s="25">
        <v>0.89793964268100435</v>
      </c>
      <c r="N209" s="25">
        <v>0.55128360593355297</v>
      </c>
      <c r="O209" s="25">
        <v>0.2114130177241918</v>
      </c>
      <c r="P209" s="25">
        <v>0.10900984495643107</v>
      </c>
    </row>
    <row r="210" spans="3:16" x14ac:dyDescent="0.3">
      <c r="C210" s="7">
        <v>7150</v>
      </c>
      <c r="F210">
        <f t="shared" si="107"/>
        <v>0.16762771252625441</v>
      </c>
      <c r="G210" s="22">
        <f t="shared" si="95"/>
        <v>1.4710509422245124</v>
      </c>
      <c r="H210">
        <v>0.01</v>
      </c>
      <c r="I210" s="22">
        <f t="shared" si="109"/>
        <v>147.10509422245124</v>
      </c>
      <c r="J210" s="22">
        <f t="shared" ref="J210:L210" si="116">(7658*SQRT(I210))/(1329*SQRT(I210) + SQRT(153160000 + 40056241*I210))</f>
        <v>0.98944077566389055</v>
      </c>
      <c r="K210" s="22"/>
      <c r="L210" s="25">
        <v>0.98944077566389055</v>
      </c>
      <c r="M210" s="25">
        <v>0.90809133490785698</v>
      </c>
      <c r="N210" s="25">
        <v>0.5742275632780427</v>
      </c>
      <c r="O210" s="25">
        <v>0.22384705411672579</v>
      </c>
      <c r="P210" s="25">
        <v>0.11572758465836952</v>
      </c>
    </row>
    <row r="211" spans="3:16" x14ac:dyDescent="0.3">
      <c r="C211" s="7">
        <v>7200</v>
      </c>
      <c r="F211">
        <f t="shared" si="107"/>
        <v>0.2206339481599997</v>
      </c>
      <c r="G211" s="22">
        <f t="shared" si="95"/>
        <v>1.6620112079149183</v>
      </c>
      <c r="H211">
        <v>0.01</v>
      </c>
      <c r="I211" s="22">
        <f t="shared" si="109"/>
        <v>166.20112079149183</v>
      </c>
      <c r="J211" s="22">
        <f t="shared" ref="J211" si="117">(7658*SQRT(I211))/(1329*SQRT(I211) + SQRT(153160000 + 40056241*I211))</f>
        <v>0.99063584855214237</v>
      </c>
      <c r="K211" s="22"/>
      <c r="L211" s="25">
        <v>0.99063584855214237</v>
      </c>
      <c r="M211" s="25">
        <v>0.91730460553523574</v>
      </c>
      <c r="N211" s="25">
        <v>0.59701047799156837</v>
      </c>
      <c r="O211" s="25">
        <v>0.23680737295810358</v>
      </c>
      <c r="P211" s="25">
        <v>0.12278034260033303</v>
      </c>
    </row>
    <row r="212" spans="3:16" x14ac:dyDescent="0.3">
      <c r="C212" s="7">
        <v>7250</v>
      </c>
      <c r="F212">
        <f t="shared" si="107"/>
        <v>0.2732018085937824</v>
      </c>
      <c r="G212" s="22">
        <f t="shared" si="95"/>
        <v>1.875865985716394</v>
      </c>
      <c r="H212">
        <v>0.01</v>
      </c>
      <c r="I212" s="22">
        <f t="shared" si="109"/>
        <v>187.5865985716394</v>
      </c>
      <c r="J212" s="22">
        <f t="shared" ref="J212:L212" si="118">(7658*SQRT(I212))/(1329*SQRT(I212) + SQRT(153160000 + 40056241*I212))</f>
        <v>0.99168920963162188</v>
      </c>
      <c r="K212" s="22"/>
      <c r="L212" s="25">
        <v>0.99168920963162188</v>
      </c>
      <c r="M212" s="25">
        <v>0.92564674723132601</v>
      </c>
      <c r="N212" s="25">
        <v>0.61953179787949897</v>
      </c>
      <c r="O212" s="25">
        <v>0.25029762380161624</v>
      </c>
      <c r="P212" s="25">
        <v>0.13017945133440062</v>
      </c>
    </row>
    <row r="213" spans="3:16" x14ac:dyDescent="0.3">
      <c r="C213" s="7">
        <v>7300</v>
      </c>
      <c r="F213">
        <f t="shared" si="107"/>
        <v>0.32534048684006223</v>
      </c>
      <c r="G213" s="22">
        <f t="shared" si="95"/>
        <v>2.1151466647836443</v>
      </c>
      <c r="H213">
        <v>0.01</v>
      </c>
      <c r="I213" s="22">
        <f t="shared" si="109"/>
        <v>211.51466647836443</v>
      </c>
      <c r="J213" s="22">
        <f t="shared" ref="J213:L213" si="119">(7658*SQRT(I213))/(1329*SQRT(I213) + SQRT(153160000 + 40056241*I213))</f>
        <v>0.99261828727245227</v>
      </c>
      <c r="K213" s="22"/>
      <c r="L213" s="25">
        <v>0.99261828727245227</v>
      </c>
      <c r="M213" s="25">
        <v>0.93318472595096935</v>
      </c>
      <c r="N213" s="25">
        <v>0.64169277426439142</v>
      </c>
      <c r="O213" s="25">
        <v>0.26431900423575538</v>
      </c>
      <c r="P213" s="25">
        <v>0.13793608348436229</v>
      </c>
    </row>
    <row r="214" spans="3:16" x14ac:dyDescent="0.3">
      <c r="C214" s="7">
        <v>7350</v>
      </c>
      <c r="F214">
        <f t="shared" si="107"/>
        <v>0.37705852716128163</v>
      </c>
      <c r="G214" s="22">
        <f t="shared" si="95"/>
        <v>2.3826405413435365</v>
      </c>
      <c r="H214">
        <v>0.01</v>
      </c>
      <c r="I214" s="22">
        <f t="shared" si="109"/>
        <v>238.26405413435364</v>
      </c>
      <c r="J214" s="22">
        <f t="shared" ref="J214:L214" si="120">(7658*SQRT(I214))/(1329*SQRT(I214) + SQRT(153160000 + 40056241*I214))</f>
        <v>0.99343831611221434</v>
      </c>
      <c r="K214" s="22"/>
      <c r="L214" s="25">
        <v>0.99343831611221434</v>
      </c>
      <c r="M214" s="25">
        <v>0.93998400440475438</v>
      </c>
      <c r="N214" s="25">
        <v>0.66339843346526395</v>
      </c>
      <c r="O214" s="25">
        <v>0.27886995354999017</v>
      </c>
      <c r="P214" s="25">
        <v>0.14606117145616676</v>
      </c>
    </row>
    <row r="215" spans="3:16" x14ac:dyDescent="0.3">
      <c r="C215" s="7">
        <v>7400</v>
      </c>
      <c r="F215">
        <f t="shared" si="107"/>
        <v>0.42836387712002022</v>
      </c>
      <c r="G215" s="22">
        <f t="shared" si="95"/>
        <v>2.6814140281786294</v>
      </c>
      <c r="H215">
        <v>0.01</v>
      </c>
      <c r="I215" s="22">
        <f t="shared" si="109"/>
        <v>268.14140281786291</v>
      </c>
      <c r="J215" s="22">
        <f t="shared" ref="J215:L215" si="121">(7658*SQRT(I215))/(1329*SQRT(I215) + SQRT(153160000 + 40056241*I215))</f>
        <v>0.99416261365507874</v>
      </c>
      <c r="K215" s="22"/>
      <c r="L215" s="25">
        <v>0.99416261365507874</v>
      </c>
      <c r="M215" s="25">
        <v>0.94610764556219595</v>
      </c>
      <c r="N215" s="25">
        <v>0.68455947903634506</v>
      </c>
      <c r="O215" s="25">
        <v>0.29394584241090427</v>
      </c>
      <c r="P215" s="25">
        <v>0.15456531851366659</v>
      </c>
    </row>
    <row r="216" spans="3:16" x14ac:dyDescent="0.3">
      <c r="C216" s="7">
        <v>7450</v>
      </c>
      <c r="F216">
        <f t="shared" si="107"/>
        <v>0.47926393962875125</v>
      </c>
      <c r="G216" s="22">
        <f t="shared" si="95"/>
        <v>3.0148377154188304</v>
      </c>
      <c r="H216">
        <v>0.01</v>
      </c>
      <c r="I216" s="22">
        <f t="shared" si="109"/>
        <v>301.48377154188302</v>
      </c>
      <c r="J216" s="22">
        <f t="shared" ref="J216:L216" si="122">(7658*SQRT(I216))/(1329*SQRT(I216) + SQRT(153160000 + 40056241*I216))</f>
        <v>0.9948028234275782</v>
      </c>
      <c r="K216" s="22"/>
      <c r="L216" s="25">
        <v>0.9948028234275782</v>
      </c>
      <c r="M216" s="25">
        <v>0.95161566488643834</v>
      </c>
      <c r="N216" s="25">
        <v>0.70509403644213497</v>
      </c>
      <c r="O216" s="25">
        <v>0.30953866501869259</v>
      </c>
      <c r="P216" s="25">
        <v>0.16345870091587059</v>
      </c>
    </row>
    <row r="217" spans="3:16" x14ac:dyDescent="0.3">
      <c r="C217" s="7">
        <v>7500</v>
      </c>
      <c r="F217">
        <f t="shared" si="107"/>
        <v>0.52976562500002444</v>
      </c>
      <c r="G217" s="22">
        <f t="shared" si="95"/>
        <v>3.3866134199595224</v>
      </c>
      <c r="H217">
        <v>0.01</v>
      </c>
      <c r="I217" s="22">
        <f t="shared" si="109"/>
        <v>338.66134199595223</v>
      </c>
      <c r="J217" s="22">
        <f t="shared" ref="J217:L217" si="123">(7658*SQRT(I217))/(1329*SQRT(I217) + SQRT(153160000 + 40056241*I217))</f>
        <v>0.99536912814237966</v>
      </c>
      <c r="K217" s="22"/>
      <c r="L217" s="25">
        <v>0.99536912814237966</v>
      </c>
      <c r="M217" s="25">
        <v>0.95656459594696031</v>
      </c>
      <c r="N217" s="25">
        <v>0.7249291594385755</v>
      </c>
      <c r="O217" s="25">
        <v>0.32563674157462363</v>
      </c>
      <c r="P217" s="25">
        <v>0.17275096090438447</v>
      </c>
    </row>
    <row r="218" spans="3:16" x14ac:dyDescent="0.3">
      <c r="C218" s="7">
        <v>7550</v>
      </c>
      <c r="F218">
        <f t="shared" si="107"/>
        <v>0.57987540299625095</v>
      </c>
      <c r="G218" s="22">
        <f t="shared" si="95"/>
        <v>3.8008033745133014</v>
      </c>
      <c r="H218">
        <v>0.01</v>
      </c>
      <c r="I218" s="22">
        <f t="shared" si="109"/>
        <v>380.08033745133014</v>
      </c>
      <c r="J218" s="22">
        <f t="shared" ref="J218:L218" si="124">(7658*SQRT(I218))/(1329*SQRT(I218) + SQRT(153160000 + 40056241*I218))</f>
        <v>0.99587043616538429</v>
      </c>
      <c r="K218" s="22"/>
      <c r="L218" s="25">
        <v>0.99587043616538429</v>
      </c>
      <c r="M218" s="25">
        <v>0.96100723337407989</v>
      </c>
      <c r="N218" s="25">
        <v>0.74400203173425505</v>
      </c>
      <c r="O218" s="25">
        <v>0.34222444025182258</v>
      </c>
      <c r="P218" s="25">
        <v>0.18245109044824159</v>
      </c>
    </row>
    <row r="219" spans="3:16" x14ac:dyDescent="0.3">
      <c r="C219" s="7">
        <v>7600</v>
      </c>
      <c r="F219">
        <f t="shared" si="107"/>
        <v>0.62959935487999985</v>
      </c>
      <c r="G219" s="22">
        <f t="shared" si="95"/>
        <v>4.2618617234812746</v>
      </c>
      <c r="H219">
        <v>0.01</v>
      </c>
      <c r="I219" s="22">
        <f t="shared" si="109"/>
        <v>426.18617234812746</v>
      </c>
      <c r="J219" s="22">
        <f t="shared" ref="J219:L219" si="125">(7658*SQRT(I219))/(1329*SQRT(I219) + SQRT(153160000 + 40056241*I219))</f>
        <v>0.99631454435851075</v>
      </c>
      <c r="K219" s="22"/>
      <c r="L219" s="25">
        <v>0.99631454435851075</v>
      </c>
      <c r="M219" s="25">
        <v>0.96499251877739145</v>
      </c>
      <c r="N219" s="25">
        <v>0.76226081714533633</v>
      </c>
      <c r="O219" s="25">
        <v>0.35928192914706986</v>
      </c>
      <c r="P219" s="25">
        <v>0.19256730580240794</v>
      </c>
    </row>
    <row r="220" spans="3:16" x14ac:dyDescent="0.3">
      <c r="C220" s="7">
        <v>7650</v>
      </c>
      <c r="F220">
        <f t="shared" si="107"/>
        <v>0.67894322546378305</v>
      </c>
      <c r="G220" s="22">
        <f t="shared" si="95"/>
        <v>4.7746685119521493</v>
      </c>
      <c r="H220">
        <v>0.01</v>
      </c>
      <c r="I220" s="22">
        <f t="shared" si="109"/>
        <v>477.46685119521493</v>
      </c>
      <c r="J220" s="22">
        <f t="shared" ref="J220:L220" si="126">(7658*SQRT(I220))/(1329*SQRT(I220) + SQRT(153160000 + 40056241*I220))</f>
        <v>0.99670828011348112</v>
      </c>
      <c r="K220" s="22"/>
      <c r="L220" s="25">
        <v>0.99670828011348112</v>
      </c>
      <c r="M220" s="25">
        <v>0.9685655383700601</v>
      </c>
      <c r="N220" s="25">
        <v>0.77966513437879481</v>
      </c>
      <c r="O220" s="25">
        <v>0.37678496979848436</v>
      </c>
      <c r="P220" s="25">
        <v>0.20310691311797552</v>
      </c>
    </row>
    <row r="221" spans="3:16" x14ac:dyDescent="0.3">
      <c r="C221" s="7">
        <v>7700</v>
      </c>
      <c r="F221">
        <f t="shared" si="107"/>
        <v>0.72791247516006763</v>
      </c>
      <c r="G221" s="22">
        <f t="shared" si="95"/>
        <v>5.3445663768366893</v>
      </c>
      <c r="H221">
        <v>0.01</v>
      </c>
      <c r="I221" s="22">
        <f t="shared" si="109"/>
        <v>534.45663768366887</v>
      </c>
      <c r="J221" s="22">
        <f t="shared" ref="J221:L221" si="127">(7658*SQRT(I221))/(1329*SQRT(I221) + SQRT(153160000 + 40056241*I221))</f>
        <v>0.99705762512322416</v>
      </c>
      <c r="K221" s="22"/>
      <c r="L221" s="25">
        <v>0.99705762512322416</v>
      </c>
      <c r="M221" s="25">
        <v>0.97176760492843306</v>
      </c>
      <c r="N221" s="25">
        <v>0.7961861563731647</v>
      </c>
      <c r="O221" s="25">
        <v>0.39470476466747356</v>
      </c>
      <c r="P221" s="25">
        <v>0.21407616556068038</v>
      </c>
    </row>
    <row r="222" spans="3:16" x14ac:dyDescent="0.3">
      <c r="C222" s="7">
        <v>7750</v>
      </c>
      <c r="F222">
        <f t="shared" si="107"/>
        <v>0.77651233203125969</v>
      </c>
      <c r="G222" s="22">
        <f t="shared" si="95"/>
        <v>5.9774001760508142</v>
      </c>
      <c r="H222">
        <v>0.01</v>
      </c>
      <c r="I222" s="22">
        <f t="shared" si="109"/>
        <v>597.74001760508145</v>
      </c>
      <c r="J222" s="22">
        <f t="shared" ref="J222:L222" si="128">(7658*SQRT(I222))/(1329*SQRT(I222) + SQRT(153160000 + 40056241*I222))</f>
        <v>0.99736782317174055</v>
      </c>
      <c r="K222" s="22"/>
      <c r="L222" s="25">
        <v>0.99736782317174055</v>
      </c>
      <c r="M222" s="25">
        <v>0.97463640086018777</v>
      </c>
      <c r="N222" s="25">
        <v>0.81180635639331278</v>
      </c>
      <c r="O222" s="25">
        <v>0.41300787136997963</v>
      </c>
      <c r="P222" s="25">
        <v>0.22548011265095208</v>
      </c>
    </row>
    <row r="223" spans="3:16" x14ac:dyDescent="0.3">
      <c r="C223" s="7">
        <v>7800</v>
      </c>
      <c r="F223">
        <f t="shared" si="107"/>
        <v>0.82474784384000088</v>
      </c>
      <c r="G223" s="22">
        <f t="shared" si="95"/>
        <v>6.6795598235881153</v>
      </c>
      <c r="H223">
        <v>0.01</v>
      </c>
      <c r="I223" s="22">
        <f t="shared" si="109"/>
        <v>667.95598235881153</v>
      </c>
      <c r="J223" s="22">
        <f t="shared" ref="J223" si="129">(7658*SQRT(I223))/(1329*SQRT(I223) + SQRT(153160000 + 40056241*I223))</f>
        <v>0.99764347396963893</v>
      </c>
      <c r="K223" s="22"/>
      <c r="L223" s="25">
        <v>0.99764347396963893</v>
      </c>
      <c r="M223" s="25">
        <v>0.97720616320587206</v>
      </c>
      <c r="N223" s="25">
        <v>0.82651894177924345</v>
      </c>
      <c r="O223" s="25">
        <v>0.43165619626705731</v>
      </c>
      <c r="P223" s="25">
        <v>0.23732244283524681</v>
      </c>
    </row>
    <row r="224" spans="3:16" x14ac:dyDescent="0.3">
      <c r="C224" s="7">
        <v>7850</v>
      </c>
      <c r="F224">
        <f t="shared" si="107"/>
        <v>0.87262393009883965</v>
      </c>
      <c r="G224" s="22">
        <f t="shared" si="95"/>
        <v>7.4580266361367329</v>
      </c>
      <c r="H224">
        <v>0.01</v>
      </c>
      <c r="I224" s="22">
        <f t="shared" si="109"/>
        <v>745.8026636136733</v>
      </c>
      <c r="J224" s="22">
        <f t="shared" ref="J224:L224" si="130">(7658*SQRT(I224))/(1329*SQRT(I224) + SQRT(153160000 + 40056241*I224))</f>
        <v>0.9978886148263173</v>
      </c>
      <c r="K224" s="22"/>
      <c r="L224" s="25">
        <v>0.9978886148263173</v>
      </c>
      <c r="M224" s="25">
        <v>0.97950789514118008</v>
      </c>
      <c r="N224" s="25">
        <v>0.84032702996761344</v>
      </c>
      <c r="O224" s="25">
        <v>0.45060707915762593</v>
      </c>
      <c r="P224" s="25">
        <v>0.24960532063394508</v>
      </c>
    </row>
    <row r="225" spans="3:16" x14ac:dyDescent="0.3">
      <c r="C225" s="7">
        <v>7900</v>
      </c>
      <c r="F225">
        <f t="shared" si="107"/>
        <v>0.92014543412010141</v>
      </c>
      <c r="G225" s="22">
        <f t="shared" si="95"/>
        <v>8.3204235416977195</v>
      </c>
      <c r="H225">
        <v>0.01</v>
      </c>
      <c r="I225" s="22">
        <f t="shared" si="109"/>
        <v>832.0423541697719</v>
      </c>
      <c r="J225" s="22">
        <f t="shared" ref="J225:L225" si="131">(7658*SQRT(I225))/(1329*SQRT(I225) + SQRT(153160000 + 40056241*I225))</f>
        <v>0.99810679173361949</v>
      </c>
      <c r="K225" s="22"/>
      <c r="L225" s="25">
        <v>0.99810679173361949</v>
      </c>
      <c r="M225" s="25">
        <v>0.98156959186435155</v>
      </c>
      <c r="N225" s="25">
        <v>0.85324262946516427</v>
      </c>
      <c r="O225" s="25">
        <v>0.46981347915158411</v>
      </c>
      <c r="P225" s="25">
        <v>0.26232922008459175</v>
      </c>
    </row>
    <row r="226" spans="3:16" x14ac:dyDescent="0.3">
      <c r="C226" s="7">
        <v>7950</v>
      </c>
      <c r="F226">
        <f t="shared" si="107"/>
        <v>0.96731717506627035</v>
      </c>
      <c r="G226" s="22">
        <f t="shared" si="95"/>
        <v>9.2750695535897361</v>
      </c>
      <c r="H226">
        <v>0.01</v>
      </c>
      <c r="I226" s="22">
        <f t="shared" si="109"/>
        <v>927.50695535897364</v>
      </c>
      <c r="J226" s="22">
        <f t="shared" ref="J226:L226" si="132">(7658*SQRT(I226))/(1329*SQRT(I226) + SQRT(153160000 + 40056241*I226))</f>
        <v>0.99830112124060155</v>
      </c>
      <c r="K226" s="22"/>
      <c r="L226" s="25">
        <v>0.99830112124060155</v>
      </c>
      <c r="M226" s="25">
        <v>0.98341647159924528</v>
      </c>
      <c r="N226" s="25">
        <v>0.86528549091186235</v>
      </c>
      <c r="O226" s="25">
        <v>0.48922426927024359</v>
      </c>
      <c r="P226" s="25">
        <v>0.27549275660495975</v>
      </c>
    </row>
    <row r="227" spans="3:16" x14ac:dyDescent="0.3">
      <c r="C227" s="7">
        <v>8000</v>
      </c>
      <c r="F227">
        <f t="shared" si="107"/>
        <v>1.0141440000000586</v>
      </c>
      <c r="G227" s="22">
        <f t="shared" si="95"/>
        <v>10.331038975653126</v>
      </c>
      <c r="H227">
        <v>0.01</v>
      </c>
      <c r="I227" s="22">
        <f t="shared" si="109"/>
        <v>1033.1038975653125</v>
      </c>
      <c r="J227" s="22">
        <f t="shared" ref="J227:L227" si="133">(7658*SQRT(I227))/(1329*SQRT(I227) + SQRT(153160000 + 40056241*I227))</f>
        <v>0.99847434432450388</v>
      </c>
      <c r="K227" s="22"/>
      <c r="L227" s="25">
        <v>0.99847434432450388</v>
      </c>
      <c r="M227" s="25">
        <v>0.98507120482254285</v>
      </c>
      <c r="N227" s="25">
        <v>0.87648189089320472</v>
      </c>
      <c r="O227" s="25">
        <v>0.50878464391495881</v>
      </c>
      <c r="P227" s="25">
        <v>0.28909251983103246</v>
      </c>
    </row>
    <row r="228" spans="3:16" x14ac:dyDescent="0.3">
      <c r="C228" s="7">
        <v>8050</v>
      </c>
      <c r="F228">
        <f t="shared" si="107"/>
        <v>1.060630835933793</v>
      </c>
      <c r="G228" s="22">
        <f t="shared" si="95"/>
        <v>11.498225878012537</v>
      </c>
      <c r="H228">
        <v>0.01</v>
      </c>
      <c r="I228" s="22">
        <f t="shared" si="109"/>
        <v>1149.8225878012536</v>
      </c>
      <c r="J228" s="22">
        <f t="shared" ref="J228:L228" si="134">(7658*SQRT(I228))/(1329*SQRT(I228) + SQRT(153160000 + 40056241*I228))</f>
        <v>0.9986288733082016</v>
      </c>
      <c r="K228" s="22"/>
      <c r="L228" s="25">
        <v>0.9986288733082016</v>
      </c>
      <c r="M228" s="25">
        <v>0.98655413676487624</v>
      </c>
      <c r="N228" s="25">
        <v>0.88686340482013526</v>
      </c>
      <c r="O228" s="25">
        <v>0.52843663913111216</v>
      </c>
      <c r="P228" s="25">
        <v>0.30312291043013906</v>
      </c>
    </row>
    <row r="229" spans="3:16" x14ac:dyDescent="0.3">
      <c r="C229" s="7">
        <v>8100</v>
      </c>
      <c r="F229">
        <f t="shared" si="107"/>
        <v>1.1067827418799965</v>
      </c>
      <c r="G229" s="22">
        <f t="shared" si="95"/>
        <v>12.787414469279179</v>
      </c>
      <c r="H229">
        <v>0.01</v>
      </c>
      <c r="I229" s="22">
        <f t="shared" si="109"/>
        <v>1278.7414469279179</v>
      </c>
      <c r="J229" s="22">
        <f t="shared" ref="J229:L229" si="135">(7658*SQRT(I229))/(1329*SQRT(I229) + SQRT(153160000 + 40056241*I229))</f>
        <v>0.99876683273786226</v>
      </c>
      <c r="K229" s="22"/>
      <c r="L229" s="25">
        <v>0.99876683273786226</v>
      </c>
      <c r="M229" s="25">
        <v>0.98788349978752699</v>
      </c>
      <c r="N229" s="25">
        <v>0.89646571625582272</v>
      </c>
      <c r="O229" s="25">
        <v>0.54811976072645252</v>
      </c>
      <c r="P229" s="25">
        <v>0.31757598433458584</v>
      </c>
    </row>
    <row r="230" spans="3:16" x14ac:dyDescent="0.3">
      <c r="C230" s="7">
        <v>8150</v>
      </c>
      <c r="F230">
        <f t="shared" si="107"/>
        <v>1.1526049609012858</v>
      </c>
      <c r="G230" s="22">
        <f t="shared" si="95"/>
        <v>14.210356092471894</v>
      </c>
      <c r="H230">
        <v>0.01</v>
      </c>
      <c r="I230" s="22">
        <f t="shared" si="109"/>
        <v>1421.0356092471893</v>
      </c>
      <c r="J230" s="22">
        <f t="shared" ref="J230:L230" si="136">(7658*SQRT(I230))/(1329*SQRT(I230) + SQRT(153160000 + 40056241*I230))</f>
        <v>0.99889009501469539</v>
      </c>
      <c r="K230" s="22"/>
      <c r="L230" s="25">
        <v>0.99889009501469539</v>
      </c>
      <c r="M230" s="25">
        <v>0.98907561345195183</v>
      </c>
      <c r="N230" s="25">
        <v>0.90532749978840099</v>
      </c>
      <c r="O230" s="25">
        <v>0.56777171001992699</v>
      </c>
      <c r="P230" s="25">
        <v>0.33244130826487028</v>
      </c>
    </row>
    <row r="231" spans="3:16" x14ac:dyDescent="0.3">
      <c r="C231" s="7">
        <v>8200</v>
      </c>
      <c r="F231">
        <f t="shared" si="107"/>
        <v>1.198102972160072</v>
      </c>
      <c r="G231" s="22">
        <f t="shared" si="95"/>
        <v>15.779853690883918</v>
      </c>
      <c r="H231">
        <v>0.01</v>
      </c>
      <c r="I231" s="22">
        <f t="shared" si="109"/>
        <v>1577.9853690883917</v>
      </c>
      <c r="J231" s="22">
        <f t="shared" ref="J231:L231" si="137">(7658*SQRT(I231))/(1329*SQRT(I231) + SQRT(153160000 + 40056241*I231))</f>
        <v>0.99900031146989532</v>
      </c>
      <c r="K231" s="22"/>
      <c r="L231" s="25">
        <v>0.99900031146989532</v>
      </c>
      <c r="M231" s="25">
        <v>0.99014507103278582</v>
      </c>
      <c r="N231" s="25">
        <v>0.91348940403535828</v>
      </c>
      <c r="O231" s="25">
        <v>0.58732919163019703</v>
      </c>
      <c r="P231" s="25">
        <v>0.34770583079437817</v>
      </c>
    </row>
    <row r="232" spans="3:16" x14ac:dyDescent="0.3">
      <c r="C232" s="7">
        <v>8250</v>
      </c>
      <c r="F232">
        <f t="shared" si="107"/>
        <v>1.2432825429687995</v>
      </c>
      <c r="G232" s="22">
        <f t="shared" si="95"/>
        <v>17.509854729271549</v>
      </c>
      <c r="H232">
        <v>0.01</v>
      </c>
      <c r="I232" s="22">
        <f t="shared" si="109"/>
        <v>1750.9854729271549</v>
      </c>
      <c r="J232" s="22">
        <f t="shared" ref="J232:L232" si="138">(7658*SQRT(I232))/(1329*SQRT(I232) + SQRT(153160000 + 40056241*I232))</f>
        <v>0.99909893948051842</v>
      </c>
      <c r="K232" s="22"/>
      <c r="L232" s="25">
        <v>0.99909893948051842</v>
      </c>
      <c r="M232" s="25">
        <v>0.99110491192605299</v>
      </c>
      <c r="N232" s="25">
        <v>0.92099315147830696</v>
      </c>
      <c r="O232" s="25">
        <v>0.60672878264618679</v>
      </c>
      <c r="P232" s="25">
        <v>0.36335377352024206</v>
      </c>
    </row>
    <row r="233" spans="3:16" x14ac:dyDescent="0.3">
      <c r="C233" s="7">
        <v>8300</v>
      </c>
      <c r="F233">
        <f t="shared" si="107"/>
        <v>1.2881497808400724</v>
      </c>
      <c r="G233" s="22">
        <f t="shared" si="95"/>
        <v>19.415553718303727</v>
      </c>
      <c r="H233">
        <v>0.01</v>
      </c>
      <c r="I233" s="22">
        <f t="shared" si="109"/>
        <v>1941.5553718303727</v>
      </c>
      <c r="J233" s="22">
        <f t="shared" ref="J233:L233" si="139">(7658*SQRT(I233))/(1329*SQRT(I233) + SQRT(153160000 + 40056241*I233))</f>
        <v>0.99918726614456876</v>
      </c>
      <c r="K233" s="22"/>
      <c r="L233" s="25">
        <v>0.99918726614456876</v>
      </c>
      <c r="M233" s="25">
        <v>0.99196677991799598</v>
      </c>
      <c r="N233" s="25">
        <v>0.92788076315391044</v>
      </c>
      <c r="O233" s="25">
        <v>0.62590783817204043</v>
      </c>
      <c r="P233" s="25">
        <v>0.3793665471177593</v>
      </c>
    </row>
    <row r="234" spans="3:16" x14ac:dyDescent="0.3">
      <c r="C234" s="7">
        <v>8350</v>
      </c>
      <c r="F234">
        <f t="shared" si="107"/>
        <v>1.332711185536354</v>
      </c>
      <c r="G234" s="22">
        <f t="shared" si="95"/>
        <v>21.513505680063282</v>
      </c>
      <c r="H234">
        <v>0.01</v>
      </c>
      <c r="I234" s="22">
        <f t="shared" si="109"/>
        <v>2151.3505680063281</v>
      </c>
      <c r="J234" s="22">
        <f t="shared" ref="J234:L234" si="140">(7658*SQRT(I234))/(1329*SQRT(I234) + SQRT(153160000 + 40056241*I234))</f>
        <v>0.99926642896455575</v>
      </c>
      <c r="K234" s="22"/>
      <c r="L234" s="25">
        <v>0.99926642896455575</v>
      </c>
      <c r="M234" s="25">
        <v>0.99274106764511572</v>
      </c>
      <c r="N234" s="25">
        <v>0.93419390909323463</v>
      </c>
      <c r="O234" s="25">
        <v>0.64480540501028905</v>
      </c>
      <c r="P234" s="25">
        <v>0.39572269713764036</v>
      </c>
    </row>
    <row r="235" spans="3:16" x14ac:dyDescent="0.3">
      <c r="C235" s="7">
        <v>8400</v>
      </c>
      <c r="F235">
        <f t="shared" si="107"/>
        <v>1.3769737011200078</v>
      </c>
      <c r="G235" s="22">
        <f t="shared" si="95"/>
        <v>23.821752113966216</v>
      </c>
      <c r="H235">
        <v>0.01</v>
      </c>
      <c r="I235" s="22">
        <f t="shared" si="109"/>
        <v>2382.1752113966218</v>
      </c>
      <c r="J235" s="22">
        <f t="shared" ref="J235" si="141">(7658*SQRT(I235))/(1329*SQRT(I235) + SQRT(153160000 + 40056241*I235))</f>
        <v>0.99933743392895535</v>
      </c>
      <c r="K235" s="22"/>
      <c r="L235" s="25">
        <v>0.99933743392895535</v>
      </c>
      <c r="M235" s="25">
        <v>0.9934370478252651</v>
      </c>
      <c r="N235" s="25">
        <v>0.9399733799113873</v>
      </c>
      <c r="O235" s="25">
        <v>0.6633631134811625</v>
      </c>
      <c r="P235" s="25">
        <v>0.41239788432418928</v>
      </c>
    </row>
    <row r="236" spans="3:16" x14ac:dyDescent="0.3">
      <c r="C236" s="7">
        <v>8450</v>
      </c>
      <c r="F236">
        <f t="shared" si="107"/>
        <v>1.4209447680038494</v>
      </c>
      <c r="G236" s="22">
        <f t="shared" si="95"/>
        <v>26.359961280858801</v>
      </c>
      <c r="H236">
        <v>0.01</v>
      </c>
      <c r="I236" s="22">
        <f t="shared" si="109"/>
        <v>2635.9961280858802</v>
      </c>
      <c r="J236" s="22">
        <f t="shared" ref="J236:L236" si="142">(7658*SQRT(I236))/(1329*SQRT(I236) + SQRT(153160000 + 40056241*I236))</f>
        <v>0.9994011713291644</v>
      </c>
      <c r="K236" s="22"/>
      <c r="L236" s="25">
        <v>0.9994011713291644</v>
      </c>
      <c r="M236" s="25">
        <v>0.99406299199991721</v>
      </c>
      <c r="N236" s="25">
        <v>0.94525867103968764</v>
      </c>
      <c r="O236" s="25">
        <v>0.68152601730665119</v>
      </c>
      <c r="P236" s="25">
        <v>0.42936490395755605</v>
      </c>
    </row>
    <row r="237" spans="3:16" x14ac:dyDescent="0.3">
      <c r="C237" s="7">
        <v>8500</v>
      </c>
      <c r="F237">
        <f t="shared" si="107"/>
        <v>1.4646323750001073</v>
      </c>
      <c r="G237" s="22">
        <f t="shared" si="95"/>
        <v>29.149584924305621</v>
      </c>
      <c r="H237">
        <v>0.01</v>
      </c>
      <c r="I237" s="22">
        <f t="shared" si="109"/>
        <v>2914.9584924305623</v>
      </c>
      <c r="J237" s="22">
        <f t="shared" ref="J237:L237" si="143">(7658*SQRT(I237))/(1329*SQRT(I237) + SQRT(153160000 + 40056241*I237))</f>
        <v>0.99945842960465336</v>
      </c>
      <c r="K237" s="22"/>
      <c r="L237" s="25">
        <v>0.99945842960465336</v>
      </c>
      <c r="M237" s="25">
        <v>0.99462627762084777</v>
      </c>
      <c r="N237" s="25">
        <v>0.95008766859287586</v>
      </c>
      <c r="O237" s="25">
        <v>0.69924335320708042</v>
      </c>
      <c r="P237" s="25">
        <v>0.44659374822930503</v>
      </c>
    </row>
    <row r="238" spans="3:16" x14ac:dyDescent="0.3">
      <c r="C238" s="7">
        <v>8550</v>
      </c>
      <c r="F238">
        <f t="shared" si="107"/>
        <v>1.5080451113713167</v>
      </c>
      <c r="G238" s="22">
        <f t="shared" si="95"/>
        <v>32.214033900022969</v>
      </c>
      <c r="H238">
        <v>0.01</v>
      </c>
      <c r="I238" s="22">
        <f t="shared" si="109"/>
        <v>3221.4033900022969</v>
      </c>
      <c r="J238" s="22">
        <f t="shared" ref="J238:L238" si="144">(7658*SQRT(I238))/(1329*SQRT(I238) + SQRT(153160000 + 40056241*I238))</f>
        <v>0.99950990747019353</v>
      </c>
      <c r="K238" s="22"/>
      <c r="L238" s="25">
        <v>0.99950990747019353</v>
      </c>
      <c r="M238" s="25">
        <v>0.99513348435802829</v>
      </c>
      <c r="N238" s="25">
        <v>0.95449642454486783</v>
      </c>
      <c r="O238" s="25">
        <v>0.71646919529858888</v>
      </c>
      <c r="P238" s="25">
        <v>0.46405171493450775</v>
      </c>
    </row>
    <row r="239" spans="3:16" x14ac:dyDescent="0.3">
      <c r="C239" s="7">
        <v>8600</v>
      </c>
      <c r="F239">
        <f t="shared" si="107"/>
        <v>1.5511922188800753</v>
      </c>
      <c r="G239" s="22">
        <f t="shared" si="95"/>
        <v>35.57887559455262</v>
      </c>
      <c r="H239">
        <v>0.01</v>
      </c>
      <c r="I239" s="22">
        <f t="shared" si="109"/>
        <v>3557.8875594552619</v>
      </c>
      <c r="J239" s="22">
        <f t="shared" ref="J239:L239" si="145">(7658*SQRT(I239))/(1329*SQRT(I239) + SQRT(153160000 + 40056241*I239))</f>
        <v>0.99955622454543824</v>
      </c>
      <c r="K239" s="22"/>
      <c r="L239" s="25">
        <v>0.99955622454543824</v>
      </c>
      <c r="M239" s="25">
        <v>0.99559048051292642</v>
      </c>
      <c r="N239" s="25">
        <v>0.95851900849631289</v>
      </c>
      <c r="O239" s="25">
        <v>0.73316298430075721</v>
      </c>
      <c r="P239" s="25">
        <v>0.48170356479192467</v>
      </c>
    </row>
    <row r="240" spans="3:16" x14ac:dyDescent="0.3">
      <c r="C240" s="7">
        <v>8650</v>
      </c>
      <c r="F240">
        <f t="shared" si="107"/>
        <v>1.5940836438387436</v>
      </c>
      <c r="G240" s="22">
        <f t="shared" si="95"/>
        <v>39.272056494107424</v>
      </c>
      <c r="H240">
        <v>0.01</v>
      </c>
      <c r="I240" s="22">
        <f t="shared" si="109"/>
        <v>3927.2056494107424</v>
      </c>
      <c r="J240" s="22">
        <f t="shared" ref="J240:L240" si="146">(7658*SQRT(I240))/(1329*SQRT(I240) + SQRT(153160000 + 40056241*I240))</f>
        <v>0.99959793067805747</v>
      </c>
      <c r="K240" s="22"/>
      <c r="L240" s="25">
        <v>0.99959793067805747</v>
      </c>
      <c r="M240" s="25">
        <v>0.99600250040364435</v>
      </c>
      <c r="N240" s="25">
        <v>0.96218742361791554</v>
      </c>
      <c r="O240" s="25">
        <v>0.7492899176021004</v>
      </c>
      <c r="P240" s="25">
        <v>0.49951172850367914</v>
      </c>
    </row>
    <row r="241" spans="3:16" x14ac:dyDescent="0.3">
      <c r="C241" s="7">
        <v>8700</v>
      </c>
      <c r="F241">
        <f t="shared" si="107"/>
        <v>1.6367300891600252</v>
      </c>
      <c r="G241" s="22">
        <f t="shared" si="95"/>
        <v>43.324153825652942</v>
      </c>
      <c r="H241">
        <v>0.01</v>
      </c>
      <c r="I241" s="22">
        <f t="shared" si="109"/>
        <v>4332.4153825652938</v>
      </c>
      <c r="J241" s="22">
        <f t="shared" ref="J241:L241" si="147">(7658*SQRT(I241))/(1329*SQRT(I241) + SQRT(153160000 + 40056241*I241))</f>
        <v>0.99963551412649931</v>
      </c>
      <c r="K241" s="22"/>
      <c r="L241" s="25">
        <v>0.99963551412649931</v>
      </c>
      <c r="M241" s="25">
        <v>0.99637421355336842</v>
      </c>
      <c r="N241" s="25">
        <v>0.96553157512855015</v>
      </c>
      <c r="O241" s="25">
        <v>0.76482119291060602</v>
      </c>
      <c r="P241" s="25">
        <v>0.51743656325655263</v>
      </c>
    </row>
    <row r="242" spans="3:16" x14ac:dyDescent="0.3">
      <c r="C242" s="7">
        <v>8750</v>
      </c>
      <c r="F242">
        <f t="shared" si="107"/>
        <v>1.6791430664062403</v>
      </c>
      <c r="G242" s="22">
        <f t="shared" si="95"/>
        <v>47.768660849373177</v>
      </c>
      <c r="H242">
        <v>0.01</v>
      </c>
      <c r="I242" s="22">
        <f t="shared" si="109"/>
        <v>4776.8660849373173</v>
      </c>
      <c r="J242" s="22">
        <f t="shared" ref="J242:L242" si="148">(7658*SQRT(I242))/(1329*SQRT(I242) + SQRT(153160000 + 40056241*I242))</f>
        <v>0.9996694087466742</v>
      </c>
      <c r="K242" s="22"/>
      <c r="L242" s="25">
        <v>0.9996694087466742</v>
      </c>
      <c r="M242" s="25">
        <v>0.99670978646761954</v>
      </c>
      <c r="N242" s="25">
        <v>0.96857928073751309</v>
      </c>
      <c r="O242" s="25">
        <v>0.7797341050234784</v>
      </c>
      <c r="P242" s="25">
        <v>0.53543665679180785</v>
      </c>
    </row>
    <row r="243" spans="3:16" x14ac:dyDescent="0.3">
      <c r="C243" s="7">
        <v>8800</v>
      </c>
      <c r="F243">
        <f t="shared" si="107"/>
        <v>1.7213349478400772</v>
      </c>
      <c r="G243" s="22">
        <f t="shared" si="95"/>
        <v>52.642311153566219</v>
      </c>
      <c r="H243">
        <v>0.01</v>
      </c>
      <c r="I243" s="22">
        <f t="shared" si="109"/>
        <v>5264.2311153566216</v>
      </c>
      <c r="J243" s="22">
        <f t="shared" ref="J243:L243" si="149">(7658*SQRT(I243))/(1329*SQRT(I243) + SQRT(153160000 + 40056241*I243))</f>
        <v>0.99970000030803796</v>
      </c>
      <c r="K243" s="22"/>
      <c r="L243" s="25">
        <v>0.99970000030803796</v>
      </c>
      <c r="M243" s="25">
        <v>0.99701293773353417</v>
      </c>
      <c r="N243" s="25">
        <v>0.97135631370435316</v>
      </c>
      <c r="O243" s="25">
        <v>0.79401200168818464</v>
      </c>
      <c r="P243" s="25">
        <v>0.55346917549479158</v>
      </c>
    </row>
    <row r="244" spans="3:16" x14ac:dyDescent="0.3">
      <c r="C244" s="7">
        <v>8850</v>
      </c>
      <c r="F244">
        <f t="shared" si="107"/>
        <v>1.7633190184737231</v>
      </c>
      <c r="G244" s="22">
        <f t="shared" si="95"/>
        <v>57.985448209652048</v>
      </c>
      <c r="H244">
        <v>0.01</v>
      </c>
      <c r="I244" s="22">
        <f t="shared" si="109"/>
        <v>5798.544820965205</v>
      </c>
      <c r="J244" s="22">
        <f t="shared" ref="J244:L244" si="150">(7658*SQRT(I244))/(1329*SQRT(I244) + SQRT(153160000 + 40056241*I244))</f>
        <v>0.99972763204822579</v>
      </c>
      <c r="K244" s="22"/>
      <c r="L244" s="25">
        <v>0.99972763204822579</v>
      </c>
      <c r="M244" s="25">
        <v>0.99728698711903507</v>
      </c>
      <c r="N244" s="25">
        <v>0.97388647043914833</v>
      </c>
      <c r="O244" s="25">
        <v>0.807644110154636</v>
      </c>
      <c r="P244" s="25">
        <v>0.57149025124856256</v>
      </c>
    </row>
    <row r="245" spans="3:16" x14ac:dyDescent="0.3">
      <c r="C245" s="7">
        <v>8900</v>
      </c>
      <c r="F245">
        <f t="shared" si="107"/>
        <v>1.8051095281200986</v>
      </c>
      <c r="G245" s="22">
        <f t="shared" si="95"/>
        <v>63.842447514786201</v>
      </c>
      <c r="H245">
        <v>0.01</v>
      </c>
      <c r="I245" s="22">
        <f t="shared" si="109"/>
        <v>6384.2447514786199</v>
      </c>
      <c r="J245" s="22">
        <f t="shared" ref="J245:L245" si="151">(7658*SQRT(I245))/(1329*SQRT(I245) + SQRT(153160000 + 40056241*I245))</f>
        <v>0.99975260956127721</v>
      </c>
      <c r="K245" s="22"/>
      <c r="L245" s="25">
        <v>0.99975260956127721</v>
      </c>
      <c r="M245" s="25">
        <v>0.99753489929387773</v>
      </c>
      <c r="N245" s="25">
        <v>0.97619165580707457</v>
      </c>
      <c r="O245" s="25">
        <v>0.82062525051754798</v>
      </c>
      <c r="P245" s="25">
        <v>0.58945540015666975</v>
      </c>
    </row>
    <row r="246" spans="3:16" x14ac:dyDescent="0.3">
      <c r="C246" s="7">
        <v>8950</v>
      </c>
      <c r="F246">
        <f t="shared" si="107"/>
        <v>1.8467217434413641</v>
      </c>
      <c r="G246" s="22">
        <f t="shared" si="95"/>
        <v>70.262199911461295</v>
      </c>
      <c r="H246">
        <v>0.01</v>
      </c>
      <c r="I246" s="22">
        <f t="shared" si="109"/>
        <v>7026.2199911461294</v>
      </c>
      <c r="J246" s="22">
        <f t="shared" ref="J246:L246" si="152">(7658*SQRT(I246))/(1329*SQRT(I246) + SQRT(153160000 + 40056241*I246))</f>
        <v>0.9997752051022295</v>
      </c>
      <c r="K246" s="22"/>
      <c r="L246" s="25">
        <v>0.9997752051022295</v>
      </c>
      <c r="M246" s="25">
        <v>0.99775932273966617</v>
      </c>
      <c r="N246" s="25">
        <v>0.97829198046169796</v>
      </c>
      <c r="O246" s="25">
        <v>0.83295545511231728</v>
      </c>
      <c r="P246" s="25">
        <v>0.60731996475340622</v>
      </c>
    </row>
    <row r="247" spans="3:16" x14ac:dyDescent="0.3">
      <c r="C247" s="7">
        <v>9000</v>
      </c>
      <c r="F247">
        <f t="shared" si="107"/>
        <v>1.8881720000000399</v>
      </c>
      <c r="G247" s="22">
        <f t="shared" si="95"/>
        <v>77.298666170283667</v>
      </c>
      <c r="H247">
        <v>0.01</v>
      </c>
      <c r="I247" s="22">
        <f t="shared" si="109"/>
        <v>7729.8666170283668</v>
      </c>
      <c r="J247" s="22">
        <f t="shared" ref="J247" si="153">(7658*SQRT(I247))/(1329*SQRT(I247) + SQRT(153160000 + 40056241*I247))</f>
        <v>0.99979566138025677</v>
      </c>
      <c r="K247" s="22"/>
      <c r="L247" s="25">
        <v>0.99979566138025677</v>
      </c>
      <c r="M247" s="25">
        <v>0.99796262436337491</v>
      </c>
      <c r="N247" s="25">
        <v>0.9802058655844903</v>
      </c>
      <c r="O247" s="25">
        <v>0.84463951500728607</v>
      </c>
      <c r="P247" s="25">
        <v>0.62503957009604771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air_tpg</vt:lpstr>
      <vt:lpstr>C02_tpg</vt:lpstr>
      <vt:lpstr>H2_tpg</vt:lpstr>
      <vt:lpstr>dissociated_air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 Dowd</cp:lastModifiedBy>
  <dcterms:created xsi:type="dcterms:W3CDTF">2015-06-05T18:17:20Z</dcterms:created>
  <dcterms:modified xsi:type="dcterms:W3CDTF">2020-07-31T23:17:25Z</dcterms:modified>
</cp:coreProperties>
</file>