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kaufszahlenAut" sheetId="1" state="visible" r:id="rId2"/>
    <sheet name="VerkaufszahlenGer" sheetId="2" state="visible" r:id="rId3"/>
    <sheet name="VerkaufszahlenSpa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<sst xmlns="http://schemas.openxmlformats.org/spreadsheetml/2006/main" count="117" uniqueCount="51">
  <si>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</si>
  <si>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</si>
  <si>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</si>
  <si>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</si>
  <si>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</si>
  <si>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</si>
  <si>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</si>
  <si>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</si>
  <si>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</si>
  <si>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Wien</t>
  </si>
  <si>
    <t xml:space="preserve">Max Bauer</t>
  </si>
  <si>
    <t xml:space="preserve">Niederösterreich</t>
  </si>
  <si>
    <t xml:space="preserve">Theresa Mayr</t>
  </si>
  <si>
    <t xml:space="preserve">Thomas Gruber</t>
  </si>
  <si>
    <t xml:space="preserve">Steiermark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</si>
  <si>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</si>
  <si>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</si>
  <si>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</si>
  <si>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</si>
  <si>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</si>
  <si>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</si>
  <si>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</si>
  <si>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</si>
  <si>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</si>
  <si>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</si>
  <si>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Berlin</t>
  </si>
  <si>
    <t xml:space="preserve">Lena Fürst</t>
  </si>
  <si>
    <t xml:space="preserve">Hamburg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</si>
  <si>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</si>
  <si>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</si>
  <si>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</si>
  <si>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</si>
  <si>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</si>
  <si>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</si>
  <si>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</si>
  <si>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</si>
  <si>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</si>
  <si>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</si>
  <si>
    <t xml:space="preserve">Birgit Horst</t>
  </si>
  <si>
    <t xml:space="preserve">Madrid</t>
  </si>
  <si>
    <t xml:space="preserve">Alex Hörl</t>
  </si>
  <si>
    <t xml:space="preserve">Valencia</t>
  </si>
  <si>
    <t xml:space="preserve">Lukas Schneider</t>
  </si>
  <si>
    <t xml:space="preserve">Barcelona</t>
  </si>
  <si>
    <t xml:space="preserve">Isabell Kunert</t>
  </si>
  <si>
    <t xml:space="preserve">Leonhard Doppler</t>
  </si>
  <si>
    <t xml:space="preserve">Max Sieber</t>
  </si>
  <si>
    <t xml:space="preserve">Phillip Hofstadler</t>
  </si>
  <si>
    <t xml:space="preserve">Sebastian Hirsch</t>
  </si>
  <si>
    <t xml:space="preserve">Felix Eder</t>
  </si>
  <si>
    <t xml:space="preserve">Simon Kulzer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</si>
</sst>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Umsatzerwartung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VerkaufszahlenAut!$D$3:$D$13</c:f>
              <c:numCache>
                <c:formatCode>General</c:formatCode>
                <c:ptCount val="11"/>
                <c:pt idx="0">
                  <c:v>700000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VerkaufszahlenAut!$A$3:$A$13</c:f>
              <c:strCache>
                <c:ptCount val="11"/>
                <c:pt idx="0">
                  <c:v>Laurenz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VerkaufszahlenAut!$G$3:$G$13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00"/>
        <c:overlap val="0"/>
        <c:axId val="1476651"/>
        <c:axId val="86306867"/>
      </c:barChart>
      <c:catAx>
        <c:axId val="14766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06867"/>
        <c:crosses val="autoZero"/>
        <c:auto val="1"/>
        <c:lblAlgn val="ctr"/>
        <c:lblOffset val="100"/>
        <c:noMultiLvlLbl val="0"/>
      </c:catAx>
      <c:valAx>
        <c:axId val="863068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66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Umsatzerwartung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VerkaufszahlenGer!$D$3:$D$13</c:f>
              <c:numCache>
                <c:formatCode>General</c:formatCode>
                <c:ptCount val="11"/>
                <c:pt idx="0">
                  <c:v>800000</c:v>
                </c:pt>
                <c:pt idx="1">
                  <c:v>350000</c:v>
                </c:pt>
                <c:pt idx="2">
                  <c:v>230000</c:v>
                </c:pt>
                <c:pt idx="3">
                  <c:v>45000</c:v>
                </c:pt>
                <c:pt idx="4">
                  <c:v>76000</c:v>
                </c:pt>
                <c:pt idx="5">
                  <c:v>120000</c:v>
                </c:pt>
                <c:pt idx="6">
                  <c:v>543222</c:v>
                </c:pt>
                <c:pt idx="7">
                  <c:v>126222</c:v>
                </c:pt>
                <c:pt idx="8">
                  <c:v>126500</c:v>
                </c:pt>
                <c:pt idx="9">
                  <c:v>12000</c:v>
                </c:pt>
                <c:pt idx="10">
                  <c:v>123000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VerkaufszahlenGer!$G$3:$G$13</c:f>
              <c:numCache>
                <c:formatCode>General</c:formatCode>
                <c:ptCount val="11"/>
                <c:pt idx="0">
                  <c:v>828000</c:v>
                </c:pt>
                <c:pt idx="1">
                  <c:v>362250</c:v>
                </c:pt>
                <c:pt idx="2">
                  <c:v>234025</c:v>
                </c:pt>
                <c:pt idx="3">
                  <c:v>46575</c:v>
                </c:pt>
                <c:pt idx="4">
                  <c:v>77330</c:v>
                </c:pt>
                <c:pt idx="5">
                  <c:v>124200</c:v>
                </c:pt>
                <c:pt idx="6">
                  <c:v>552728.385</c:v>
                </c:pt>
                <c:pt idx="7">
                  <c:v>130639.77</c:v>
                </c:pt>
                <c:pt idx="8">
                  <c:v>128713.75</c:v>
                </c:pt>
                <c:pt idx="9">
                  <c:v>12420</c:v>
                </c:pt>
                <c:pt idx="10">
                  <c:v>125152.5</c:v>
                </c:pt>
              </c:numCache>
            </c:numRef>
          </c:val>
        </c:ser>
        <c:gapWidth val="100"/>
        <c:overlap val="0"/>
        <c:axId val="90524144"/>
        <c:axId val="33818625"/>
      </c:barChart>
      <c:catAx>
        <c:axId val="9052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18625"/>
        <c:crosses val="autoZero"/>
        <c:auto val="1"/>
        <c:lblAlgn val="ctr"/>
        <c:lblOffset val="100"/>
        <c:noMultiLvlLbl val="0"/>
      </c:catAx>
      <c:valAx>
        <c:axId val="338186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2414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Umsatzerwartung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VerkaufszahlenSpain!$A$3:$A$13</c:f>
              <c:strCache>
                <c:ptCount val="11"/>
                <c:pt idx="0">
                  <c:v>Birgit Horst</c:v>
                </c:pt>
                <c:pt idx="1">
                  <c:v>Alex Hörl</c:v>
                </c:pt>
                <c:pt idx="2">
                  <c:v>Lukas Schneider</c:v>
                </c:pt>
                <c:pt idx="3">
                  <c:v>Isabell Kunert</c:v>
                </c:pt>
                <c:pt idx="4">
                  <c:v>Leonhard Doppler</c:v>
                </c:pt>
                <c:pt idx="5">
                  <c:v>Max Sieber</c:v>
                </c:pt>
                <c:pt idx="6">
                  <c:v>Phillip Hofstadler</c:v>
                </c:pt>
                <c:pt idx="7">
                  <c:v>Sebastian Hirsch</c:v>
                </c:pt>
                <c:pt idx="8">
                  <c:v>Felix Eder</c:v>
                </c:pt>
                <c:pt idx="9">
                  <c:v>Stefan Holzer</c:v>
                </c:pt>
                <c:pt idx="10">
                  <c:v>Simon Kulzer</c:v>
                </c:pt>
              </c:strCache>
            </c:strRef>
          </c:cat>
          <c:val>
            <c:numRef>
              <c:f>VerkaufszahlenSpain!$D$3:$D$13</c:f>
              <c:numCache>
                <c:formatCode>General</c:formatCode>
                <c:ptCount val="11"/>
                <c:pt idx="0">
                  <c:v>200000</c:v>
                </c:pt>
                <c:pt idx="1">
                  <c:v>120000</c:v>
                </c:pt>
                <c:pt idx="2">
                  <c:v>340200</c:v>
                </c:pt>
                <c:pt idx="3">
                  <c:v>23000</c:v>
                </c:pt>
                <c:pt idx="4">
                  <c:v>340000</c:v>
                </c:pt>
                <c:pt idx="5">
                  <c:v>342000</c:v>
                </c:pt>
                <c:pt idx="6">
                  <c:v>234560</c:v>
                </c:pt>
                <c:pt idx="7">
                  <c:v>100000</c:v>
                </c:pt>
                <c:pt idx="8">
                  <c:v>120000</c:v>
                </c:pt>
                <c:pt idx="9">
                  <c:v>342100</c:v>
                </c:pt>
                <c:pt idx="10">
                  <c:v>236500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VerkaufszahlenSpain!$A$3:$A$13</c:f>
              <c:strCache>
                <c:ptCount val="11"/>
                <c:pt idx="0">
                  <c:v>Birgit Horst</c:v>
                </c:pt>
                <c:pt idx="1">
                  <c:v>Alex Hörl</c:v>
                </c:pt>
                <c:pt idx="2">
                  <c:v>Lukas Schneider</c:v>
                </c:pt>
                <c:pt idx="3">
                  <c:v>Isabell Kunert</c:v>
                </c:pt>
                <c:pt idx="4">
                  <c:v>Leonhard Doppler</c:v>
                </c:pt>
                <c:pt idx="5">
                  <c:v>Max Sieber</c:v>
                </c:pt>
                <c:pt idx="6">
                  <c:v>Phillip Hofstadler</c:v>
                </c:pt>
                <c:pt idx="7">
                  <c:v>Sebastian Hirsch</c:v>
                </c:pt>
                <c:pt idx="8">
                  <c:v>Felix Eder</c:v>
                </c:pt>
                <c:pt idx="9">
                  <c:v>Stefan Holzer</c:v>
                </c:pt>
                <c:pt idx="10">
                  <c:v>Simon Kulzer</c:v>
                </c:pt>
              </c:strCache>
            </c:strRef>
          </c:cat>
          <c:val>
            <c:numRef>
              <c:f>VerkaufszahlenSpain!$G$3:$G$13</c:f>
              <c:numCache>
                <c:formatCode>General</c:formatCode>
                <c:ptCount val="11"/>
                <c:pt idx="0">
                  <c:v>207000</c:v>
                </c:pt>
                <c:pt idx="1">
                  <c:v>122100</c:v>
                </c:pt>
                <c:pt idx="2">
                  <c:v>352107</c:v>
                </c:pt>
                <c:pt idx="3">
                  <c:v>23632.5</c:v>
                </c:pt>
                <c:pt idx="4">
                  <c:v>351900</c:v>
                </c:pt>
                <c:pt idx="5">
                  <c:v>351405</c:v>
                </c:pt>
                <c:pt idx="6">
                  <c:v>242769.6</c:v>
                </c:pt>
                <c:pt idx="7">
                  <c:v>102750</c:v>
                </c:pt>
                <c:pt idx="8">
                  <c:v>122100</c:v>
                </c:pt>
                <c:pt idx="9">
                  <c:v>354073.5</c:v>
                </c:pt>
                <c:pt idx="10">
                  <c:v>244777.5</c:v>
                </c:pt>
              </c:numCache>
            </c:numRef>
          </c:val>
        </c:ser>
        <c:gapWidth val="100"/>
        <c:overlap val="0"/>
        <c:axId val="84226292"/>
        <c:axId val="38243245"/>
      </c:barChart>
      <c:catAx>
        <c:axId val="842262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43245"/>
        <c:crosses val="autoZero"/>
        <c:auto val="1"/>
        <c:lblAlgn val="ctr"/>
        <c:lblOffset val="100"/>
        <c:noMultiLvlLbl val="0"/>
      </c:catAx>
      <c:valAx>
        <c:axId val="38243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262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1016280</xdr:colOff>
      <xdr:row>21</xdr:row>
      <xdr:rowOff>60480</xdr:rowOff>
    </xdr:from>
    <xdr:to>
      <xdr:col>5</xdr:col>
      <xdr:colOff>155160</xdr:colOff>
      <xdr:row>41</xdr:row>
      <xdr:rowOff>12960</xdr:rowOff>
    </xdr:to>
    <xdr:graphicFrame>
      <xdr:nvGraphicFramePr>
        <xdr:cNvPr id="0" name=""/>
        <xdr:cNvGraphicFramePr/>
      </xdr:nvGraphicFramePr>
      <xdr:xfrm>
        <a:off x="2303280" y="387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1010520</xdr:colOff>
      <xdr:row>21</xdr:row>
      <xdr:rowOff>28800</xdr:rowOff>
    </xdr:from>
    <xdr:to>
      <xdr:col>5</xdr:col>
      <xdr:colOff>149400</xdr:colOff>
      <xdr:row>40</xdr:row>
      <xdr:rowOff>143640</xdr:rowOff>
    </xdr:to>
    <xdr:graphicFrame>
      <xdr:nvGraphicFramePr>
        <xdr:cNvPr id="1" name=""/>
        <xdr:cNvGraphicFramePr/>
      </xdr:nvGraphicFramePr>
      <xdr:xfrm>
        <a:off x="2367360" y="383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660240</xdr:colOff>
      <xdr:row>23</xdr:row>
      <xdr:rowOff>114480</xdr:rowOff>
    </xdr:from>
    <xdr:to>
      <xdr:col>6</xdr:col>
      <xdr:colOff>632520</xdr:colOff>
      <xdr:row>43</xdr:row>
      <xdr:rowOff>66960</xdr:rowOff>
    </xdr:to>
    <xdr:graphicFrame>
      <xdr:nvGraphicFramePr>
        <xdr:cNvPr id="2" name=""/>
        <xdr:cNvGraphicFramePr/>
      </xdr:nvGraphicFramePr>
      <xdr:xfrm>
        <a:off x="3795120" y="424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1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23" activeCellId="0" sqref="G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0"/>
      <c r="I1" s="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11550</v>
      </c>
      <c r="G3" s="10" t="n">
        <f aca="false">D3*IF(C3&lt;20,1.0175,IF(AND(C3&lt;=38,B3=$A$17),1.0275,1.035))</f>
        <v>724500</v>
      </c>
      <c r="H3" s="0"/>
      <c r="I3" s="0"/>
    </row>
    <row r="4" customFormat="false" ht="15" hidden="false" customHeight="false" outlineLevel="0" collapsed="false">
      <c r="A4" s="11" t="s">
        <v>10</v>
      </c>
      <c r="B4" s="11" t="s">
        <v>11</v>
      </c>
      <c r="C4" s="11" t="n">
        <v>27</v>
      </c>
      <c r="D4" s="12" t="n">
        <v>275000</v>
      </c>
      <c r="E4" s="13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0"/>
      <c r="I4" s="0"/>
    </row>
    <row r="5" customFormat="false" ht="15" hidden="false" customHeight="false" outlineLevel="0" collapsed="false">
      <c r="A5" s="11" t="s">
        <v>12</v>
      </c>
      <c r="B5" s="11" t="s">
        <v>9</v>
      </c>
      <c r="C5" s="11" t="n">
        <v>36</v>
      </c>
      <c r="D5" s="12" t="n">
        <v>315000</v>
      </c>
      <c r="E5" s="13" t="n">
        <v>0</v>
      </c>
      <c r="F5" s="9" t="n">
        <f aca="false">D5*VLOOKUP(B5,$A$15:$C$17,IF(D5&lt;100000,2,3),0)*IF(E5&gt;=5,1.3,1)</f>
        <v>5197.5</v>
      </c>
      <c r="G5" s="10" t="n">
        <f aca="false">D5*IF(C5&lt;20,1.0175,IF(AND(C5&lt;=38,B5=$A$17),1.0275,1.035))</f>
        <v>323662.5</v>
      </c>
      <c r="H5" s="0"/>
      <c r="I5" s="0"/>
    </row>
    <row r="6" customFormat="false" ht="15" hidden="false" customHeight="false" outlineLevel="0" collapsed="false">
      <c r="A6" s="11" t="s">
        <v>13</v>
      </c>
      <c r="B6" s="11" t="s">
        <v>14</v>
      </c>
      <c r="C6" s="11" t="n">
        <v>10</v>
      </c>
      <c r="D6" s="12" t="n">
        <v>84000</v>
      </c>
      <c r="E6" s="13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  <c r="H6" s="0"/>
      <c r="I6" s="0"/>
    </row>
    <row r="7" customFormat="false" ht="15" hidden="false" customHeight="false" outlineLevel="0" collapsed="false">
      <c r="A7" s="11" t="s">
        <v>15</v>
      </c>
      <c r="B7" s="11" t="s">
        <v>14</v>
      </c>
      <c r="C7" s="11" t="n">
        <v>14</v>
      </c>
      <c r="D7" s="12" t="n">
        <v>97000</v>
      </c>
      <c r="E7" s="13" t="n">
        <v>8</v>
      </c>
      <c r="F7" s="9" t="n">
        <f aca="false">D7*VLOOKUP(B7,$A$15:$C$17,IF(D7&lt;100000,2,3),0)*IF(E7&gt;=5,1.3,1)</f>
        <v>1702.35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1" t="s">
        <v>16</v>
      </c>
      <c r="B8" s="11" t="s">
        <v>11</v>
      </c>
      <c r="C8" s="11" t="n">
        <v>22</v>
      </c>
      <c r="D8" s="12" t="n">
        <v>250000</v>
      </c>
      <c r="E8" s="13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1" t="s">
        <v>17</v>
      </c>
      <c r="B9" s="11" t="s">
        <v>9</v>
      </c>
      <c r="C9" s="11" t="n">
        <v>38</v>
      </c>
      <c r="D9" s="12" t="n">
        <v>425000</v>
      </c>
      <c r="E9" s="13" t="n">
        <v>4</v>
      </c>
      <c r="F9" s="9" t="n">
        <f aca="false">D9*VLOOKUP(B9,$A$15:$C$17,IF(D9&lt;100000,2,3),0)*IF(E9&gt;=5,1.3,1)</f>
        <v>7012.5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1" t="s">
        <v>18</v>
      </c>
      <c r="B10" s="11" t="s">
        <v>14</v>
      </c>
      <c r="C10" s="11" t="n">
        <v>17</v>
      </c>
      <c r="D10" s="12" t="n">
        <v>110000</v>
      </c>
      <c r="E10" s="13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1" t="s">
        <v>19</v>
      </c>
      <c r="B11" s="11" t="s">
        <v>11</v>
      </c>
      <c r="C11" s="11" t="n">
        <v>7</v>
      </c>
      <c r="D11" s="12" t="n">
        <v>55000</v>
      </c>
      <c r="E11" s="13" t="n">
        <v>6</v>
      </c>
      <c r="F11" s="9" t="n">
        <f aca="false">D11*VLOOKUP(B11,$A$15:$C$17,IF(D11&lt;100000,2,3),0)*IF(E11&gt;=5,1.3,1)</f>
        <v>965.25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1" t="s">
        <v>20</v>
      </c>
      <c r="B12" s="11" t="s">
        <v>14</v>
      </c>
      <c r="C12" s="11" t="n">
        <v>42</v>
      </c>
      <c r="D12" s="12" t="n">
        <v>460000</v>
      </c>
      <c r="E12" s="13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1" t="s">
        <v>21</v>
      </c>
      <c r="B13" s="11" t="s">
        <v>11</v>
      </c>
      <c r="C13" s="11" t="n">
        <v>25</v>
      </c>
      <c r="D13" s="12" t="n">
        <v>285000</v>
      </c>
      <c r="E13" s="13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11</v>
      </c>
      <c r="B15" s="18" t="n">
        <v>0.0135</v>
      </c>
      <c r="C15" s="18" t="n">
        <v>0.018</v>
      </c>
      <c r="D15" s="19" t="n">
        <f aca="false">COUNTIF($B$3:$B$13,A15)</f>
        <v>4</v>
      </c>
      <c r="E15" s="20" t="n">
        <f aca="false">SUMIF($B$3:$B$13,A15,$F$3:$F$13)</f>
        <v>17030.25</v>
      </c>
      <c r="F15" s="21" t="n">
        <f aca="false">SUMIF($B$3:$B$13,A15,$D$3:$D$13)</f>
        <v>865000</v>
      </c>
      <c r="AMJ15" s="0"/>
    </row>
    <row r="16" customFormat="false" ht="13.2" hidden="false" customHeight="false" outlineLevel="0" collapsed="false">
      <c r="A16" s="17" t="s">
        <v>14</v>
      </c>
      <c r="B16" s="18" t="n">
        <v>0.0135</v>
      </c>
      <c r="C16" s="18" t="n">
        <v>0.018</v>
      </c>
      <c r="D16" s="19" t="n">
        <f aca="false">COUNTIF($B$3:$B$13,A16)</f>
        <v>4</v>
      </c>
      <c r="E16" s="20" t="n">
        <f aca="false">SUMIF($B$3:$B$13,A16,$F$3:$F$13)</f>
        <v>13690.35</v>
      </c>
      <c r="F16" s="21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7" t="s">
        <v>9</v>
      </c>
      <c r="B17" s="18" t="n">
        <v>0.012</v>
      </c>
      <c r="C17" s="18" t="n">
        <v>0.0165</v>
      </c>
      <c r="D17" s="19" t="n">
        <f aca="false">COUNTIF($B$3:$B$13,A17)</f>
        <v>3</v>
      </c>
      <c r="E17" s="20" t="n">
        <f aca="false">SUMIF($B$3:$B$13,A17,$F$3:$F$13)</f>
        <v>23760</v>
      </c>
      <c r="F17" s="21" t="n">
        <f aca="false">SUMIF($B$3:$B$13,A17,$D$3:$D$13)</f>
        <v>1440000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0" activeCellId="0" sqref="B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8</v>
      </c>
      <c r="B3" s="6" t="s">
        <v>25</v>
      </c>
      <c r="C3" s="6" t="n">
        <v>34</v>
      </c>
      <c r="D3" s="7" t="n">
        <v>800000</v>
      </c>
      <c r="E3" s="8" t="n">
        <v>2</v>
      </c>
      <c r="F3" s="9" t="n">
        <f aca="false">D3*VLOOKUP(B3,$A$15:$C$17,IF(D3&lt;100000,2,3),0)*IF(E3&gt;=5,1.3,1)</f>
        <v>14400</v>
      </c>
      <c r="G3" s="10" t="n">
        <f aca="false">D3*IF(C3&lt;20,1.0175,IF(AND(C3&lt;=38,B3=$A$17),1.0275,1.035))</f>
        <v>828000</v>
      </c>
      <c r="H3" s="0"/>
      <c r="I3" s="0"/>
    </row>
    <row r="4" customFormat="false" ht="15" hidden="false" customHeight="false" outlineLevel="0" collapsed="false">
      <c r="A4" s="11" t="s">
        <v>26</v>
      </c>
      <c r="B4" s="11" t="s">
        <v>27</v>
      </c>
      <c r="C4" s="11" t="n">
        <v>23</v>
      </c>
      <c r="D4" s="12" t="n">
        <v>350000</v>
      </c>
      <c r="E4" s="13" t="n">
        <v>4</v>
      </c>
      <c r="F4" s="9" t="n">
        <f aca="false">D4*VLOOKUP(B4,$A$15:$C$17,IF(D4&lt;100000,2,3),0)*IF(E4&gt;=5,1.3,1)</f>
        <v>6300</v>
      </c>
      <c r="G4" s="10" t="n">
        <f aca="false">D4*IF(C4&lt;20,1.0175,IF(AND(C4&lt;=38,B4=$A$17),1.0275,1.035))</f>
        <v>362250</v>
      </c>
      <c r="H4" s="0"/>
      <c r="I4" s="0"/>
    </row>
    <row r="5" customFormat="false" ht="15" hidden="false" customHeight="false" outlineLevel="0" collapsed="false">
      <c r="A5" s="11" t="s">
        <v>28</v>
      </c>
      <c r="B5" s="11" t="s">
        <v>27</v>
      </c>
      <c r="C5" s="11" t="n">
        <v>12</v>
      </c>
      <c r="D5" s="12" t="n">
        <v>230000</v>
      </c>
      <c r="E5" s="13" t="n">
        <v>2</v>
      </c>
      <c r="F5" s="9" t="n">
        <f aca="false">D5*VLOOKUP(B5,$A$15:$C$17,IF(D5&lt;100000,2,3),0)*IF(E5&gt;=5,1.3,1)</f>
        <v>4140</v>
      </c>
      <c r="G5" s="10" t="n">
        <f aca="false">D5*IF(C5&lt;20,1.0175,IF(AND(C5&lt;=38,B5=$A$17),1.0275,1.035))</f>
        <v>234025</v>
      </c>
      <c r="H5" s="0"/>
      <c r="I5" s="0"/>
    </row>
    <row r="6" customFormat="false" ht="15" hidden="false" customHeight="false" outlineLevel="0" collapsed="false">
      <c r="A6" s="11" t="s">
        <v>29</v>
      </c>
      <c r="B6" s="11" t="s">
        <v>25</v>
      </c>
      <c r="C6" s="11" t="n">
        <v>35</v>
      </c>
      <c r="D6" s="12" t="n">
        <v>45000</v>
      </c>
      <c r="E6" s="13" t="n">
        <v>6</v>
      </c>
      <c r="F6" s="9" t="n">
        <f aca="false">D6*VLOOKUP(B6,$A$15:$C$17,IF(D6&lt;100000,2,3),0)*IF(E6&gt;=5,1.3,1)</f>
        <v>789.75</v>
      </c>
      <c r="G6" s="10" t="n">
        <f aca="false">D6*IF(C6&lt;20,1.0175,IF(AND(C6&lt;=38,B6=$A$17),1.0275,1.035))</f>
        <v>46575</v>
      </c>
      <c r="H6" s="0"/>
      <c r="I6" s="0"/>
    </row>
    <row r="7" customFormat="false" ht="15" hidden="false" customHeight="false" outlineLevel="0" collapsed="false">
      <c r="A7" s="11" t="s">
        <v>30</v>
      </c>
      <c r="B7" s="11" t="s">
        <v>31</v>
      </c>
      <c r="C7" s="11" t="n">
        <v>12</v>
      </c>
      <c r="D7" s="12" t="n">
        <v>76000</v>
      </c>
      <c r="E7" s="13" t="n">
        <v>0</v>
      </c>
      <c r="F7" s="9" t="n">
        <f aca="false">D7*VLOOKUP(B7,$A$15:$C$17,IF(D7&lt;100000,2,3),0)*IF(E7&gt;=5,1.3,1)</f>
        <v>912</v>
      </c>
      <c r="G7" s="10" t="n">
        <f aca="false">D7*IF(C7&lt;20,1.0175,IF(AND(C7&lt;=38,B7=$A$17),1.0275,1.035))</f>
        <v>77330</v>
      </c>
    </row>
    <row r="8" customFormat="false" ht="15" hidden="false" customHeight="false" outlineLevel="0" collapsed="false">
      <c r="A8" s="11" t="s">
        <v>32</v>
      </c>
      <c r="B8" s="11" t="s">
        <v>25</v>
      </c>
      <c r="C8" s="11" t="n">
        <v>54</v>
      </c>
      <c r="D8" s="12" t="n">
        <v>120000</v>
      </c>
      <c r="E8" s="13" t="n">
        <v>3</v>
      </c>
      <c r="F8" s="9" t="n">
        <f aca="false">D8*VLOOKUP(B8,$A$15:$C$17,IF(D8&lt;100000,2,3),0)*IF(E8&gt;=5,1.3,1)</f>
        <v>2160</v>
      </c>
      <c r="G8" s="10" t="n">
        <f aca="false">D8*IF(C8&lt;20,1.0175,IF(AND(C8&lt;=38,B8=$A$17),1.0275,1.035))</f>
        <v>124200</v>
      </c>
    </row>
    <row r="9" customFormat="false" ht="15" hidden="false" customHeight="false" outlineLevel="0" collapsed="false">
      <c r="A9" s="11" t="s">
        <v>33</v>
      </c>
      <c r="B9" s="11" t="s">
        <v>27</v>
      </c>
      <c r="C9" s="11" t="n">
        <v>12</v>
      </c>
      <c r="D9" s="12" t="n">
        <v>543222</v>
      </c>
      <c r="E9" s="13" t="n">
        <v>6</v>
      </c>
      <c r="F9" s="9" t="n">
        <f aca="false">D9*VLOOKUP(B9,$A$15:$C$17,IF(D9&lt;100000,2,3),0)*IF(E9&gt;=5,1.3,1)</f>
        <v>12711.3948</v>
      </c>
      <c r="G9" s="10" t="n">
        <f aca="false">D9*IF(C9&lt;20,1.0175,IF(AND(C9&lt;=38,B9=$A$17),1.0275,1.035))</f>
        <v>552728.385</v>
      </c>
    </row>
    <row r="10" customFormat="false" ht="15" hidden="false" customHeight="false" outlineLevel="0" collapsed="false">
      <c r="A10" s="11" t="s">
        <v>34</v>
      </c>
      <c r="B10" s="11" t="s">
        <v>25</v>
      </c>
      <c r="C10" s="11" t="n">
        <v>64</v>
      </c>
      <c r="D10" s="12" t="n">
        <v>126222</v>
      </c>
      <c r="E10" s="13" t="n">
        <v>0</v>
      </c>
      <c r="F10" s="9" t="n">
        <f aca="false">D10*VLOOKUP(B10,$A$15:$C$17,IF(D10&lt;100000,2,3),0)*IF(E10&gt;=5,1.3,1)</f>
        <v>2271.996</v>
      </c>
      <c r="G10" s="10" t="n">
        <f aca="false">D10*IF(C10&lt;20,1.0175,IF(AND(C10&lt;=38,B10=$A$17),1.0275,1.035))</f>
        <v>130639.77</v>
      </c>
    </row>
    <row r="11" customFormat="false" ht="15" hidden="false" customHeight="false" outlineLevel="0" collapsed="false">
      <c r="A11" s="11" t="s">
        <v>35</v>
      </c>
      <c r="B11" s="11" t="s">
        <v>31</v>
      </c>
      <c r="C11" s="11" t="n">
        <v>12</v>
      </c>
      <c r="D11" s="12" t="n">
        <v>126500</v>
      </c>
      <c r="E11" s="13" t="n">
        <v>1</v>
      </c>
      <c r="F11" s="9" t="n">
        <f aca="false">D11*VLOOKUP(B11,$A$15:$C$17,IF(D11&lt;100000,2,3),0)*IF(E11&gt;=5,1.3,1)</f>
        <v>2087.25</v>
      </c>
      <c r="G11" s="10" t="n">
        <f aca="false">D11*IF(C11&lt;20,1.0175,IF(AND(C11&lt;=38,B11=$A$17),1.0275,1.035))</f>
        <v>128713.75</v>
      </c>
    </row>
    <row r="12" customFormat="false" ht="15" hidden="false" customHeight="false" outlineLevel="0" collapsed="false">
      <c r="A12" s="11" t="s">
        <v>36</v>
      </c>
      <c r="B12" s="11" t="s">
        <v>25</v>
      </c>
      <c r="C12" s="11" t="n">
        <v>42</v>
      </c>
      <c r="D12" s="12" t="n">
        <v>12000</v>
      </c>
      <c r="E12" s="13" t="n">
        <v>2</v>
      </c>
      <c r="F12" s="9" t="n">
        <f aca="false">D12*VLOOKUP(B12,$A$15:$C$17,IF(D12&lt;100000,2,3),0)*IF(E12&gt;=5,1.3,1)</f>
        <v>162</v>
      </c>
      <c r="G12" s="10" t="n">
        <f aca="false">D12*IF(C12&lt;20,1.0175,IF(AND(C12&lt;=38,B12=$A$17),1.0275,1.035))</f>
        <v>12420</v>
      </c>
    </row>
    <row r="13" customFormat="false" ht="15" hidden="false" customHeight="false" outlineLevel="0" collapsed="false">
      <c r="A13" s="11" t="s">
        <v>37</v>
      </c>
      <c r="B13" s="11" t="s">
        <v>27</v>
      </c>
      <c r="C13" s="11" t="n">
        <v>12</v>
      </c>
      <c r="D13" s="12" t="n">
        <v>123000</v>
      </c>
      <c r="E13" s="13" t="n">
        <v>3</v>
      </c>
      <c r="F13" s="9" t="n">
        <f aca="false">D13*VLOOKUP(B13,$A$15:$C$17,IF(D13&lt;100000,2,3),0)*IF(E13&gt;=5,1.3,1)</f>
        <v>2214</v>
      </c>
      <c r="G13" s="10" t="n">
        <f aca="false">D13*IF(C13&lt;20,1.0175,IF(AND(C13&lt;=38,B13=$A$17),1.0275,1.035))</f>
        <v>125152.5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25</v>
      </c>
      <c r="B15" s="18" t="n">
        <v>0.0135</v>
      </c>
      <c r="C15" s="18" t="n">
        <v>0.018</v>
      </c>
      <c r="D15" s="19" t="n">
        <f aca="false">COUNTIF($B$3:$B$13,A15)</f>
        <v>5</v>
      </c>
      <c r="E15" s="20" t="n">
        <f aca="false">SUMIF($B$3:$B$13,A15,$F$3:$F$13)</f>
        <v>19783.746</v>
      </c>
      <c r="F15" s="21" t="n">
        <f aca="false">SUMIF($B$3:$B$13,A15,$D$3:$D$13)</f>
        <v>1103222</v>
      </c>
      <c r="AMJ15" s="0"/>
    </row>
    <row r="16" customFormat="false" ht="13.2" hidden="false" customHeight="false" outlineLevel="0" collapsed="false">
      <c r="A16" s="17" t="s">
        <v>27</v>
      </c>
      <c r="B16" s="18" t="n">
        <v>0.0135</v>
      </c>
      <c r="C16" s="18" t="n">
        <v>0.018</v>
      </c>
      <c r="D16" s="19" t="n">
        <f aca="false">COUNTIF($B$3:$B$13,A16)</f>
        <v>4</v>
      </c>
      <c r="E16" s="20" t="n">
        <f aca="false">SUMIF($B$3:$B$13,A16,$F$3:$F$13)</f>
        <v>25365.3948</v>
      </c>
      <c r="F16" s="21" t="n">
        <f aca="false">SUMIF($B$3:$B$13,A16,$D$3:$D$13)</f>
        <v>1246222</v>
      </c>
      <c r="AMJ16" s="0"/>
    </row>
    <row r="17" customFormat="false" ht="13.2" hidden="false" customHeight="false" outlineLevel="0" collapsed="false">
      <c r="A17" s="17" t="s">
        <v>31</v>
      </c>
      <c r="B17" s="18" t="n">
        <v>0.012</v>
      </c>
      <c r="C17" s="18" t="n">
        <v>0.0165</v>
      </c>
      <c r="D17" s="19" t="n">
        <f aca="false">COUNTIF($B$3:$B$13,A17)</f>
        <v>2</v>
      </c>
      <c r="E17" s="20" t="n">
        <f aca="false">SUMIF($B$3:$B$13,A17,$F$3:$F$13)</f>
        <v>2999.25</v>
      </c>
      <c r="F17" s="21" t="n">
        <f aca="false">SUMIF($B$3:$B$13,A17,$D$3:$D$13)</f>
        <v>202500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25.2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0"/>
      <c r="I1" s="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38</v>
      </c>
      <c r="B3" s="6" t="s">
        <v>39</v>
      </c>
      <c r="C3" s="6" t="n">
        <v>23</v>
      </c>
      <c r="D3" s="7" t="n">
        <v>200000</v>
      </c>
      <c r="E3" s="8" t="n">
        <v>12</v>
      </c>
      <c r="F3" s="9" t="n">
        <f aca="false">D3*VLOOKUP(B3,$A$15:$C$17,IF(D3&lt;100000,2,3),0)*IF(E3&gt;=5,1.3,1)</f>
        <v>4680</v>
      </c>
      <c r="G3" s="10" t="n">
        <f aca="false">D3*IF(C3&lt;20,1.0175,IF(AND(C3&lt;=38,B3=$A$17),1.0275,1.035))</f>
        <v>207000</v>
      </c>
      <c r="H3" s="0"/>
      <c r="I3" s="0"/>
    </row>
    <row r="4" customFormat="false" ht="15" hidden="false" customHeight="false" outlineLevel="0" collapsed="false">
      <c r="A4" s="11" t="s">
        <v>40</v>
      </c>
      <c r="B4" s="11" t="s">
        <v>41</v>
      </c>
      <c r="C4" s="11" t="n">
        <v>12</v>
      </c>
      <c r="D4" s="12" t="n">
        <v>120000</v>
      </c>
      <c r="E4" s="13" t="n">
        <v>2</v>
      </c>
      <c r="F4" s="9" t="n">
        <f aca="false">D4*VLOOKUP(B4,$A$15:$C$17,IF(D4&lt;100000,2,3),0)*IF(E4&gt;=5,1.3,1)</f>
        <v>2160</v>
      </c>
      <c r="G4" s="10" t="n">
        <f aca="false">D4*IF(C4&lt;20,1.0175,IF(AND(C4&lt;=38,B4=$A$17),1.0275,1.035))</f>
        <v>122100</v>
      </c>
      <c r="H4" s="0"/>
      <c r="I4" s="0"/>
    </row>
    <row r="5" customFormat="false" ht="15" hidden="false" customHeight="false" outlineLevel="0" collapsed="false">
      <c r="A5" s="11" t="s">
        <v>42</v>
      </c>
      <c r="B5" s="11" t="s">
        <v>43</v>
      </c>
      <c r="C5" s="11" t="n">
        <v>46</v>
      </c>
      <c r="D5" s="12" t="n">
        <v>340200</v>
      </c>
      <c r="E5" s="13" t="n">
        <v>5</v>
      </c>
      <c r="F5" s="9" t="n">
        <f aca="false">D5*VLOOKUP(B5,$A$15:$C$17,IF(D5&lt;100000,2,3),0)*IF(E5&gt;=5,1.3,1)</f>
        <v>7297.29</v>
      </c>
      <c r="G5" s="10" t="n">
        <f aca="false">D5*IF(C5&lt;20,1.0175,IF(AND(C5&lt;=38,B5=$A$17),1.0275,1.035))</f>
        <v>352107</v>
      </c>
      <c r="H5" s="0"/>
      <c r="I5" s="0"/>
    </row>
    <row r="6" customFormat="false" ht="15" hidden="false" customHeight="false" outlineLevel="0" collapsed="false">
      <c r="A6" s="11" t="s">
        <v>44</v>
      </c>
      <c r="B6" s="11" t="s">
        <v>43</v>
      </c>
      <c r="C6" s="11" t="n">
        <v>34</v>
      </c>
      <c r="D6" s="12" t="n">
        <v>23000</v>
      </c>
      <c r="E6" s="13" t="n">
        <v>2</v>
      </c>
      <c r="F6" s="9" t="n">
        <f aca="false">D6*VLOOKUP(B6,$A$15:$C$17,IF(D6&lt;100000,2,3),0)*IF(E6&gt;=5,1.3,1)</f>
        <v>276</v>
      </c>
      <c r="G6" s="10" t="n">
        <f aca="false">D6*IF(C6&lt;20,1.0175,IF(AND(C6&lt;=38,B6=$A$17),1.0275,1.035))</f>
        <v>23632.5</v>
      </c>
    </row>
    <row r="7" customFormat="false" ht="15" hidden="false" customHeight="false" outlineLevel="0" collapsed="false">
      <c r="A7" s="11" t="s">
        <v>45</v>
      </c>
      <c r="B7" s="11" t="s">
        <v>39</v>
      </c>
      <c r="C7" s="11" t="n">
        <v>86</v>
      </c>
      <c r="D7" s="12" t="n">
        <v>340000</v>
      </c>
      <c r="E7" s="13" t="n">
        <v>6</v>
      </c>
      <c r="F7" s="9" t="n">
        <f aca="false">D7*VLOOKUP(B7,$A$15:$C$17,IF(D7&lt;100000,2,3),0)*IF(E7&gt;=5,1.3,1)</f>
        <v>7956</v>
      </c>
      <c r="G7" s="10" t="n">
        <f aca="false">D7*IF(C7&lt;20,1.0175,IF(AND(C7&lt;=38,B7=$A$17),1.0275,1.035))</f>
        <v>351900</v>
      </c>
    </row>
    <row r="8" customFormat="false" ht="15" hidden="false" customHeight="false" outlineLevel="0" collapsed="false">
      <c r="A8" s="11" t="s">
        <v>46</v>
      </c>
      <c r="B8" s="11" t="s">
        <v>43</v>
      </c>
      <c r="C8" s="11" t="n">
        <v>34</v>
      </c>
      <c r="D8" s="12" t="n">
        <v>342000</v>
      </c>
      <c r="E8" s="13" t="n">
        <v>1</v>
      </c>
      <c r="F8" s="9" t="n">
        <f aca="false">D8*VLOOKUP(B8,$A$15:$C$17,IF(D8&lt;100000,2,3),0)*IF(E8&gt;=5,1.3,1)</f>
        <v>5643</v>
      </c>
      <c r="G8" s="10" t="n">
        <f aca="false">D8*IF(C8&lt;20,1.0175,IF(AND(C8&lt;=38,B8=$A$17),1.0275,1.035))</f>
        <v>351405</v>
      </c>
    </row>
    <row r="9" customFormat="false" ht="15" hidden="false" customHeight="false" outlineLevel="0" collapsed="false">
      <c r="A9" s="11" t="s">
        <v>47</v>
      </c>
      <c r="B9" s="11" t="s">
        <v>41</v>
      </c>
      <c r="C9" s="11" t="n">
        <v>65</v>
      </c>
      <c r="D9" s="12" t="n">
        <v>234560</v>
      </c>
      <c r="E9" s="13" t="n">
        <v>0</v>
      </c>
      <c r="F9" s="9" t="n">
        <f aca="false">D9*VLOOKUP(B9,$A$15:$C$17,IF(D9&lt;100000,2,3),0)*IF(E9&gt;=5,1.3,1)</f>
        <v>4222.08</v>
      </c>
      <c r="G9" s="10" t="n">
        <f aca="false">D9*IF(C9&lt;20,1.0175,IF(AND(C9&lt;=38,B9=$A$17),1.0275,1.035))</f>
        <v>242769.6</v>
      </c>
    </row>
    <row r="10" customFormat="false" ht="15" hidden="false" customHeight="false" outlineLevel="0" collapsed="false">
      <c r="A10" s="11" t="s">
        <v>48</v>
      </c>
      <c r="B10" s="11" t="s">
        <v>43</v>
      </c>
      <c r="C10" s="11" t="n">
        <v>23</v>
      </c>
      <c r="D10" s="12" t="n">
        <v>100000</v>
      </c>
      <c r="E10" s="13" t="n">
        <v>5</v>
      </c>
      <c r="F10" s="9" t="n">
        <f aca="false">D10*VLOOKUP(B10,$A$15:$C$17,IF(D10&lt;100000,2,3),0)*IF(E10&gt;=5,1.3,1)</f>
        <v>2145</v>
      </c>
      <c r="G10" s="10" t="n">
        <f aca="false">D10*IF(C10&lt;20,1.0175,IF(AND(C10&lt;=38,B10=$A$17),1.0275,1.035))</f>
        <v>102750</v>
      </c>
    </row>
    <row r="11" customFormat="false" ht="15" hidden="false" customHeight="false" outlineLevel="0" collapsed="false">
      <c r="A11" s="11" t="s">
        <v>49</v>
      </c>
      <c r="B11" s="11" t="s">
        <v>41</v>
      </c>
      <c r="C11" s="11" t="n">
        <v>2</v>
      </c>
      <c r="D11" s="12" t="n">
        <v>120000</v>
      </c>
      <c r="E11" s="13" t="n">
        <v>3</v>
      </c>
      <c r="F11" s="9" t="n">
        <f aca="false">D11*VLOOKUP(B11,$A$15:$C$17,IF(D11&lt;100000,2,3),0)*IF(E11&gt;=5,1.3,1)</f>
        <v>2160</v>
      </c>
      <c r="G11" s="10" t="n">
        <f aca="false">D11*IF(C11&lt;20,1.0175,IF(AND(C11&lt;=38,B11=$A$17),1.0275,1.035))</f>
        <v>122100</v>
      </c>
    </row>
    <row r="12" customFormat="false" ht="15" hidden="false" customHeight="false" outlineLevel="0" collapsed="false">
      <c r="A12" s="11" t="s">
        <v>36</v>
      </c>
      <c r="B12" s="11" t="s">
        <v>39</v>
      </c>
      <c r="C12" s="11" t="n">
        <v>45</v>
      </c>
      <c r="D12" s="12" t="n">
        <v>342100</v>
      </c>
      <c r="E12" s="13" t="n">
        <v>2</v>
      </c>
      <c r="F12" s="9" t="n">
        <f aca="false">D12*VLOOKUP(B12,$A$15:$C$17,IF(D12&lt;100000,2,3),0)*IF(E12&gt;=5,1.3,1)</f>
        <v>6157.8</v>
      </c>
      <c r="G12" s="10" t="n">
        <f aca="false">D12*IF(C12&lt;20,1.0175,IF(AND(C12&lt;=38,B12=$A$17),1.0275,1.035))</f>
        <v>354073.5</v>
      </c>
    </row>
    <row r="13" customFormat="false" ht="15" hidden="false" customHeight="false" outlineLevel="0" collapsed="false">
      <c r="A13" s="11" t="s">
        <v>50</v>
      </c>
      <c r="B13" s="11" t="s">
        <v>39</v>
      </c>
      <c r="C13" s="11" t="n">
        <v>25</v>
      </c>
      <c r="D13" s="12" t="n">
        <v>236500</v>
      </c>
      <c r="E13" s="13" t="n">
        <v>1</v>
      </c>
      <c r="F13" s="9" t="n">
        <f aca="false">D13*VLOOKUP(B13,$A$15:$C$17,IF(D13&lt;100000,2,3),0)*IF(E13&gt;=5,1.3,1)</f>
        <v>4257</v>
      </c>
      <c r="G13" s="10" t="n">
        <f aca="false">D13*IF(C13&lt;20,1.0175,IF(AND(C13&lt;=38,B13=$A$17),1.0275,1.035))</f>
        <v>244777.5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39</v>
      </c>
      <c r="B15" s="18" t="n">
        <v>0.0135</v>
      </c>
      <c r="C15" s="18" t="n">
        <v>0.018</v>
      </c>
      <c r="D15" s="19" t="n">
        <f aca="false">COUNTIF($B$3:$B$13,A15)</f>
        <v>4</v>
      </c>
      <c r="E15" s="20" t="n">
        <f aca="false">SUMIF($B$3:$B$13,A15,$F$3:$F$13)</f>
        <v>23050.8</v>
      </c>
      <c r="F15" s="21" t="n">
        <f aca="false">SUMIF($B$3:$B$13,A15,$D$3:$D$13)</f>
        <v>1118600</v>
      </c>
      <c r="AMJ15" s="0"/>
    </row>
    <row r="16" customFormat="false" ht="13.2" hidden="false" customHeight="false" outlineLevel="0" collapsed="false">
      <c r="A16" s="17" t="s">
        <v>41</v>
      </c>
      <c r="B16" s="18" t="n">
        <v>0.0135</v>
      </c>
      <c r="C16" s="18" t="n">
        <v>0.018</v>
      </c>
      <c r="D16" s="19" t="n">
        <f aca="false">COUNTIF($B$3:$B$13,A16)</f>
        <v>3</v>
      </c>
      <c r="E16" s="20" t="n">
        <f aca="false">SUMIF($B$3:$B$13,A16,$F$3:$F$13)</f>
        <v>8542.08</v>
      </c>
      <c r="F16" s="21" t="n">
        <f aca="false">SUMIF($B$3:$B$13,A16,$D$3:$D$13)</f>
        <v>474560</v>
      </c>
      <c r="AMJ16" s="0"/>
    </row>
    <row r="17" customFormat="false" ht="13.2" hidden="false" customHeight="false" outlineLevel="0" collapsed="false">
      <c r="A17" s="17" t="s">
        <v>43</v>
      </c>
      <c r="B17" s="18" t="n">
        <v>0.012</v>
      </c>
      <c r="C17" s="18" t="n">
        <v>0.0165</v>
      </c>
      <c r="D17" s="19" t="n">
        <f aca="false">COUNTIF($B$3:$B$13,A17)</f>
        <v>4</v>
      </c>
      <c r="E17" s="20" t="n">
        <f aca="false">SUMIF($B$3:$B$13,A17,$F$3:$F$13)</f>
        <v>15361.29</v>
      </c>
      <c r="F17" s="21" t="n">
        <f aca="false">SUMIF($B$3:$B$13,A17,$D$3:$D$13)</f>
        <v>805200</v>
      </c>
      <c r="AMJ17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2022-07-17T09:22:02Z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