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kaufszahlenA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<sst xmlns="http://schemas.openxmlformats.org/spreadsheetml/2006/main" count="40" uniqueCount="25">
  <si>
    <t xml:space="preserve">Verkaufszahlen</t>
  </si>
  <si>
    <t xml:space="preserve">Name</t>
  </si>
  <si>
    <t xml:space="preserve">Gebiet</t>
  </si>
  <si>
    <t xml:space="preserve">Kunden</t>
  </si>
  <si>
    <t xml:space="preserve">Umsatz</t>
  </si>
  <si>
    <t xml:space="preserve">Neukundengewinnung</t>
  </si>
  <si>
    <t xml:space="preserve">Provision</t>
  </si>
  <si>
    <t xml:space="preserve">Umsatzerwartung 2021</t>
  </si>
  <si>
    <t xml:space="preserve">Laurenz Huber</t>
  </si>
  <si>
    <t xml:space="preserve">Wien</t>
  </si>
  <si>
    <t xml:space="preserve">Max Bauer</t>
  </si>
  <si>
    <t xml:space="preserve">Niederösterreich</t>
  </si>
  <si>
    <t xml:space="preserve">Theresa Mayr</t>
  </si>
  <si>
    <t xml:space="preserve">Thomas Gruber</t>
  </si>
  <si>
    <t xml:space="preserve">Steiermark</t>
  </si>
  <si>
    <t xml:space="preserve">Martin Schuster</t>
  </si>
  <si>
    <t xml:space="preserve">Jürgen Römer</t>
  </si>
  <si>
    <t xml:space="preserve">Anna Zauner</t>
  </si>
  <si>
    <t xml:space="preserve">Marlene Aigner</t>
  </si>
  <si>
    <t xml:space="preserve">Lukas Angerer</t>
  </si>
  <si>
    <t xml:space="preserve">Mario Schneider</t>
  </si>
  <si>
    <t xml:space="preserve">Alexandra Holzer</t>
  </si>
  <si>
    <t xml:space="preserve">Umsatz kleiner als 100.000 €</t>
  </si>
  <si>
    <t xml:space="preserve">Umsatz größer als 100.000 €</t>
  </si>
  <si>
    <t xml:space="preserve">Kundenberater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</si>
</sst>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C07][$€]\ #,##0.00;[RED]\-[$€]\ #,##0.00"/>
    <numFmt numFmtId="166" formatCode="[$€-C07]\ #,##0.00;[RED]\-[$€-C07]\ #,##0.00"/>
    <numFmt numFmtId="167" formatCode="General"/>
    <numFmt numFmtId="168" formatCode="&quot;kleiner 10.00&quot;#,##0"/>
    <numFmt numFmtId="169" formatCode="&quot;ab &quot;#,##0"/>
    <numFmt numFmtId="170" formatCode="0.00\ %"/>
    <numFmt numFmtId="171" formatCode="[$€-C07]\ #,##0;\-[$€-C07]\ #,##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Linux Biolinum G"/>
      <family val="0"/>
      <charset val="1"/>
    </font>
    <font>
      <sz val="10"/>
      <name val="Trebuchet MS"/>
      <family val="2"/>
      <charset val="1"/>
    </font>
    <font>
      <sz val="12"/>
      <color rgb="FF000000"/>
      <name val="Arial"/>
      <family val="2"/>
      <charset val="1"/>
    </font>
    <font>
      <sz val="10.5"/>
      <name val="Trebuchet MS"/>
      <family val="2"/>
      <charset val="1"/>
    </font>
    <font>
      <sz val="13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4"/>
      <color rgb="FFFFFFFF"/>
      <name val="Arial"/>
      <family val="2"/>
    </font>
    <font>
      <b val="true"/>
      <sz val="12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420E"/>
      </patternFill>
    </fill>
    <fill>
      <patternFill patternType="solid">
        <fgColor rgb="FFFF8000"/>
        <bgColor rgb="FFFF8080"/>
      </patternFill>
    </fill>
    <fill>
      <patternFill patternType="solid">
        <fgColor rgb="FF00A933"/>
        <bgColor rgb="FF00808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3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3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3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A9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80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Kundenberater 2020
Auswertung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258543268133"/>
          <c:y val="0.37111171219908"/>
          <c:w val="0.713829058528046"/>
          <c:h val="0.483364890451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VerkaufszahlenAut!$D$2:$D$2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Lbls>
            <c:numFmt formatCode="[$€-C07]\ #,##0;\-[$€-C07]\ #,##0" sourceLinked="0"/>
            <c:dLbl>
              <c:idx val="1"/>
              <c:numFmt formatCode="[$€-C07]\ #,##0;\-[$€-C07]\ #,##0" sourceLinked="0"/>
              <c:txPr>
                <a:bodyPr rot="-5400000" wrap="none"/>
                <a:lstStyle/>
                <a:p>
                  <a:pPr>
                    <a:defRPr b="0" sz="10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rot="-5400000" wrap="none"/>
              <a:lstStyle/>
              <a:p>
                <a:pPr>
                  <a:defRPr b="0" sz="10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VerkaufszahlenAut!$A$3:$A$13</c:f>
              <c:strCache>
                <c:ptCount val="11"/>
                <c:pt idx="0">
                  <c:v>Laurenz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VerkaufszahlenAut!$D$3:$D$13</c:f>
              <c:numCache>
                <c:formatCode>General</c:formatCode>
                <c:ptCount val="11"/>
                <c:pt idx="0">
                  <c:v>574000</c:v>
                </c:pt>
                <c:pt idx="1">
                  <c:v>236500</c:v>
                </c:pt>
                <c:pt idx="2">
                  <c:v>327600</c:v>
                </c:pt>
                <c:pt idx="3">
                  <c:v>80640</c:v>
                </c:pt>
                <c:pt idx="4">
                  <c:v>94090</c:v>
                </c:pt>
                <c:pt idx="5">
                  <c:v>215000</c:v>
                </c:pt>
                <c:pt idx="6">
                  <c:v>408000</c:v>
                </c:pt>
                <c:pt idx="7">
                  <c:v>111100</c:v>
                </c:pt>
                <c:pt idx="8">
                  <c:v>51700</c:v>
                </c:pt>
                <c:pt idx="9">
                  <c:v>414000</c:v>
                </c:pt>
                <c:pt idx="10">
                  <c:v>324900</c:v>
                </c:pt>
              </c:numCache>
            </c:numRef>
          </c:val>
        </c:ser>
        <c:ser>
          <c:idx val="1"/>
          <c:order val="1"/>
          <c:tx>
            <c:strRef>
              <c:f>VerkaufszahlenAut!$G$2:$G$2</c:f>
              <c:strCache>
                <c:ptCount val="1"/>
                <c:pt idx="0">
                  <c:v>Umsatzerwartung 2021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VerkaufszahlenAut!$A$3:$A$13</c:f>
              <c:strCache>
                <c:ptCount val="11"/>
                <c:pt idx="0">
                  <c:v>Laurenz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VerkaufszahlenAut!$G$3:$G$13</c:f>
              <c:numCache>
                <c:formatCode>General</c:formatCode>
                <c:ptCount val="11"/>
                <c:pt idx="0">
                  <c:v>724500</c:v>
                </c:pt>
                <c:pt idx="1">
                  <c:v>284625</c:v>
                </c:pt>
                <c:pt idx="2">
                  <c:v>323662.5</c:v>
                </c:pt>
                <c:pt idx="3">
                  <c:v>85470</c:v>
                </c:pt>
                <c:pt idx="4">
                  <c:v>98697.5</c:v>
                </c:pt>
                <c:pt idx="5">
                  <c:v>258750</c:v>
                </c:pt>
                <c:pt idx="6">
                  <c:v>436687.5</c:v>
                </c:pt>
                <c:pt idx="7">
                  <c:v>111925</c:v>
                </c:pt>
                <c:pt idx="8">
                  <c:v>55962.5</c:v>
                </c:pt>
                <c:pt idx="9">
                  <c:v>476100</c:v>
                </c:pt>
                <c:pt idx="10">
                  <c:v>294975</c:v>
                </c:pt>
              </c:numCache>
            </c:numRef>
          </c:val>
        </c:ser>
        <c:gapWidth val="110"/>
        <c:overlap val="0"/>
        <c:axId val="54795272"/>
        <c:axId val="84119652"/>
      </c:barChart>
      <c:barChart>
        <c:barDir val="col"/>
        <c:grouping val="clustered"/>
        <c:varyColors val="0"/>
        <c:ser>
          <c:idx val="2"/>
          <c:order val="2"/>
          <c:tx>
            <c:strRef>
              <c:f>VerkaufszahlenAut!$C$2:$C$2</c:f>
              <c:strCache>
                <c:ptCount val="1"/>
                <c:pt idx="0">
                  <c:v>Kunden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invertIfNegative val="0"/>
          <c:dPt>
            <c:idx val="6"/>
            <c:invertIfNegative val="0"/>
            <c:spPr>
              <a:solidFill>
                <a:srgbClr val="004586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VerkaufszahlenAut!$A$3:$A$13</c:f>
              <c:strCache>
                <c:ptCount val="11"/>
                <c:pt idx="0">
                  <c:v>Laurenz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VerkaufszahlenAut!$C$3:$C$13</c:f>
              <c:numCache>
                <c:formatCode>General</c:formatCode>
                <c:ptCount val="11"/>
                <c:pt idx="0">
                  <c:v>45</c:v>
                </c:pt>
                <c:pt idx="1">
                  <c:v>27</c:v>
                </c:pt>
                <c:pt idx="2">
                  <c:v>36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38</c:v>
                </c:pt>
                <c:pt idx="7">
                  <c:v>17</c:v>
                </c:pt>
                <c:pt idx="8">
                  <c:v>7</c:v>
                </c:pt>
                <c:pt idx="9">
                  <c:v>42</c:v>
                </c:pt>
                <c:pt idx="10">
                  <c:v>25</c:v>
                </c:pt>
              </c:numCache>
            </c:numRef>
          </c:val>
        </c:ser>
        <c:gapWidth val="110"/>
        <c:overlap val="0"/>
        <c:axId val="27149539"/>
        <c:axId val="39464201"/>
      </c:barChart>
      <c:catAx>
        <c:axId val="5479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19652"/>
        <c:crosses val="autoZero"/>
        <c:auto val="1"/>
        <c:lblAlgn val="ctr"/>
        <c:lblOffset val="100"/>
        <c:noMultiLvlLbl val="0"/>
      </c:catAx>
      <c:valAx>
        <c:axId val="841196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€-C07]\ #,##0.00;[RED]\-[$€-C07]\ 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95272"/>
        <c:crosses val="autoZero"/>
        <c:crossBetween val="between"/>
      </c:valAx>
      <c:catAx>
        <c:axId val="271495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464201"/>
        <c:auto val="1"/>
        <c:lblAlgn val="ctr"/>
        <c:lblOffset val="100"/>
        <c:noMultiLvlLbl val="0"/>
      </c:catAx>
      <c:valAx>
        <c:axId val="39464201"/>
        <c:scaling>
          <c:orientation val="minMax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Anzahl Kunden</a:t>
                </a:r>
              </a:p>
            </c:rich>
          </c:tx>
          <c:layout>
            <c:manualLayout>
              <c:xMode val="edge"/>
              <c:yMode val="edge"/>
              <c:x val="0.943222467463277"/>
              <c:y val="0.52610224506356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149539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noFill/>
    </a:ln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Regionalanalyse
Umsatz je Kunde, Anzahl Kunden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714285714286"/>
          <c:y val="0.222862909038489"/>
          <c:w val="0.749714285714286"/>
          <c:h val="0.747152947960213"/>
        </c:manualLayout>
      </c:layout>
      <c:doughnutChart>
        <c:varyColors val="1"/>
        <c:ser>
          <c:idx val="0"/>
          <c:order val="0"/>
          <c:tx>
            <c:strRef>
              <c:f>VerkaufszahlenAut!$F$14:$F$14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txPr>
              <a:bodyPr wrap="none"/>
              <a:lstStyle/>
              <a:p>
                <a:pPr>
                  <a:defRPr b="0" sz="14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1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strRef>
              <c:f>VerkaufszahlenAut!$B$15:$B$17</c:f>
              <c:strCache>
                <c:ptCount val="3"/>
                <c:pt idx="0">
                  <c:v>1,35 %</c:v>
                </c:pt>
                <c:pt idx="1">
                  <c:v>1,35 %</c:v>
                </c:pt>
                <c:pt idx="2">
                  <c:v>1,20 %</c:v>
                </c:pt>
              </c:strCache>
            </c:strRef>
          </c:cat>
          <c:val>
            <c:numRef>
              <c:f>VerkaufszahlenAut!$F$15:$F$17</c:f>
              <c:numCache>
                <c:formatCode>General</c:formatCode>
                <c:ptCount val="3"/>
                <c:pt idx="0">
                  <c:v>865000</c:v>
                </c:pt>
                <c:pt idx="1">
                  <c:v>751000</c:v>
                </c:pt>
                <c:pt idx="2">
                  <c:v>1440000</c:v>
                </c:pt>
              </c:numCache>
            </c:numRef>
          </c:val>
        </c:ser>
        <c:ser>
          <c:idx val="1"/>
          <c:order val="1"/>
          <c:tx>
            <c:strRef>
              <c:f>VerkaufszahlenAut!$D$14:$D$14</c:f>
              <c:strCache>
                <c:ptCount val="1"/>
                <c:pt idx="0">
                  <c:v>Kundenberater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VerkaufszahlenAut!$B$15:$B$17</c:f>
              <c:strCache>
                <c:ptCount val="3"/>
                <c:pt idx="0">
                  <c:v>1,35 %</c:v>
                </c:pt>
                <c:pt idx="1">
                  <c:v>1,35 %</c:v>
                </c:pt>
                <c:pt idx="2">
                  <c:v>1,20 %</c:v>
                </c:pt>
              </c:strCache>
            </c:strRef>
          </c:cat>
          <c:val>
            <c:numRef>
              <c:f>VerkaufszahlenAut!$D$15:$D$17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eeeeee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1.xml"/><Relationship Id="rId2" Type="http://schemas.openxmlformats.org/officeDocument/2006/relationships/chart" Target="../charts/chart13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111240</xdr:colOff>
      <xdr:row>17</xdr:row>
      <xdr:rowOff>43920</xdr:rowOff>
    </xdr:from>
    <xdr:to>
      <xdr:col>3</xdr:col>
      <xdr:colOff>517680</xdr:colOff>
      <xdr:row>33</xdr:row>
      <xdr:rowOff>104400</xdr:rowOff>
    </xdr:to>
    <xdr:graphicFrame>
      <xdr:nvGraphicFramePr>
        <xdr:cNvPr id="0" name=""/>
        <xdr:cNvGraphicFramePr/>
      </xdr:nvGraphicFramePr>
      <xdr:xfrm>
        <a:off x="111240" y="3202920"/>
        <a:ext cx="4729680" cy="266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1027080</xdr:colOff>
      <xdr:row>17</xdr:row>
      <xdr:rowOff>95760</xdr:rowOff>
    </xdr:from>
    <xdr:to>
      <xdr:col>6</xdr:col>
      <xdr:colOff>1192680</xdr:colOff>
      <xdr:row>32</xdr:row>
      <xdr:rowOff>154080</xdr:rowOff>
    </xdr:to>
    <xdr:graphicFrame>
      <xdr:nvGraphicFramePr>
        <xdr:cNvPr id="1" name=""/>
        <xdr:cNvGraphicFramePr/>
      </xdr:nvGraphicFramePr>
      <xdr:xfrm>
        <a:off x="7058880" y="3254760"/>
        <a:ext cx="2519640" cy="249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4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5" activeCellId="0" sqref="G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23"/>
    <col collapsed="false" customWidth="true" hidden="false" outlineLevel="0" max="2" min="2" style="1" width="17.59"/>
    <col collapsed="false" customWidth="true" hidden="false" outlineLevel="0" max="3" min="3" style="1" width="24.44"/>
    <col collapsed="false" customWidth="true" hidden="false" outlineLevel="0" max="4" min="4" style="1" width="24.22"/>
    <col collapsed="false" customWidth="true" hidden="false" outlineLevel="0" max="5" min="5" style="1" width="19.52"/>
    <col collapsed="false" customWidth="true" hidden="false" outlineLevel="0" max="6" min="6" style="1" width="13.84"/>
    <col collapsed="false" customWidth="true" hidden="false" outlineLevel="0" max="7" min="7" style="1" width="26.93"/>
    <col collapsed="false" customWidth="false" hidden="false" outlineLevel="0" max="1024" min="8" style="1" width="11.54"/>
  </cols>
  <sheetData>
    <row r="1" customFormat="false" ht="18.5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</row>
    <row r="3" customFormat="false" ht="15" hidden="false" customHeight="false" outlineLevel="0" collapsed="false">
      <c r="A3" s="6" t="s">
        <v>8</v>
      </c>
      <c r="B3" s="6" t="s">
        <v>9</v>
      </c>
      <c r="C3" s="6" t="n">
        <v>45</v>
      </c>
      <c r="D3" s="7" t="n">
        <v>574000</v>
      </c>
      <c r="E3" s="8" t="n">
        <v>1</v>
      </c>
      <c r="F3" s="9" t="n">
        <f aca="false">D3*VLOOKUP(B3,$A$15:$C$17,IF(D3&lt;100000,2,3),0)*IF(E3&gt;=5,1.3,1)</f>
        <v>9471</v>
      </c>
      <c r="G3" s="10" t="n">
        <f aca="false">D3*IF(C3&lt;20,1.0175,IF(AND(C3&lt;=38,B3=$A$17),1.0275,1.035))</f>
        <v>724500</v>
      </c>
      <c r="H3" s="11" t="s">
        <v>9</v>
      </c>
    </row>
    <row r="4" customFormat="false" ht="15" hidden="false" customHeight="false" outlineLevel="0" collapsed="false">
      <c r="A4" s="12" t="s">
        <v>10</v>
      </c>
      <c r="B4" s="12" t="s">
        <v>11</v>
      </c>
      <c r="C4" s="12" t="n">
        <v>27</v>
      </c>
      <c r="D4" s="13" t="n">
        <v>236500</v>
      </c>
      <c r="E4" s="14" t="n">
        <v>5</v>
      </c>
      <c r="F4" s="9" t="n">
        <f aca="false">D4*VLOOKUP(B4,$A$15:$C$17,IF(D4&lt;100000,2,3),0)*IF(E4&gt;=5,1.3,1)</f>
        <v>430430</v>
      </c>
      <c r="G4" s="10" t="n">
        <f aca="false">D4*IF(C4&lt;20,1.0175,IF(AND(C4&lt;=38,B4=$A$17),1.0275,1.035))</f>
        <v>284625</v>
      </c>
      <c r="H4" s="15" t="n">
        <f aca="false">VLOOKUP(H3,A15:B17,2,1)</f>
        <v>0.012</v>
      </c>
    </row>
    <row r="5" customFormat="false" ht="15" hidden="false" customHeight="false" outlineLevel="0" collapsed="false">
      <c r="A5" s="12" t="s">
        <v>12</v>
      </c>
      <c r="B5" s="12" t="s">
        <v>9</v>
      </c>
      <c r="C5" s="12" t="n">
        <v>36</v>
      </c>
      <c r="D5" s="13" t="n">
        <v>327600</v>
      </c>
      <c r="E5" s="14" t="n">
        <v>0</v>
      </c>
      <c r="F5" s="9" t="n">
        <f aca="false">D5*VLOOKUP(B5,$A$15:$C$17,IF(D5&lt;100000,2,3),0)*IF(E5&gt;=5,1.3,1)</f>
        <v>5405.4</v>
      </c>
      <c r="G5" s="10" t="n">
        <f aca="false">D5*IF(C5&lt;20,1.0175,IF(AND(C5&lt;=38,B5=$A$17),1.0275,1.035))</f>
        <v>323662.5</v>
      </c>
    </row>
    <row r="6" customFormat="false" ht="15" hidden="false" customHeight="false" outlineLevel="0" collapsed="false">
      <c r="A6" s="12" t="s">
        <v>13</v>
      </c>
      <c r="B6" s="12" t="s">
        <v>14</v>
      </c>
      <c r="C6" s="12" t="n">
        <v>10</v>
      </c>
      <c r="D6" s="13" t="n">
        <v>80640</v>
      </c>
      <c r="E6" s="14" t="n">
        <v>3</v>
      </c>
      <c r="F6" s="9" t="n">
        <f aca="false">D6*VLOOKUP(B6,$A$15:$C$17,IF(D6&lt;100000,2,3),0)*IF(E6&gt;=5,1.3,1)</f>
        <v>1088.64</v>
      </c>
      <c r="G6" s="10" t="n">
        <f aca="false">D6*IF(C6&lt;20,1.0175,IF(AND(C6&lt;=38,B6=$A$17),1.0275,1.035))</f>
        <v>85470</v>
      </c>
    </row>
    <row r="7" customFormat="false" ht="15" hidden="false" customHeight="false" outlineLevel="0" collapsed="false">
      <c r="A7" s="12" t="s">
        <v>15</v>
      </c>
      <c r="B7" s="12" t="s">
        <v>14</v>
      </c>
      <c r="C7" s="12" t="n">
        <v>14</v>
      </c>
      <c r="D7" s="13" t="n">
        <v>94090</v>
      </c>
      <c r="E7" s="14" t="n">
        <v>8</v>
      </c>
      <c r="F7" s="9" t="n">
        <f aca="false">D7*VLOOKUP(B7,$A$15:$C$17,IF(D7&lt;100000,2,3),0)*IF(E7&gt;=5,1.3,1)</f>
        <v>1651.2795</v>
      </c>
      <c r="G7" s="10" t="n">
        <f aca="false">D7*IF(C7&lt;20,1.0175,IF(AND(C7&lt;=38,B7=$A$17),1.0275,1.035))</f>
        <v>98697.5</v>
      </c>
    </row>
    <row r="8" customFormat="false" ht="15" hidden="false" customHeight="false" outlineLevel="0" collapsed="false">
      <c r="A8" s="12" t="s">
        <v>16</v>
      </c>
      <c r="B8" s="12" t="s">
        <v>11</v>
      </c>
      <c r="C8" s="12" t="n">
        <v>22</v>
      </c>
      <c r="D8" s="13" t="n">
        <v>215000</v>
      </c>
      <c r="E8" s="14" t="n">
        <v>0</v>
      </c>
      <c r="F8" s="9" t="n">
        <f aca="false">D8*VLOOKUP(B8,$A$15:$C$17,IF(D8&lt;100000,2,3),0)*IF(E8&gt;=5,1.3,1)</f>
        <v>301000</v>
      </c>
      <c r="G8" s="10" t="n">
        <f aca="false">D8*IF(C8&lt;20,1.0175,IF(AND(C8&lt;=38,B8=$A$17),1.0275,1.035))</f>
        <v>258750</v>
      </c>
    </row>
    <row r="9" customFormat="false" ht="15" hidden="false" customHeight="false" outlineLevel="0" collapsed="false">
      <c r="A9" s="12" t="s">
        <v>17</v>
      </c>
      <c r="B9" s="12" t="s">
        <v>9</v>
      </c>
      <c r="C9" s="12" t="n">
        <v>38</v>
      </c>
      <c r="D9" s="13" t="n">
        <v>408000</v>
      </c>
      <c r="E9" s="14" t="n">
        <v>4</v>
      </c>
      <c r="F9" s="9" t="n">
        <f aca="false">D9*VLOOKUP(B9,$A$15:$C$17,IF(D9&lt;100000,2,3),)*IF(E9&gt;=5,1.3,1)</f>
        <v>6732</v>
      </c>
      <c r="G9" s="10" t="n">
        <f aca="false">D9*IF(C9&lt;20,1.0175,IF(AND(C9&lt;=38,B9=$A$17),1.0275,1.035))</f>
        <v>436687.5</v>
      </c>
    </row>
    <row r="10" customFormat="false" ht="15" hidden="false" customHeight="false" outlineLevel="0" collapsed="false">
      <c r="A10" s="12" t="s">
        <v>18</v>
      </c>
      <c r="B10" s="12" t="s">
        <v>14</v>
      </c>
      <c r="C10" s="12" t="n">
        <v>17</v>
      </c>
      <c r="D10" s="13" t="n">
        <v>111100</v>
      </c>
      <c r="E10" s="14" t="n">
        <v>5</v>
      </c>
      <c r="F10" s="9" t="n">
        <f aca="false">D10*VLOOKUP(B10,$A$15:$C$17,IF(D10&lt;100000,2,3),0)*IF(E10&gt;=5,1.3,1)</f>
        <v>2599.74</v>
      </c>
      <c r="G10" s="10" t="n">
        <f aca="false">D10*IF(C10&lt;20,1.0175,IF(AND(C10&lt;=38,B10=$A$17),1.0275,1.035))</f>
        <v>111925</v>
      </c>
    </row>
    <row r="11" customFormat="false" ht="15" hidden="false" customHeight="false" outlineLevel="0" collapsed="false">
      <c r="A11" s="12" t="s">
        <v>19</v>
      </c>
      <c r="B11" s="12" t="s">
        <v>11</v>
      </c>
      <c r="C11" s="12" t="n">
        <v>7</v>
      </c>
      <c r="D11" s="13" t="n">
        <v>51700</v>
      </c>
      <c r="E11" s="14" t="n">
        <v>6</v>
      </c>
      <c r="F11" s="9" t="n">
        <f aca="false">D11*VLOOKUP(B11,$A$15:$C$17,IF(D11&lt;100000,2,3),0)*IF(E11&gt;=5,1.3,1)</f>
        <v>907.335</v>
      </c>
      <c r="G11" s="10" t="n">
        <f aca="false">D11*IF(C11&lt;20,1.0175,IF(AND(C11&lt;=38,B11=$A$17),1.0275,1.035))</f>
        <v>55962.5</v>
      </c>
    </row>
    <row r="12" customFormat="false" ht="15" hidden="false" customHeight="false" outlineLevel="0" collapsed="false">
      <c r="A12" s="12" t="s">
        <v>20</v>
      </c>
      <c r="B12" s="12" t="s">
        <v>14</v>
      </c>
      <c r="C12" s="12" t="n">
        <v>42</v>
      </c>
      <c r="D12" s="13" t="n">
        <v>414000</v>
      </c>
      <c r="E12" s="14" t="n">
        <v>2</v>
      </c>
      <c r="F12" s="9" t="n">
        <f aca="false">D12*VLOOKUP(B12,$A$15:$C$17,IF(D12&lt;100000,2,3),0)*IF(E12&gt;=5,1.3,1)</f>
        <v>7452</v>
      </c>
      <c r="G12" s="10" t="n">
        <f aca="false">D12*IF(C12&lt;20,1.0175,IF(AND(C12&lt;=38,B12=$A$17),1.0275,1.035))</f>
        <v>476100</v>
      </c>
    </row>
    <row r="13" customFormat="false" ht="15" hidden="false" customHeight="false" outlineLevel="0" collapsed="false">
      <c r="A13" s="12" t="s">
        <v>21</v>
      </c>
      <c r="B13" s="12" t="s">
        <v>11</v>
      </c>
      <c r="C13" s="12" t="n">
        <v>25</v>
      </c>
      <c r="D13" s="13" t="n">
        <v>324900</v>
      </c>
      <c r="E13" s="14" t="n">
        <v>0</v>
      </c>
      <c r="F13" s="9" t="n">
        <f aca="false">D13*VLOOKUP(B13,$A$15:$C$17,IF(D13&lt;100000,2,3),0)*IF(E13&gt;=5,1.3,1)</f>
        <v>454860</v>
      </c>
      <c r="G13" s="10" t="n">
        <f aca="false">D13*IF(C13&lt;20,1.0175,IF(AND(C13&lt;=38,B13=$A$17),1.0275,1.035))</f>
        <v>294975</v>
      </c>
    </row>
    <row r="14" customFormat="false" ht="12.8" hidden="false" customHeight="false" outlineLevel="0" collapsed="false">
      <c r="A14" s="16" t="s">
        <v>2</v>
      </c>
      <c r="B14" s="17" t="s">
        <v>22</v>
      </c>
      <c r="C14" s="18" t="s">
        <v>23</v>
      </c>
      <c r="D14" s="4" t="s">
        <v>24</v>
      </c>
      <c r="E14" s="4" t="s">
        <v>6</v>
      </c>
      <c r="F14" s="5" t="s">
        <v>4</v>
      </c>
      <c r="AMJ14" s="0"/>
    </row>
    <row r="15" customFormat="false" ht="13.2" hidden="false" customHeight="false" outlineLevel="0" collapsed="false">
      <c r="A15" s="19" t="s">
        <v>11</v>
      </c>
      <c r="B15" s="20" t="n">
        <v>0.0135</v>
      </c>
      <c r="C15" s="20" t="n">
        <v>1.4</v>
      </c>
      <c r="D15" s="21" t="n">
        <f aca="false">COUNTIF($B$3:$B$13,A15)</f>
        <v>4</v>
      </c>
      <c r="E15" s="22" t="n">
        <f aca="false">SUMIF($B$3:$B$13,A15,$F$3:$F$13)</f>
        <v>1187197.335</v>
      </c>
      <c r="F15" s="23" t="n">
        <f aca="false">SUMIF($B$3:$B$13,A15,$D$3:$D$13)</f>
        <v>865000</v>
      </c>
      <c r="G15" s="0"/>
      <c r="AMJ15" s="0"/>
    </row>
    <row r="16" customFormat="false" ht="13.2" hidden="false" customHeight="false" outlineLevel="0" collapsed="false">
      <c r="A16" s="19" t="s">
        <v>14</v>
      </c>
      <c r="B16" s="20" t="n">
        <v>0.0135</v>
      </c>
      <c r="C16" s="20" t="n">
        <v>0.018</v>
      </c>
      <c r="D16" s="21" t="n">
        <f aca="false">COUNTIF($B$3:$B$13,A16)</f>
        <v>4</v>
      </c>
      <c r="E16" s="22" t="n">
        <f aca="false">SUMIF($B$3:$B$13,A16,$F$3:$F$13)</f>
        <v>12791.6595</v>
      </c>
      <c r="F16" s="23" t="n">
        <f aca="false">SUMIF($B$3:$B$13,A16,$D$3:$D$13)</f>
        <v>751000</v>
      </c>
      <c r="AMJ16" s="0"/>
    </row>
    <row r="17" customFormat="false" ht="13.2" hidden="false" customHeight="false" outlineLevel="0" collapsed="false">
      <c r="A17" s="19" t="s">
        <v>9</v>
      </c>
      <c r="B17" s="20" t="n">
        <v>0.012</v>
      </c>
      <c r="C17" s="20" t="n">
        <v>0.0165</v>
      </c>
      <c r="D17" s="21" t="n">
        <f aca="false">COUNTIF($B$3:$B$13,A17)</f>
        <v>3</v>
      </c>
      <c r="E17" s="22" t="n">
        <f aca="false">SUMIF($B$3:$B$13,A17,$F$3:$F$13)</f>
        <v>21608.4</v>
      </c>
      <c r="F17" s="23" t="n">
        <f aca="false">SUMIF($B$3:$B$13,A17,$D$3:$D$13)</f>
        <v>1440000</v>
      </c>
      <c r="AMJ17" s="0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0"/>
    </row>
    <row r="35" customFormat="false" ht="15.65" hidden="false" customHeight="true" outlineLevel="0" collapsed="false">
      <c r="A35" s="0"/>
      <c r="B35" s="0"/>
      <c r="C35" s="0"/>
      <c r="D35" s="0"/>
      <c r="E35" s="0"/>
      <c r="F35" s="0"/>
      <c r="G35" s="0"/>
      <c r="H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0"/>
    </row>
    <row r="42" customFormat="false" ht="12.8" hidden="false" customHeight="false" outlineLevel="0" collapsed="false">
      <c r="A42" s="0"/>
      <c r="B42" s="0"/>
      <c r="C42" s="0"/>
      <c r="D42" s="0"/>
      <c r="E42" s="0"/>
      <c r="F42" s="0"/>
      <c r="G42" s="0"/>
      <c r="H42" s="0"/>
    </row>
    <row r="43" customFormat="false" ht="12.8" hidden="false" customHeight="false" outlineLevel="0" collapsed="false">
      <c r="A43" s="0"/>
      <c r="B43" s="0"/>
      <c r="C43" s="0"/>
      <c r="D43" s="0"/>
      <c r="E43" s="0"/>
      <c r="F43" s="0"/>
      <c r="G43" s="0"/>
      <c r="H43" s="0"/>
    </row>
  </sheetData>
  <mergeCells count="1">
    <mergeCell ref="A1:G1"/>
  </mergeCells>
  <conditionalFormatting sqref="F15:F17">
    <cfRule type="colorScale" priority="2">
      <colorScale>
        <cfvo type="min" val="0"/>
        <cfvo type="num" val="1000000"/>
        <color rgb="FFFFFF00"/>
        <color rgb="FF77BC65"/>
      </colorScale>
    </cfRule>
  </conditionalFormatting>
  <dataValidations count="1">
    <dataValidation allowBlank="true" errorStyle="stop" operator="equal" showDropDown="false" showErrorMessage="true" showInputMessage="false" sqref="H3" type="list">
      <formula1>VerkaufszahlenAut!$A$15:$A$17</formula1>
      <formula2>0</formula2>
    </dataValidation>
  </dataValidations>
  <printOptions headings="false" gridLines="false" gridLinesSet="true" horizontalCentered="true" verticalCentered="true"/>
  <pageMargins left="0.590277777777778" right="0.590277777777778" top="0.590277777777778" bottom="0.590277777777778" header="0.511811023622047" footer="0.511811023622047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2021-02-05T20:16:44Z</dcterms:created>
  <dc:creator>Alexandra Holzer</dc:creator>
  <dc:description/>
  <dc:language>de-AT</dc:language>
  <cp:lastModifiedBy/>
  <dcterms:modified xsi:type="dcterms:W3CDTF">2022-07-09T16:45:11Z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