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65.xml" ContentType="application/vnd.openxmlformats-officedocument.drawingml.chart+xml"/>
  <Override PartName="/xl/charts/chart62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3.xml" ContentType="application/vnd.openxmlformats-officedocument.drawingml.chart+xml"/>
  <Override PartName="/xl/charts/chart66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67.xml" ContentType="application/vnd.openxmlformats-officedocument.drawingml.chart+xml"/>
  <Override PartName="/xl/charts/chart64.xml" ContentType="application/vnd.openxmlformats-officedocument.drawingml.chart+xml"/>
  <Override PartName="/xl/charts/chart7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kaufszahlenAut1" sheetId="1" state="visible" r:id="rId2"/>
    <sheet name="VerkaufszahlenGer1" sheetId="2" state="visible" r:id="rId3"/>
    <sheet name="VerkaufszahlenRus1" sheetId="3" state="visible" r:id="rId4"/>
    <sheet name="VerkaufszahlenAut2" sheetId="4" state="visible" r:id="rId5"/>
    <sheet name="VerkaufszahlenGer2" sheetId="5" state="visible" r:id="rId6"/>
    <sheet name="VerkaufszahlenSpai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<sst xmlns="http://schemas.openxmlformats.org/spreadsheetml/2006/main" count="240" uniqueCount="38">
  <si>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</si>
  <si>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</si>
  <si>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</si>
  <si>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</si>
  <si>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</si>
  <si>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</si>
  <si>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</si>
  <si>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</si>
  <si>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</si>
  <si>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Wien</t>
  </si>
  <si>
    <t xml:space="preserve">Max Bauer</t>
  </si>
  <si>
    <t xml:space="preserve">Niederösterreich</t>
  </si>
  <si>
    <t xml:space="preserve">Theresa Mayr</t>
  </si>
  <si>
    <t xml:space="preserve">Thomas Gruber</t>
  </si>
  <si>
    <t xml:space="preserve">Steiermark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</si>
  <si>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</si>
  <si>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</si>
  <si>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</si>
  <si>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</si>
  <si>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</si>
  <si>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</si>
  <si>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</si>
  <si>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</si>
  <si>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</si>
  <si>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</si>
  <si>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Berlin</t>
  </si>
  <si>
    <t xml:space="preserve">Hamburg</t>
  </si>
  <si>
    <t xml:space="preserve">Lena Fürst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</si>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</sst>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C07][$€]\ #,##0.00;[RED]\-[$€]\ #,##0.00"/>
    <numFmt numFmtId="166" formatCode="[$€-C07]\ #,##0.00;[RED]\-[$€-C07]\ #,##0.00"/>
    <numFmt numFmtId="167" formatCode="General"/>
    <numFmt numFmtId="168" formatCode="&quot;kleiner 10.00&quot;#,##0"/>
    <numFmt numFmtId="169" formatCode="&quot;ab &quot;#,##0"/>
    <numFmt numFmtId="170" formatCode="0.00\ %"/>
    <numFmt numFmtId="171" formatCode="[$€-C07]\ #,##0;\-[$€-C07]\ #,##0"/>
    <numFmt numFmtId="172" formatCode="[$€-C07]\ #,##0.00;[RED]\-[$€-C07]\ 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VerkaufszahlenAut1!$D$2:$D$2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VerkaufszahlenAut1!$A$3:$A$13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VerkaufszahlenAut1!$D$3:$D$13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VerkaufszahlenAut1!$G$2:$G$2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VerkaufszahlenAut1!$A$3:$A$13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VerkaufszahlenAut1!$G$3:$G$13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20046575"/>
        <c:axId val="81341796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VerkaufszahlenAut1!$C$2:$C$2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VerkaufszahlenAut1!$A$3:$A$13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VerkaufszahlenAut1!$C$3:$C$13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88121980"/>
        <c:axId val="37225511"/>
      </c:barChart>
      <c:catAx>
        <c:axId val="200465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41796"/>
        <c:crosses val="autoZero"/>
        <c:auto val="1"/>
        <c:lblAlgn val="ctr"/>
        <c:lblOffset val="100"/>
        <c:noMultiLvlLbl val="0"/>
      </c:catAx>
      <c:valAx>
        <c:axId val="81341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46575"/>
        <c:crosses val="autoZero"/>
        <c:crossBetween val="between"/>
      </c:valAx>
      <c:catAx>
        <c:axId val="881219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25511"/>
        <c:auto val="1"/>
        <c:lblAlgn val="ctr"/>
        <c:lblOffset val="100"/>
        <c:noMultiLvlLbl val="0"/>
      </c:catAx>
      <c:valAx>
        <c:axId val="37225511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142030750495"/>
              <c:y val="0.52617340727715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2198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33819117017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VerkaufszahlenAut1!$F$14:$F$14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VerkaufszahlenAut1!$B$15:$B$17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VerkaufszahlenAut1!$F$15:$F$17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1440000</c:v>
                </c:pt>
              </c:numCache>
            </c:numRef>
          </c:val>
        </c:ser>
        <c:ser>
          <c:idx val="1"/>
          <c:order val="1"/>
          <c:tx>
            <c:strRef>
              <c:f>VerkaufszahlenAut1!$D$14:$D$14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VerkaufszahlenAut1!$B$15:$B$17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VerkaufszahlenAut1!$D$15:$D$17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VerkaufszahlenGer1!$D$2:$D$2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VerkaufszahlenGer1!$D$3:$D$13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VerkaufszahlenGer1!$G$2:$G$2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VerkaufszahlenGer1!$G$3:$G$13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98781798"/>
        <c:axId val="61868283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VerkaufszahlenGer1!$C$2:$C$2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VerkaufszahlenGer1!$C$3:$C$13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90405598"/>
        <c:axId val="44840765"/>
      </c:barChart>
      <c:catAx>
        <c:axId val="987817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68283"/>
        <c:crosses val="autoZero"/>
        <c:auto val="1"/>
        <c:lblAlgn val="ctr"/>
        <c:lblOffset val="100"/>
        <c:noMultiLvlLbl val="0"/>
      </c:catAx>
      <c:valAx>
        <c:axId val="61868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81798"/>
        <c:crosses val="autoZero"/>
        <c:crossBetween val="between"/>
      </c:valAx>
      <c:catAx>
        <c:axId val="904055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40765"/>
        <c:auto val="1"/>
        <c:lblAlgn val="ctr"/>
        <c:lblOffset val="100"/>
        <c:noMultiLvlLbl val="0"/>
      </c:catAx>
      <c:valAx>
        <c:axId val="44840765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065915664485"/>
              <c:y val="0.52617340727715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0559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33819117017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VerkaufszahlenGer1!$F$14:$F$14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VerkaufszahlenGer1!$B$15:$B$17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VerkaufszahlenGer1!$F$15:$F$17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VerkaufszahlenGer1!$D$14:$D$14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VerkaufszahlenGer1!$B$15:$B$17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VerkaufszahlenGer1!$D$15:$D$17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VerkaufszahlenRus1!$D$2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VerkaufszahlenRus1!$A$3:$A$13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VerkaufszahlenRus1!$D$3:$D$13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VerkaufszahlenRus1!$G$2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VerkaufszahlenRus1!$A$3:$A$13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VerkaufszahlenRus1!$G$3:$G$13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78200890"/>
        <c:axId val="91842155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VerkaufszahlenRus1!$C$2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VerkaufszahlenRus1!$A$3:$A$13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VerkaufszahlenRus1!$C$3:$C$13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54378737"/>
        <c:axId val="96873369"/>
      </c:barChart>
      <c:catAx>
        <c:axId val="78200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42155"/>
        <c:crosses val="autoZero"/>
        <c:auto val="1"/>
        <c:lblAlgn val="ctr"/>
        <c:lblOffset val="100"/>
        <c:noMultiLvlLbl val="0"/>
      </c:catAx>
      <c:valAx>
        <c:axId val="918421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00890"/>
        <c:crosses val="autoZero"/>
        <c:crossBetween val="between"/>
      </c:valAx>
      <c:catAx>
        <c:axId val="543787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73369"/>
        <c:auto val="1"/>
        <c:lblAlgn val="ctr"/>
        <c:lblOffset val="100"/>
        <c:noMultiLvlLbl val="0"/>
      </c:catAx>
      <c:valAx>
        <c:axId val="96873369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2989800578475"/>
              <c:y val="0.5263086703638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7873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9094156308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VerkaufszahlenRus1!$F$14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VerkaufszahlenRus1!$B$15:$B$17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VerkaufszahlenRus1!$F$15:$F$17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VerkaufszahlenRus1!$D$14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VerkaufszahlenRus1!$B$15:$B$17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VerkaufszahlenRus1!$D$15:$D$17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VerkaufszahlenAut2!$D$2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VerkaufszahlenAut2!$A$3:$A$13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VerkaufszahlenAut2!$D$3:$D$13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VerkaufszahlenAut2!$G$2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VerkaufszahlenAut2!$A$3:$A$13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VerkaufszahlenAut2!$G$3:$G$13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62466606"/>
        <c:axId val="96422745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VerkaufszahlenAut2!$C$2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VerkaufszahlenAut2!$A$3:$A$13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VerkaufszahlenAut2!$C$3:$C$13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88036702"/>
        <c:axId val="64504195"/>
      </c:barChart>
      <c:catAx>
        <c:axId val="624666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22745"/>
        <c:crosses val="autoZero"/>
        <c:auto val="1"/>
        <c:lblAlgn val="ctr"/>
        <c:lblOffset val="100"/>
        <c:noMultiLvlLbl val="0"/>
      </c:catAx>
      <c:valAx>
        <c:axId val="964227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66606"/>
        <c:crosses val="autoZero"/>
        <c:crossBetween val="between"/>
      </c:valAx>
      <c:catAx>
        <c:axId val="880367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04195"/>
        <c:auto val="1"/>
        <c:lblAlgn val="ctr"/>
        <c:lblOffset val="100"/>
        <c:noMultiLvlLbl val="0"/>
      </c:catAx>
      <c:valAx>
        <c:axId val="64504195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065915664485"/>
              <c:y val="0.5263086703638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3670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9094156308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VerkaufszahlenAut2!$F$14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VerkaufszahlenAut2!$B$15:$B$17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VerkaufszahlenAut2!$F$15:$F$17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1440000</c:v>
                </c:pt>
              </c:numCache>
            </c:numRef>
          </c:val>
        </c:ser>
        <c:ser>
          <c:idx val="1"/>
          <c:order val="1"/>
          <c:tx>
            <c:strRef>
              <c:f>VerkaufszahlenAut2!$D$14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VerkaufszahlenAut2!$B$15:$B$17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VerkaufszahlenAut2!$D$15:$D$17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VerkaufszahlenGer2!$D$2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VerkaufszahlenGer2!$A$3:$A$13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VerkaufszahlenGer2!$D$3:$D$13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VerkaufszahlenGer2!$G$2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VerkaufszahlenGer2!$A$3:$A$13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VerkaufszahlenGer2!$G$3:$G$13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53495867"/>
        <c:axId val="61926818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VerkaufszahlenGer2!$C$2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VerkaufszahlenGer2!$A$3:$A$13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VerkaufszahlenGer2!$C$3:$C$13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57233545"/>
        <c:axId val="3745871"/>
      </c:barChart>
      <c:catAx>
        <c:axId val="534958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26818"/>
        <c:crosses val="autoZero"/>
        <c:auto val="1"/>
        <c:lblAlgn val="ctr"/>
        <c:lblOffset val="100"/>
        <c:noMultiLvlLbl val="0"/>
      </c:catAx>
      <c:valAx>
        <c:axId val="619268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95867"/>
        <c:crosses val="autoZero"/>
        <c:crossBetween val="between"/>
      </c:valAx>
      <c:catAx>
        <c:axId val="572335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5871"/>
        <c:auto val="1"/>
        <c:lblAlgn val="ctr"/>
        <c:lblOffset val="100"/>
        <c:noMultiLvlLbl val="0"/>
      </c:catAx>
      <c:valAx>
        <c:axId val="3745871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2989800578475"/>
              <c:y val="0.5263086703638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3354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9094156308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VerkaufszahlenGer2!$F$14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VerkaufszahlenGer2!$B$15:$B$17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VerkaufszahlenGer2!$F$15:$F$17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VerkaufszahlenGer2!$D$14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VerkaufszahlenGer2!$B$15:$B$17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VerkaufszahlenGer2!$D$15:$D$17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720353174"/>
          <c:y val="0.371026646828081"/>
          <c:w val="0.713807276602223"/>
          <c:h val="0.4832950087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VerkaufszahlenSpain!$D$2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VerkaufszahlenSpain!$A$3:$A$13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VerkaufszahlenSpain!$D$3:$D$13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VerkaufszahlenSpain!$G$2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VerkaufszahlenSpain!$A$3:$A$13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VerkaufszahlenSpain!$G$3:$G$13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15089295"/>
        <c:axId val="80519558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VerkaufszahlenSpain!$C$2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VerkaufszahlenSpain!$A$3:$A$13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VerkaufszahlenSpain!$C$3:$C$13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92396527"/>
        <c:axId val="60919171"/>
      </c:barChart>
      <c:catAx>
        <c:axId val="150892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19558"/>
        <c:crosses val="autoZero"/>
        <c:auto val="1"/>
        <c:lblAlgn val="ctr"/>
        <c:lblOffset val="100"/>
        <c:noMultiLvlLbl val="0"/>
      </c:catAx>
      <c:valAx>
        <c:axId val="805195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89295"/>
        <c:crosses val="autoZero"/>
        <c:crossBetween val="between"/>
      </c:valAx>
      <c:catAx>
        <c:axId val="923965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19171"/>
        <c:auto val="1"/>
        <c:lblAlgn val="ctr"/>
        <c:lblOffset val="100"/>
        <c:noMultiLvlLbl val="0"/>
      </c:catAx>
      <c:valAx>
        <c:axId val="60919171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2989800578475"/>
              <c:y val="0.5263086703638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9652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9094156308"/>
          <c:y val="0.222895040369089"/>
          <c:w val="0.749678525503643"/>
          <c:h val="0.747116493656286"/>
        </c:manualLayout>
      </c:layout>
      <c:doughnutChart>
        <c:varyColors val="1"/>
        <c:ser>
          <c:idx val="0"/>
          <c:order val="0"/>
          <c:tx>
            <c:strRef>
              <c:f>VerkaufszahlenSpain!$F$14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VerkaufszahlenSpain!$B$15:$B$17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VerkaufszahlenSpain!$F$15:$F$17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VerkaufszahlenSpain!$D$14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VerkaufszahlenSpain!$B$15:$B$17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VerkaufszahlenSpain!$D$15:$D$17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19080</xdr:colOff>
      <xdr:row>33</xdr:row>
      <xdr:rowOff>104040</xdr:rowOff>
    </xdr:to>
    <xdr:graphicFrame>
      <xdr:nvGraphicFramePr>
        <xdr:cNvPr id="0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1" name=""/>
        <xdr:cNvGraphicFramePr/>
      </xdr:nvGraphicFramePr>
      <xdr:xfrm>
        <a:off x="75574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517320</xdr:colOff>
      <xdr:row>33</xdr:row>
      <xdr:rowOff>104040</xdr:rowOff>
    </xdr:to>
    <xdr:graphicFrame>
      <xdr:nvGraphicFramePr>
        <xdr:cNvPr id="2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3" name=""/>
        <xdr:cNvGraphicFramePr/>
      </xdr:nvGraphicFramePr>
      <xdr:xfrm>
        <a:off x="70588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517320</xdr:colOff>
      <xdr:row>33</xdr:row>
      <xdr:rowOff>104040</xdr:rowOff>
    </xdr:to>
    <xdr:graphicFrame>
      <xdr:nvGraphicFramePr>
        <xdr:cNvPr id="4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5" name=""/>
        <xdr:cNvGraphicFramePr/>
      </xdr:nvGraphicFramePr>
      <xdr:xfrm>
        <a:off x="70588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19080</xdr:colOff>
      <xdr:row>33</xdr:row>
      <xdr:rowOff>104040</xdr:rowOff>
    </xdr:to>
    <xdr:graphicFrame>
      <xdr:nvGraphicFramePr>
        <xdr:cNvPr id="6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7" name=""/>
        <xdr:cNvGraphicFramePr/>
      </xdr:nvGraphicFramePr>
      <xdr:xfrm>
        <a:off x="75574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517320</xdr:colOff>
      <xdr:row>33</xdr:row>
      <xdr:rowOff>104040</xdr:rowOff>
    </xdr:to>
    <xdr:graphicFrame>
      <xdr:nvGraphicFramePr>
        <xdr:cNvPr id="8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9" name=""/>
        <xdr:cNvGraphicFramePr/>
      </xdr:nvGraphicFramePr>
      <xdr:xfrm>
        <a:off x="70588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517320</xdr:colOff>
      <xdr:row>33</xdr:row>
      <xdr:rowOff>104040</xdr:rowOff>
    </xdr:to>
    <xdr:graphicFrame>
      <xdr:nvGraphicFramePr>
        <xdr:cNvPr id="10" name=""/>
        <xdr:cNvGraphicFramePr/>
      </xdr:nvGraphicFramePr>
      <xdr:xfrm>
        <a:off x="111240" y="3202920"/>
        <a:ext cx="472932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1192320</xdr:colOff>
      <xdr:row>32</xdr:row>
      <xdr:rowOff>153720</xdr:rowOff>
    </xdr:to>
    <xdr:graphicFrame>
      <xdr:nvGraphicFramePr>
        <xdr:cNvPr id="11" name=""/>
        <xdr:cNvGraphicFramePr/>
      </xdr:nvGraphicFramePr>
      <xdr:xfrm>
        <a:off x="7058880" y="3254760"/>
        <a:ext cx="25192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4" activeCellId="0" sqref="D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11550</v>
      </c>
      <c r="G3" s="10" t="n">
        <f aca="false">D3*IF(C3&lt;20,1.0175,IF(AND(C3&lt;=38,B3=$A$17),1.0275,1.035))</f>
        <v>724500</v>
      </c>
      <c r="H3" s="11" t="s">
        <v>9</v>
      </c>
    </row>
    <row r="4" customFormat="false" ht="15" hidden="false" customHeight="false" outlineLevel="0" collapsed="false">
      <c r="A4" s="12" t="s">
        <v>10</v>
      </c>
      <c r="B4" s="12" t="s">
        <v>11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15" t="n">
        <f aca="false">VLOOKUP(H3,A15:B17,2)</f>
        <v>0.012</v>
      </c>
    </row>
    <row r="5" customFormat="false" ht="15" hidden="false" customHeight="false" outlineLevel="0" collapsed="false">
      <c r="A5" s="12" t="s">
        <v>12</v>
      </c>
      <c r="B5" s="12" t="s">
        <v>9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5197.5</v>
      </c>
      <c r="G5" s="10" t="n">
        <f aca="false">D5*IF(C5&lt;20,1.0175,IF(AND(C5&lt;=38,B5=$A$17),1.0275,1.035))</f>
        <v>323662.5</v>
      </c>
    </row>
    <row r="6" customFormat="false" ht="15" hidden="false" customHeight="false" outlineLevel="0" collapsed="false">
      <c r="A6" s="12" t="s">
        <v>13</v>
      </c>
      <c r="B6" s="12" t="s">
        <v>14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15</v>
      </c>
      <c r="B7" s="12" t="s">
        <v>14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1702.35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16</v>
      </c>
      <c r="B8" s="12" t="s">
        <v>11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17</v>
      </c>
      <c r="B9" s="12" t="s">
        <v>9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7012.5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2" t="s">
        <v>18</v>
      </c>
      <c r="B10" s="12" t="s">
        <v>14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19</v>
      </c>
      <c r="B11" s="12" t="s">
        <v>11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965.25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20</v>
      </c>
      <c r="B12" s="12" t="s">
        <v>14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21</v>
      </c>
      <c r="B13" s="12" t="s">
        <v>11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11</v>
      </c>
      <c r="B15" s="20" t="n">
        <v>0.0135</v>
      </c>
      <c r="C15" s="20" t="n">
        <v>0.018</v>
      </c>
      <c r="D15" s="21" t="n">
        <f aca="false">COUNTIF($B$3:$B$13,A15)</f>
        <v>4</v>
      </c>
      <c r="E15" s="22" t="n">
        <f aca="false">SUMIF($B$3:$B$13,A15,$F$3:$F$13)</f>
        <v>17030.25</v>
      </c>
      <c r="F15" s="23" t="n">
        <f aca="false">SUMIF($B$3:$B$13,A15,$D$3:$D$13)</f>
        <v>865000</v>
      </c>
      <c r="AMJ15" s="0"/>
    </row>
    <row r="16" customFormat="false" ht="13.2" hidden="false" customHeight="false" outlineLevel="0" collapsed="false">
      <c r="A16" s="19" t="s">
        <v>14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13690.35</v>
      </c>
      <c r="F16" s="23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9" t="s">
        <v>9</v>
      </c>
      <c r="B17" s="20" t="n">
        <v>0.012</v>
      </c>
      <c r="C17" s="20" t="n">
        <v>0.0165</v>
      </c>
      <c r="D17" s="21" t="n">
        <f aca="false">COUNTIF($B$3:$B$13,A17)</f>
        <v>3</v>
      </c>
      <c r="E17" s="22" t="n">
        <f aca="false">SUMIF($B$3:$B$13,A17,$F$3:$F$13)</f>
        <v>23760</v>
      </c>
      <c r="F17" s="23" t="n">
        <f aca="false">SUMIF($B$3:$B$13,A17,$D$3:$D$13)</f>
        <v>1440000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VerkaufszahlenAut1!$A$15:$A$17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12600</v>
      </c>
      <c r="G3" s="10" t="n">
        <f aca="false">D3*IF(C3&lt;20,1.0175,IF(AND(C3&lt;=38,B3=$A$17),1.0275,1.035))</f>
        <v>724500</v>
      </c>
      <c r="H3" s="11" t="s">
        <v>26</v>
      </c>
    </row>
    <row r="4" customFormat="false" ht="15" hidden="false" customHeight="false" outlineLevel="0" collapsed="false">
      <c r="A4" s="12" t="s">
        <v>27</v>
      </c>
      <c r="B4" s="12" t="s">
        <v>26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24" t="n">
        <f aca="false">VLOOKUP(H3,A15:B17,2)</f>
        <v>0.0135</v>
      </c>
    </row>
    <row r="5" customFormat="false" ht="15" hidden="false" customHeight="false" outlineLevel="0" collapsed="false">
      <c r="A5" s="12" t="s">
        <v>28</v>
      </c>
      <c r="B5" s="12" t="s">
        <v>26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5670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2" t="s">
        <v>29</v>
      </c>
      <c r="B6" s="12" t="s">
        <v>25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30</v>
      </c>
      <c r="B7" s="12" t="s">
        <v>31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1513.2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32</v>
      </c>
      <c r="B8" s="12" t="s">
        <v>25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33</v>
      </c>
      <c r="B9" s="12" t="s">
        <v>26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7650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2" t="s">
        <v>34</v>
      </c>
      <c r="B10" s="12" t="s">
        <v>25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35</v>
      </c>
      <c r="B11" s="12" t="s">
        <v>31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858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36</v>
      </c>
      <c r="B12" s="12" t="s">
        <v>25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37</v>
      </c>
      <c r="B13" s="12" t="s">
        <v>26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25</v>
      </c>
      <c r="B15" s="20" t="n">
        <v>0.0135</v>
      </c>
      <c r="C15" s="20" t="n">
        <v>0.018</v>
      </c>
      <c r="D15" s="21" t="n">
        <f aca="false">COUNTIF($B$3:$B$13,A15)</f>
        <v>5</v>
      </c>
      <c r="E15" s="22" t="n">
        <f aca="false">SUMIF($B$3:$B$13,A15,$F$3:$F$13)</f>
        <v>29088</v>
      </c>
      <c r="F15" s="23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9" t="s">
        <v>26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24885</v>
      </c>
      <c r="F16" s="23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9" t="s">
        <v>31</v>
      </c>
      <c r="B17" s="20" t="n">
        <v>0.012</v>
      </c>
      <c r="C17" s="20" t="n">
        <v>0.0165</v>
      </c>
      <c r="D17" s="21" t="n">
        <f aca="false">COUNTIF($B$3:$B$13,A17)</f>
        <v>2</v>
      </c>
      <c r="E17" s="22" t="n">
        <f aca="false">SUMIF($B$3:$B$13,A17,$F$3:$F$13)</f>
        <v>2371.2</v>
      </c>
      <c r="F17" s="23" t="n">
        <f aca="false">SUMIF($B$3:$B$13,A17,$D$3:$D$13)</f>
        <v>152000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VerkaufszahlenGer1!$A$15:$A$17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12600</v>
      </c>
      <c r="G3" s="10" t="n">
        <f aca="false">D3*IF(C3&lt;20,1.0175,IF(AND(C3&lt;=38,B3=$A$17),1.0275,1.035))</f>
        <v>724500</v>
      </c>
      <c r="H3" s="11" t="s">
        <v>26</v>
      </c>
    </row>
    <row r="4" customFormat="false" ht="15" hidden="false" customHeight="false" outlineLevel="0" collapsed="false">
      <c r="A4" s="12" t="s">
        <v>27</v>
      </c>
      <c r="B4" s="12" t="s">
        <v>26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24" t="n">
        <f aca="false">VLOOKUP(H3,A15:B17,2)</f>
        <v>0.0135</v>
      </c>
    </row>
    <row r="5" customFormat="false" ht="15" hidden="false" customHeight="false" outlineLevel="0" collapsed="false">
      <c r="A5" s="12" t="s">
        <v>28</v>
      </c>
      <c r="B5" s="12" t="s">
        <v>26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5670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2" t="s">
        <v>29</v>
      </c>
      <c r="B6" s="12" t="s">
        <v>25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30</v>
      </c>
      <c r="B7" s="12" t="s">
        <v>31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1513.2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32</v>
      </c>
      <c r="B8" s="12" t="s">
        <v>25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33</v>
      </c>
      <c r="B9" s="12" t="s">
        <v>26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7650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2" t="s">
        <v>34</v>
      </c>
      <c r="B10" s="12" t="s">
        <v>25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35</v>
      </c>
      <c r="B11" s="12" t="s">
        <v>31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858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36</v>
      </c>
      <c r="B12" s="12" t="s">
        <v>25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37</v>
      </c>
      <c r="B13" s="12" t="s">
        <v>26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25</v>
      </c>
      <c r="B15" s="20" t="n">
        <v>0.0135</v>
      </c>
      <c r="C15" s="20" t="n">
        <v>0.018</v>
      </c>
      <c r="D15" s="21" t="n">
        <f aca="false">COUNTIF($B$3:$B$13,A15)</f>
        <v>5</v>
      </c>
      <c r="E15" s="22" t="n">
        <f aca="false">SUMIF($B$3:$B$13,A15,$F$3:$F$13)</f>
        <v>29088</v>
      </c>
      <c r="F15" s="23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9" t="s">
        <v>26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24885</v>
      </c>
      <c r="F16" s="23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9" t="s">
        <v>31</v>
      </c>
      <c r="B17" s="20" t="n">
        <v>0.012</v>
      </c>
      <c r="C17" s="20" t="n">
        <v>0.0165</v>
      </c>
      <c r="D17" s="21" t="n">
        <f aca="false">COUNTIF($B$3:$B$13,A17)</f>
        <v>2</v>
      </c>
      <c r="E17" s="22" t="n">
        <f aca="false">SUMIF($B$3:$B$13,A17,$F$3:$F$13)</f>
        <v>2371.2</v>
      </c>
      <c r="F17" s="23" t="n">
        <f aca="false">SUMIF($B$3:$B$13,A17,$D$3:$D$13)</f>
        <v>152000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VerkaufszahlenRus1!$A$15:$A$17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11550</v>
      </c>
      <c r="G3" s="10" t="n">
        <f aca="false">D3*IF(C3&lt;20,1.0175,IF(AND(C3&lt;=38,B3=$A$17),1.0275,1.035))</f>
        <v>724500</v>
      </c>
      <c r="H3" s="11" t="s">
        <v>9</v>
      </c>
    </row>
    <row r="4" customFormat="false" ht="15" hidden="false" customHeight="false" outlineLevel="0" collapsed="false">
      <c r="A4" s="12" t="s">
        <v>10</v>
      </c>
      <c r="B4" s="12" t="s">
        <v>11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15" t="n">
        <f aca="false">VLOOKUP(H3,A15:B17,2)</f>
        <v>0.012</v>
      </c>
    </row>
    <row r="5" customFormat="false" ht="15" hidden="false" customHeight="false" outlineLevel="0" collapsed="false">
      <c r="A5" s="12" t="s">
        <v>12</v>
      </c>
      <c r="B5" s="12" t="s">
        <v>9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5197.5</v>
      </c>
      <c r="G5" s="10" t="n">
        <f aca="false">D5*IF(C5&lt;20,1.0175,IF(AND(C5&lt;=38,B5=$A$17),1.0275,1.035))</f>
        <v>323662.5</v>
      </c>
    </row>
    <row r="6" customFormat="false" ht="15" hidden="false" customHeight="false" outlineLevel="0" collapsed="false">
      <c r="A6" s="12" t="s">
        <v>13</v>
      </c>
      <c r="B6" s="12" t="s">
        <v>14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15</v>
      </c>
      <c r="B7" s="12" t="s">
        <v>14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1702.35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16</v>
      </c>
      <c r="B8" s="12" t="s">
        <v>11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17</v>
      </c>
      <c r="B9" s="12" t="s">
        <v>9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7012.5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2" t="s">
        <v>18</v>
      </c>
      <c r="B10" s="12" t="s">
        <v>14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19</v>
      </c>
      <c r="B11" s="12" t="s">
        <v>11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965.25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20</v>
      </c>
      <c r="B12" s="12" t="s">
        <v>14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21</v>
      </c>
      <c r="B13" s="12" t="s">
        <v>11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11</v>
      </c>
      <c r="B15" s="20" t="n">
        <v>0.0135</v>
      </c>
      <c r="C15" s="20" t="n">
        <v>0.018</v>
      </c>
      <c r="D15" s="21" t="n">
        <f aca="false">COUNTIF($B$3:$B$13,A15)</f>
        <v>4</v>
      </c>
      <c r="E15" s="22" t="n">
        <f aca="false">SUMIF($B$3:$B$13,A15,$F$3:$F$13)</f>
        <v>17030.25</v>
      </c>
      <c r="F15" s="23" t="n">
        <f aca="false">SUMIF($B$3:$B$13,A15,$D$3:$D$13)</f>
        <v>865000</v>
      </c>
      <c r="AMJ15" s="0"/>
    </row>
    <row r="16" customFormat="false" ht="13.2" hidden="false" customHeight="false" outlineLevel="0" collapsed="false">
      <c r="A16" s="19" t="s">
        <v>14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13690.35</v>
      </c>
      <c r="F16" s="23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9" t="s">
        <v>9</v>
      </c>
      <c r="B17" s="20" t="n">
        <v>0.012</v>
      </c>
      <c r="C17" s="20" t="n">
        <v>0.0165</v>
      </c>
      <c r="D17" s="21" t="n">
        <f aca="false">COUNTIF($B$3:$B$13,A17)</f>
        <v>3</v>
      </c>
      <c r="E17" s="22" t="n">
        <f aca="false">SUMIF($B$3:$B$13,A17,$F$3:$F$13)</f>
        <v>23760</v>
      </c>
      <c r="F17" s="23" t="n">
        <f aca="false">SUMIF($B$3:$B$13,A17,$D$3:$D$13)</f>
        <v>1440000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VerkaufszahlenAut2!$A$15:$A$17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12600</v>
      </c>
      <c r="G3" s="10" t="n">
        <f aca="false">D3*IF(C3&lt;20,1.0175,IF(AND(C3&lt;=38,B3=$A$17),1.0275,1.035))</f>
        <v>724500</v>
      </c>
      <c r="H3" s="11" t="s">
        <v>26</v>
      </c>
    </row>
    <row r="4" customFormat="false" ht="15" hidden="false" customHeight="false" outlineLevel="0" collapsed="false">
      <c r="A4" s="12" t="s">
        <v>27</v>
      </c>
      <c r="B4" s="12" t="s">
        <v>26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24" t="n">
        <f aca="false">VLOOKUP(H3,A15:B17,2)</f>
        <v>0.0135</v>
      </c>
    </row>
    <row r="5" customFormat="false" ht="15" hidden="false" customHeight="false" outlineLevel="0" collapsed="false">
      <c r="A5" s="12" t="s">
        <v>28</v>
      </c>
      <c r="B5" s="12" t="s">
        <v>26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5670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2" t="s">
        <v>29</v>
      </c>
      <c r="B6" s="12" t="s">
        <v>25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30</v>
      </c>
      <c r="B7" s="12" t="s">
        <v>31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1513.2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32</v>
      </c>
      <c r="B8" s="12" t="s">
        <v>25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33</v>
      </c>
      <c r="B9" s="12" t="s">
        <v>26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7650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2" t="s">
        <v>34</v>
      </c>
      <c r="B10" s="12" t="s">
        <v>25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35</v>
      </c>
      <c r="B11" s="12" t="s">
        <v>31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858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36</v>
      </c>
      <c r="B12" s="12" t="s">
        <v>25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37</v>
      </c>
      <c r="B13" s="12" t="s">
        <v>26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25</v>
      </c>
      <c r="B15" s="20" t="n">
        <v>0.0135</v>
      </c>
      <c r="C15" s="20" t="n">
        <v>0.018</v>
      </c>
      <c r="D15" s="21" t="n">
        <f aca="false">COUNTIF($B$3:$B$13,A15)</f>
        <v>5</v>
      </c>
      <c r="E15" s="22" t="n">
        <f aca="false">SUMIF($B$3:$B$13,A15,$F$3:$F$13)</f>
        <v>29088</v>
      </c>
      <c r="F15" s="23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9" t="s">
        <v>26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24885</v>
      </c>
      <c r="F16" s="23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9" t="s">
        <v>31</v>
      </c>
      <c r="B17" s="20" t="n">
        <v>0.012</v>
      </c>
      <c r="C17" s="20" t="n">
        <v>0.0165</v>
      </c>
      <c r="D17" s="21" t="n">
        <f aca="false">COUNTIF($B$3:$B$13,A17)</f>
        <v>2</v>
      </c>
      <c r="E17" s="22" t="n">
        <f aca="false">SUMIF($B$3:$B$13,A17,$F$3:$F$13)</f>
        <v>2371.2</v>
      </c>
      <c r="F17" s="23" t="n">
        <f aca="false">SUMIF($B$3:$B$13,A17,$D$3:$D$13)</f>
        <v>152000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VerkaufszahlenGer2!$A$15:$A$17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12600</v>
      </c>
      <c r="G3" s="10" t="n">
        <f aca="false">D3*IF(C3&lt;20,1.0175,IF(AND(C3&lt;=38,B3=$A$17),1.0275,1.035))</f>
        <v>724500</v>
      </c>
      <c r="H3" s="11" t="s">
        <v>26</v>
      </c>
    </row>
    <row r="4" customFormat="false" ht="15" hidden="false" customHeight="false" outlineLevel="0" collapsed="false">
      <c r="A4" s="12" t="s">
        <v>27</v>
      </c>
      <c r="B4" s="12" t="s">
        <v>26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24" t="n">
        <f aca="false">VLOOKUP(H3,A15:B17,2)</f>
        <v>0.0135</v>
      </c>
    </row>
    <row r="5" customFormat="false" ht="15" hidden="false" customHeight="false" outlineLevel="0" collapsed="false">
      <c r="A5" s="12" t="s">
        <v>28</v>
      </c>
      <c r="B5" s="12" t="s">
        <v>26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5670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2" t="s">
        <v>29</v>
      </c>
      <c r="B6" s="12" t="s">
        <v>25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30</v>
      </c>
      <c r="B7" s="12" t="s">
        <v>31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1513.2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32</v>
      </c>
      <c r="B8" s="12" t="s">
        <v>25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33</v>
      </c>
      <c r="B9" s="12" t="s">
        <v>26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7650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2" t="s">
        <v>34</v>
      </c>
      <c r="B10" s="12" t="s">
        <v>25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35</v>
      </c>
      <c r="B11" s="12" t="s">
        <v>31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858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36</v>
      </c>
      <c r="B12" s="12" t="s">
        <v>25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37</v>
      </c>
      <c r="B13" s="12" t="s">
        <v>26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25</v>
      </c>
      <c r="B15" s="20" t="n">
        <v>0.0135</v>
      </c>
      <c r="C15" s="20" t="n">
        <v>0.018</v>
      </c>
      <c r="D15" s="21" t="n">
        <f aca="false">COUNTIF($B$3:$B$13,A15)</f>
        <v>5</v>
      </c>
      <c r="E15" s="22" t="n">
        <f aca="false">SUMIF($B$3:$B$13,A15,$F$3:$F$13)</f>
        <v>29088</v>
      </c>
      <c r="F15" s="23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9" t="s">
        <v>26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24885</v>
      </c>
      <c r="F16" s="23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9" t="s">
        <v>31</v>
      </c>
      <c r="B17" s="20" t="n">
        <v>0.012</v>
      </c>
      <c r="C17" s="20" t="n">
        <v>0.0165</v>
      </c>
      <c r="D17" s="21" t="n">
        <f aca="false">COUNTIF($B$3:$B$13,A17)</f>
        <v>2</v>
      </c>
      <c r="E17" s="22" t="n">
        <f aca="false">SUMIF($B$3:$B$13,A17,$F$3:$F$13)</f>
        <v>2371.2</v>
      </c>
      <c r="F17" s="23" t="n">
        <f aca="false">SUMIF($B$3:$B$13,A17,$D$3:$D$13)</f>
        <v>152000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VerkaufszahlenSpain!$A$15:$A$17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2022-07-16T12:05:23Z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