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iles/github/notebooks/ag-census/data/raw/"/>
    </mc:Choice>
  </mc:AlternateContent>
  <xr:revisionPtr revIDLastSave="0" documentId="13_ncr:9_{4F1E277A-DEDB-BF4A-A89F-9364DAC6A77F}" xr6:coauthVersionLast="47" xr6:coauthVersionMax="47" xr10:uidLastSave="{00000000-0000-0000-0000-000000000000}"/>
  <bookViews>
    <workbookView xWindow="10040" yWindow="500" windowWidth="28360" windowHeight="21100" activeTab="1" xr2:uid="{4500AE71-7557-284E-A991-ED81C11E02E6}"/>
  </bookViews>
  <sheets>
    <sheet name="head_lettuce_avail" sheetId="1" r:id="rId1"/>
    <sheet name="romaine-leaf lettuce" sheetId="2" r:id="rId2"/>
  </sheets>
  <externalReferences>
    <externalReference r:id="rId3"/>
  </externalReferenc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G61" i="1" s="1"/>
  <c r="B61" i="1"/>
  <c r="E60" i="1"/>
  <c r="G60" i="1" s="1"/>
  <c r="B60" i="1"/>
  <c r="E59" i="1"/>
  <c r="G59" i="1" s="1"/>
  <c r="B59" i="1"/>
  <c r="E58" i="1"/>
  <c r="G58" i="1" s="1"/>
  <c r="B58" i="1"/>
  <c r="E57" i="1"/>
  <c r="G57" i="1" s="1"/>
  <c r="B57" i="1"/>
  <c r="E56" i="1"/>
  <c r="G56" i="1" s="1"/>
  <c r="B56" i="1"/>
  <c r="E55" i="1"/>
  <c r="G55" i="1" s="1"/>
  <c r="B55" i="1"/>
  <c r="E54" i="1"/>
  <c r="G54" i="1" s="1"/>
  <c r="B54" i="1"/>
  <c r="E53" i="1"/>
  <c r="G53" i="1" s="1"/>
  <c r="B53" i="1"/>
  <c r="E52" i="1"/>
  <c r="G52" i="1" s="1"/>
  <c r="B52" i="1"/>
  <c r="E51" i="1"/>
  <c r="G51" i="1" s="1"/>
  <c r="B51" i="1"/>
  <c r="E50" i="1"/>
  <c r="G50" i="1" s="1"/>
  <c r="B50" i="1"/>
  <c r="E49" i="1"/>
  <c r="G49" i="1" s="1"/>
  <c r="B49" i="1"/>
  <c r="E48" i="1"/>
  <c r="G48" i="1" s="1"/>
  <c r="B48" i="1"/>
  <c r="E47" i="1"/>
  <c r="G47" i="1" s="1"/>
  <c r="B47" i="1"/>
  <c r="E46" i="1"/>
  <c r="G46" i="1" s="1"/>
  <c r="B46" i="1"/>
  <c r="E45" i="1"/>
  <c r="G45" i="1" s="1"/>
  <c r="B45" i="1"/>
  <c r="E44" i="1"/>
  <c r="G44" i="1" s="1"/>
  <c r="B44" i="1"/>
  <c r="E43" i="1"/>
  <c r="G43" i="1" s="1"/>
  <c r="B43" i="1"/>
  <c r="E42" i="1"/>
  <c r="G42" i="1" s="1"/>
  <c r="B42" i="1"/>
  <c r="E41" i="1"/>
  <c r="G41" i="1" s="1"/>
  <c r="B41" i="1"/>
  <c r="E40" i="1"/>
  <c r="G40" i="1" s="1"/>
  <c r="B40" i="1"/>
  <c r="E39" i="1"/>
  <c r="G39" i="1" s="1"/>
  <c r="B39" i="1"/>
  <c r="E38" i="1"/>
  <c r="G38" i="1" s="1"/>
  <c r="B38" i="1"/>
  <c r="E37" i="1"/>
  <c r="G37" i="1" s="1"/>
  <c r="B37" i="1"/>
  <c r="E36" i="1"/>
  <c r="G36" i="1" s="1"/>
  <c r="B36" i="1"/>
  <c r="E35" i="1"/>
  <c r="G35" i="1" s="1"/>
  <c r="B35" i="1"/>
  <c r="E34" i="1"/>
  <c r="G34" i="1" s="1"/>
  <c r="B34" i="1"/>
  <c r="E33" i="1"/>
  <c r="G33" i="1" s="1"/>
  <c r="B33" i="1"/>
  <c r="E32" i="1"/>
  <c r="G32" i="1" s="1"/>
  <c r="B32" i="1"/>
  <c r="E31" i="1"/>
  <c r="G31" i="1" s="1"/>
  <c r="B31" i="1"/>
  <c r="E30" i="1"/>
  <c r="G30" i="1" s="1"/>
  <c r="B30" i="1"/>
  <c r="E29" i="1"/>
  <c r="G29" i="1" s="1"/>
  <c r="B29" i="1"/>
  <c r="E28" i="1"/>
  <c r="G28" i="1" s="1"/>
  <c r="B28" i="1"/>
  <c r="E27" i="1"/>
  <c r="G27" i="1" s="1"/>
  <c r="B27" i="1"/>
  <c r="E26" i="1"/>
  <c r="G26" i="1" s="1"/>
  <c r="B26" i="1"/>
  <c r="E25" i="1"/>
  <c r="G25" i="1" s="1"/>
  <c r="B25" i="1"/>
  <c r="E24" i="1"/>
  <c r="G24" i="1" s="1"/>
  <c r="B24" i="1"/>
  <c r="E23" i="1"/>
  <c r="G23" i="1" s="1"/>
  <c r="B23" i="1"/>
  <c r="E22" i="1"/>
  <c r="G22" i="1" s="1"/>
  <c r="B22" i="1"/>
  <c r="E21" i="1"/>
  <c r="G21" i="1" s="1"/>
  <c r="B21" i="1"/>
  <c r="E20" i="1"/>
  <c r="G20" i="1" s="1"/>
  <c r="B20" i="1"/>
  <c r="E19" i="1"/>
  <c r="G19" i="1" s="1"/>
  <c r="B19" i="1"/>
  <c r="E18" i="1"/>
  <c r="G18" i="1" s="1"/>
  <c r="B18" i="1"/>
  <c r="E17" i="1"/>
  <c r="G17" i="1" s="1"/>
  <c r="B17" i="1"/>
  <c r="E16" i="1"/>
  <c r="G16" i="1" s="1"/>
  <c r="B16" i="1"/>
  <c r="E15" i="1"/>
  <c r="G15" i="1" s="1"/>
  <c r="B15" i="1"/>
  <c r="E14" i="1"/>
  <c r="G14" i="1" s="1"/>
  <c r="B14" i="1"/>
  <c r="E13" i="1"/>
  <c r="G13" i="1" s="1"/>
  <c r="B13" i="1"/>
  <c r="E12" i="1"/>
  <c r="G12" i="1" s="1"/>
  <c r="B12" i="1"/>
  <c r="E11" i="1"/>
  <c r="G11" i="1" s="1"/>
  <c r="B11" i="1"/>
  <c r="E10" i="1"/>
  <c r="G10" i="1" s="1"/>
  <c r="B10" i="1"/>
  <c r="E9" i="1"/>
  <c r="G9" i="1" s="1"/>
  <c r="B9" i="1"/>
  <c r="E8" i="1"/>
  <c r="G8" i="1" s="1"/>
  <c r="B8" i="1"/>
  <c r="E7" i="1"/>
  <c r="G7" i="1" s="1"/>
  <c r="B7" i="1"/>
  <c r="E6" i="1"/>
  <c r="G6" i="1" s="1"/>
  <c r="B6" i="1"/>
  <c r="E5" i="1"/>
  <c r="G5" i="1" s="1"/>
  <c r="B5" i="1"/>
  <c r="E4" i="1"/>
  <c r="G4" i="1" s="1"/>
  <c r="B4" i="1"/>
  <c r="E3" i="1"/>
  <c r="G3" i="1" s="1"/>
  <c r="B3" i="1"/>
  <c r="E2" i="1"/>
  <c r="G2" i="1" s="1"/>
  <c r="B2" i="1"/>
  <c r="H52" i="1" l="1"/>
  <c r="I52" i="1" s="1"/>
  <c r="H57" i="1"/>
  <c r="I57" i="1" s="1"/>
  <c r="H58" i="1"/>
  <c r="I58" i="1" s="1"/>
  <c r="H46" i="1"/>
  <c r="I46" i="1" s="1"/>
  <c r="H56" i="1"/>
  <c r="I56" i="1" s="1"/>
  <c r="H48" i="1"/>
  <c r="I48" i="1" s="1"/>
  <c r="H4" i="1"/>
  <c r="I4" i="1" s="1"/>
  <c r="H19" i="1"/>
  <c r="I19" i="1" s="1"/>
  <c r="H34" i="1"/>
  <c r="I34" i="1" s="1"/>
  <c r="H44" i="1"/>
  <c r="I44" i="1" s="1"/>
  <c r="H59" i="1"/>
  <c r="I59" i="1" s="1"/>
  <c r="H5" i="1"/>
  <c r="I5" i="1" s="1"/>
  <c r="H10" i="1"/>
  <c r="I10" i="1" s="1"/>
  <c r="H15" i="1"/>
  <c r="I15" i="1" s="1"/>
  <c r="H20" i="1"/>
  <c r="I20" i="1" s="1"/>
  <c r="H30" i="1"/>
  <c r="I30" i="1" s="1"/>
  <c r="H35" i="1"/>
  <c r="I35" i="1" s="1"/>
  <c r="H40" i="1"/>
  <c r="I40" i="1" s="1"/>
  <c r="H45" i="1"/>
  <c r="I45" i="1" s="1"/>
  <c r="H50" i="1"/>
  <c r="I50" i="1" s="1"/>
  <c r="H53" i="1"/>
  <c r="I53" i="1" s="1"/>
  <c r="H14" i="1"/>
  <c r="I14" i="1" s="1"/>
  <c r="H29" i="1"/>
  <c r="I29" i="1" s="1"/>
  <c r="H39" i="1"/>
  <c r="I39" i="1" s="1"/>
  <c r="H54" i="1"/>
  <c r="I54" i="1" s="1"/>
  <c r="H25" i="1"/>
  <c r="I25" i="1" s="1"/>
  <c r="H9" i="1"/>
  <c r="I9" i="1" s="1"/>
  <c r="H24" i="1"/>
  <c r="I24" i="1" s="1"/>
  <c r="H49" i="1"/>
  <c r="I49" i="1" s="1"/>
  <c r="H6" i="1"/>
  <c r="I6" i="1" s="1"/>
  <c r="H21" i="1"/>
  <c r="I21" i="1" s="1"/>
  <c r="H36" i="1"/>
  <c r="I36" i="1" s="1"/>
  <c r="H7" i="1"/>
  <c r="I7" i="1" s="1"/>
  <c r="H17" i="1"/>
  <c r="I17" i="1" s="1"/>
  <c r="H42" i="1"/>
  <c r="I42" i="1" s="1"/>
  <c r="H55" i="1"/>
  <c r="I55" i="1" s="1"/>
  <c r="H8" i="1"/>
  <c r="I8" i="1" s="1"/>
  <c r="H23" i="1"/>
  <c r="I23" i="1" s="1"/>
  <c r="H38" i="1"/>
  <c r="I38" i="1" s="1"/>
  <c r="H60" i="1"/>
  <c r="I60" i="1" s="1"/>
  <c r="H11" i="1"/>
  <c r="I11" i="1" s="1"/>
  <c r="H26" i="1"/>
  <c r="I26" i="1" s="1"/>
  <c r="H41" i="1"/>
  <c r="I41" i="1" s="1"/>
  <c r="H2" i="1"/>
  <c r="I2" i="1" s="1"/>
  <c r="H22" i="1"/>
  <c r="I22" i="1" s="1"/>
  <c r="H37" i="1"/>
  <c r="I37" i="1" s="1"/>
  <c r="H51" i="1"/>
  <c r="I51" i="1" s="1"/>
  <c r="H3" i="1"/>
  <c r="I3" i="1" s="1"/>
  <c r="H18" i="1"/>
  <c r="I18" i="1" s="1"/>
  <c r="H28" i="1"/>
  <c r="I28" i="1" s="1"/>
  <c r="H43" i="1"/>
  <c r="I43" i="1" s="1"/>
  <c r="H16" i="1"/>
  <c r="I16" i="1" s="1"/>
  <c r="H31" i="1"/>
  <c r="I31" i="1" s="1"/>
  <c r="H12" i="1"/>
  <c r="I12" i="1" s="1"/>
  <c r="H27" i="1"/>
  <c r="I27" i="1" s="1"/>
  <c r="H32" i="1"/>
  <c r="I32" i="1" s="1"/>
  <c r="H47" i="1"/>
  <c r="I47" i="1" s="1"/>
  <c r="H13" i="1"/>
  <c r="I13" i="1" s="1"/>
  <c r="H33" i="1"/>
  <c r="I33" i="1" s="1"/>
  <c r="H61" i="1"/>
  <c r="I61" i="1" s="1"/>
</calcChain>
</file>

<file path=xl/sharedStrings.xml><?xml version="1.0" encoding="utf-8"?>
<sst xmlns="http://schemas.openxmlformats.org/spreadsheetml/2006/main" count="18" uniqueCount="9">
  <si>
    <t>year</t>
  </si>
  <si>
    <t>pop</t>
  </si>
  <si>
    <t>production</t>
  </si>
  <si>
    <t>imports</t>
  </si>
  <si>
    <t>total_supply</t>
  </si>
  <si>
    <t>exports</t>
  </si>
  <si>
    <t>total</t>
  </si>
  <si>
    <t>farm_avail</t>
  </si>
  <si>
    <t>retail_avail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</si>
</sst>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Fill="1" applyBorder="1"/>
    <xf numFmtId="0" fontId="2" fillId="0" borderId="0" xfId="1" applyFont="1" applyFill="1" applyBorder="1"/>
    <xf numFmtId="0" fontId="3" fillId="0" borderId="0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Normal 12 3 2" xfId="1" xr:uid="{C1EDFC1D-8964-2744-B2E3-05D5E39244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dagcc-my.sharepoint.com/FADS/2010/po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"/>
      <sheetName val="pop-2020"/>
      <sheetName val="pop-2019"/>
      <sheetName val="pop-2018"/>
      <sheetName val="pop-2017"/>
      <sheetName val="pop-2015"/>
      <sheetName val="pop-2014"/>
      <sheetName val="pop-2013"/>
      <sheetName val="pop-2012"/>
      <sheetName val="pop-march2012"/>
      <sheetName val="pop-2011"/>
      <sheetName val="MTED-pop"/>
      <sheetName val="pop-2008"/>
      <sheetName val="pop-2008a"/>
      <sheetName val="pop-2009"/>
      <sheetName val="pop-2009a"/>
      <sheetName val="pop-2010"/>
    </sheetNames>
    <sheetDataSet>
      <sheetData sheetId="0" refreshError="1">
        <row r="181">
          <cell r="B181">
            <v>179.386</v>
          </cell>
          <cell r="D181">
            <v>180.67099999999999</v>
          </cell>
        </row>
        <row r="182">
          <cell r="D182">
            <v>183.691</v>
          </cell>
        </row>
        <row r="183">
          <cell r="D183">
            <v>186.53800000000001</v>
          </cell>
        </row>
        <row r="184">
          <cell r="D184">
            <v>189.24199999999999</v>
          </cell>
        </row>
        <row r="185">
          <cell r="D185">
            <v>191.88900000000001</v>
          </cell>
        </row>
        <row r="186">
          <cell r="D186">
            <v>194.303</v>
          </cell>
        </row>
        <row r="187">
          <cell r="D187">
            <v>196.56</v>
          </cell>
        </row>
        <row r="188">
          <cell r="D188">
            <v>198.71199999999999</v>
          </cell>
        </row>
        <row r="189">
          <cell r="D189">
            <v>200.70599999999999</v>
          </cell>
        </row>
        <row r="190">
          <cell r="D190">
            <v>202.67699999999999</v>
          </cell>
        </row>
        <row r="191">
          <cell r="D191">
            <v>205.05199999999999</v>
          </cell>
        </row>
        <row r="192">
          <cell r="D192">
            <v>207.661</v>
          </cell>
        </row>
        <row r="193">
          <cell r="D193">
            <v>209.89599999999999</v>
          </cell>
        </row>
        <row r="194">
          <cell r="D194">
            <v>211.90899999999999</v>
          </cell>
        </row>
        <row r="195">
          <cell r="D195">
            <v>213.85400000000001</v>
          </cell>
        </row>
        <row r="196">
          <cell r="D196">
            <v>215.97300000000001</v>
          </cell>
        </row>
        <row r="197">
          <cell r="D197">
            <v>218.035</v>
          </cell>
        </row>
        <row r="198">
          <cell r="D198">
            <v>220.23899999999998</v>
          </cell>
        </row>
        <row r="199">
          <cell r="D199">
            <v>222.58500000000001</v>
          </cell>
        </row>
        <row r="200">
          <cell r="D200">
            <v>225.05500000000001</v>
          </cell>
        </row>
        <row r="201">
          <cell r="D201">
            <v>227.726</v>
          </cell>
        </row>
        <row r="202">
          <cell r="D202">
            <v>229.96600000000001</v>
          </cell>
        </row>
        <row r="203">
          <cell r="D203">
            <v>232.18799999999999</v>
          </cell>
        </row>
        <row r="204">
          <cell r="D204">
            <v>234.30699999999999</v>
          </cell>
        </row>
        <row r="205">
          <cell r="D205">
            <v>236.34800000000001</v>
          </cell>
        </row>
        <row r="206">
          <cell r="D206">
            <v>238.46600000000001</v>
          </cell>
        </row>
        <row r="207">
          <cell r="D207">
            <v>240.65100000000001</v>
          </cell>
        </row>
        <row r="208">
          <cell r="D208">
            <v>242.804</v>
          </cell>
        </row>
        <row r="209">
          <cell r="D209">
            <v>245.02099999999999</v>
          </cell>
        </row>
        <row r="210">
          <cell r="D210">
            <v>247.34200000000001</v>
          </cell>
        </row>
        <row r="211">
          <cell r="D211">
            <v>250.13200000000001</v>
          </cell>
        </row>
        <row r="212">
          <cell r="D212">
            <v>253.49299999999999</v>
          </cell>
        </row>
        <row r="213">
          <cell r="D213">
            <v>256.89400000000001</v>
          </cell>
        </row>
        <row r="214">
          <cell r="D214">
            <v>260.255</v>
          </cell>
        </row>
        <row r="215">
          <cell r="D215">
            <v>263.43599999999998</v>
          </cell>
        </row>
        <row r="216">
          <cell r="D216">
            <v>266.55700000000002</v>
          </cell>
        </row>
        <row r="217">
          <cell r="D217">
            <v>269.66699999999997</v>
          </cell>
        </row>
        <row r="218">
          <cell r="D218">
            <v>272.91199999999998</v>
          </cell>
        </row>
        <row r="219">
          <cell r="D219">
            <v>276.11500000000001</v>
          </cell>
        </row>
        <row r="220">
          <cell r="D220">
            <v>279.29500000000002</v>
          </cell>
        </row>
        <row r="221">
          <cell r="D221">
            <v>282.38499999999999</v>
          </cell>
        </row>
        <row r="222">
          <cell r="D222">
            <v>285.30901899999998</v>
          </cell>
        </row>
        <row r="223">
          <cell r="D223">
            <v>288.10481800000002</v>
          </cell>
        </row>
        <row r="224">
          <cell r="D224">
            <v>290.81963400000001</v>
          </cell>
        </row>
        <row r="225">
          <cell r="D225">
            <v>293.46318500000001</v>
          </cell>
        </row>
        <row r="226">
          <cell r="D226">
            <v>296.186216</v>
          </cell>
        </row>
        <row r="227">
          <cell r="D227">
            <v>298.99582500000002</v>
          </cell>
        </row>
        <row r="228">
          <cell r="D228">
            <v>302.003917</v>
          </cell>
        </row>
        <row r="229">
          <cell r="D229">
            <v>304.79776099999998</v>
          </cell>
        </row>
        <row r="230">
          <cell r="D230">
            <v>307.43940600000002</v>
          </cell>
        </row>
        <row r="231">
          <cell r="D231">
            <v>309.74127900000002</v>
          </cell>
        </row>
        <row r="232">
          <cell r="D232">
            <v>311.97391399999998</v>
          </cell>
        </row>
        <row r="233">
          <cell r="D233">
            <v>314.16755799999999</v>
          </cell>
        </row>
        <row r="234">
          <cell r="D234">
            <v>316.29476599999998</v>
          </cell>
        </row>
        <row r="235">
          <cell r="D235">
            <v>318.576955</v>
          </cell>
        </row>
        <row r="236">
          <cell r="D236">
            <v>320.87070299999999</v>
          </cell>
        </row>
        <row r="237">
          <cell r="D237">
            <v>323.16101099999997</v>
          </cell>
        </row>
        <row r="238">
          <cell r="D238">
            <v>325.20603</v>
          </cell>
        </row>
        <row r="239">
          <cell r="D239">
            <v>326.92397599999998</v>
          </cell>
        </row>
        <row r="240">
          <cell r="D240">
            <v>328.475998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C0FB-FA17-984A-8ADC-BCF2B0592166}">
  <dimension ref="A1:I61"/>
  <sheetViews>
    <sheetView workbookViewId="0">
      <selection sqref="A1:I1"/>
    </sheetView>
  </sheetViews>
  <sheetFormatPr baseColWidth="10" defaultRowHeight="16" x14ac:dyDescent="0.2"/>
  <cols>
    <col min="1" max="1" width="5.83203125" style="1" bestFit="1" customWidth="1"/>
    <col min="2" max="2" width="8.6640625" style="1" bestFit="1" customWidth="1"/>
    <col min="3" max="3" width="11.5" style="1" bestFit="1" customWidth="1"/>
    <col min="4" max="4" width="8.5" style="1" bestFit="1" customWidth="1"/>
    <col min="5" max="5" width="12.83203125" style="1" bestFit="1" customWidth="1"/>
    <col min="6" max="6" width="8.5" style="1" bestFit="1" customWidth="1"/>
    <col min="7" max="7" width="8" style="1" bestFit="1" customWidth="1"/>
    <col min="8" max="8" width="11.33203125" style="1" bestFit="1" customWidth="1"/>
    <col min="9" max="9" width="11.83203125" style="1" bestFit="1" customWidth="1"/>
    <col min="10" max="16384" width="10.83203125" style="1"/>
  </cols>
  <sheetData>
    <row r="1" spans="1:9" x14ac:dyDescent="0.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</row>
    <row r="2" spans="1:9" x14ac:dyDescent="0.2">
      <c r="A2" s="5">
        <v>1960</v>
      </c>
      <c r="B2" s="6">
        <f>+[1]Pop!D181</f>
        <v>180.67099999999999</v>
      </c>
      <c r="C2" s="7">
        <v>4011.1</v>
      </c>
      <c r="D2" s="7">
        <v>3.6219999999999999</v>
      </c>
      <c r="E2" s="7">
        <f t="shared" ref="E2:E61" si="0">SUM(C2,D2)</f>
        <v>4014.7219999999998</v>
      </c>
      <c r="F2" s="7">
        <v>145.851</v>
      </c>
      <c r="G2" s="7">
        <f t="shared" ref="G2:G19" si="1">E2-F2</f>
        <v>3868.8709999999996</v>
      </c>
      <c r="H2" s="7">
        <f t="shared" ref="H2:H61" si="2">IF(G2=0,0,IF(B2=0,0,G2/B2))</f>
        <v>21.413901511587358</v>
      </c>
      <c r="I2" s="7">
        <f t="shared" ref="I2:I61" si="3">H2*0.93</f>
        <v>19.914928405776244</v>
      </c>
    </row>
    <row r="3" spans="1:9" x14ac:dyDescent="0.2">
      <c r="A3" s="5">
        <v>1961</v>
      </c>
      <c r="B3" s="6">
        <f>+[1]Pop!D182</f>
        <v>183.691</v>
      </c>
      <c r="C3" s="7">
        <v>3953.4</v>
      </c>
      <c r="D3" s="7">
        <v>3.3029999999999999</v>
      </c>
      <c r="E3" s="7">
        <f t="shared" si="0"/>
        <v>3956.703</v>
      </c>
      <c r="F3" s="7">
        <v>159.21600000000001</v>
      </c>
      <c r="G3" s="7">
        <f t="shared" si="1"/>
        <v>3797.4870000000001</v>
      </c>
      <c r="H3" s="7">
        <f t="shared" si="2"/>
        <v>20.673233854679872</v>
      </c>
      <c r="I3" s="7">
        <f t="shared" si="3"/>
        <v>19.226107484852282</v>
      </c>
    </row>
    <row r="4" spans="1:9" x14ac:dyDescent="0.2">
      <c r="A4" s="5">
        <v>1962</v>
      </c>
      <c r="B4" s="6">
        <f>+[1]Pop!D183</f>
        <v>186.53800000000001</v>
      </c>
      <c r="C4" s="7">
        <v>3904.4</v>
      </c>
      <c r="D4" s="7">
        <v>1.3049999999999999</v>
      </c>
      <c r="E4" s="7">
        <f t="shared" si="0"/>
        <v>3905.7049999999999</v>
      </c>
      <c r="F4" s="7">
        <v>163.387</v>
      </c>
      <c r="G4" s="7">
        <f t="shared" si="1"/>
        <v>3742.3179999999998</v>
      </c>
      <c r="H4" s="7">
        <f t="shared" si="2"/>
        <v>20.061960565675623</v>
      </c>
      <c r="I4" s="7">
        <f t="shared" si="3"/>
        <v>18.65762332607833</v>
      </c>
    </row>
    <row r="5" spans="1:9" x14ac:dyDescent="0.2">
      <c r="A5" s="5">
        <v>1963</v>
      </c>
      <c r="B5" s="6">
        <f>+[1]Pop!D184</f>
        <v>189.24199999999999</v>
      </c>
      <c r="C5" s="7">
        <v>4098.5</v>
      </c>
      <c r="D5" s="7">
        <v>5.46</v>
      </c>
      <c r="E5" s="7">
        <f t="shared" si="0"/>
        <v>4103.96</v>
      </c>
      <c r="F5" s="7">
        <v>164.45</v>
      </c>
      <c r="G5" s="7">
        <f t="shared" si="1"/>
        <v>3939.51</v>
      </c>
      <c r="H5" s="7">
        <f t="shared" si="2"/>
        <v>20.817313281406879</v>
      </c>
      <c r="I5" s="7">
        <f t="shared" si="3"/>
        <v>19.360101351708398</v>
      </c>
    </row>
    <row r="6" spans="1:9" x14ac:dyDescent="0.2">
      <c r="A6" s="5">
        <v>1964</v>
      </c>
      <c r="B6" s="6">
        <f>+[1]Pop!D185</f>
        <v>191.88900000000001</v>
      </c>
      <c r="C6" s="7">
        <v>4087.1</v>
      </c>
      <c r="D6" s="7">
        <v>4.5199999999999996</v>
      </c>
      <c r="E6" s="7">
        <f t="shared" si="0"/>
        <v>4091.62</v>
      </c>
      <c r="F6" s="7">
        <v>175.929</v>
      </c>
      <c r="G6" s="7">
        <f t="shared" si="1"/>
        <v>3915.6909999999998</v>
      </c>
      <c r="H6" s="7">
        <f t="shared" si="2"/>
        <v>20.406021189333416</v>
      </c>
      <c r="I6" s="7">
        <f t="shared" si="3"/>
        <v>18.977599706080078</v>
      </c>
    </row>
    <row r="7" spans="1:9" x14ac:dyDescent="0.2">
      <c r="A7" s="5">
        <v>1965</v>
      </c>
      <c r="B7" s="6">
        <f>+[1]Pop!D186</f>
        <v>194.303</v>
      </c>
      <c r="C7" s="7">
        <v>4258.3999999999996</v>
      </c>
      <c r="D7" s="7">
        <v>4.43</v>
      </c>
      <c r="E7" s="7">
        <f t="shared" si="0"/>
        <v>4262.83</v>
      </c>
      <c r="F7" s="7">
        <v>180.80099999999999</v>
      </c>
      <c r="G7" s="7">
        <f t="shared" si="1"/>
        <v>4082.029</v>
      </c>
      <c r="H7" s="7">
        <f t="shared" si="2"/>
        <v>21.008574237145076</v>
      </c>
      <c r="I7" s="7">
        <f t="shared" si="3"/>
        <v>19.53797404054492</v>
      </c>
    </row>
    <row r="8" spans="1:9" x14ac:dyDescent="0.2">
      <c r="A8" s="5">
        <v>1966</v>
      </c>
      <c r="B8" s="6">
        <f>+[1]Pop!D187</f>
        <v>196.56</v>
      </c>
      <c r="C8" s="7">
        <v>4328.3</v>
      </c>
      <c r="D8" s="7">
        <v>4.74</v>
      </c>
      <c r="E8" s="7">
        <f t="shared" si="0"/>
        <v>4333.04</v>
      </c>
      <c r="F8" s="7">
        <v>219.02699999999999</v>
      </c>
      <c r="G8" s="7">
        <f t="shared" si="1"/>
        <v>4114.0129999999999</v>
      </c>
      <c r="H8" s="7">
        <f t="shared" si="2"/>
        <v>20.930062067562066</v>
      </c>
      <c r="I8" s="7">
        <f t="shared" si="3"/>
        <v>19.464957722832722</v>
      </c>
    </row>
    <row r="9" spans="1:9" x14ac:dyDescent="0.2">
      <c r="A9" s="5">
        <v>1967</v>
      </c>
      <c r="B9" s="6">
        <f>+[1]Pop!D188</f>
        <v>198.71199999999999</v>
      </c>
      <c r="C9" s="7">
        <v>4481.6000000000004</v>
      </c>
      <c r="D9" s="7">
        <v>3.27</v>
      </c>
      <c r="E9" s="7">
        <f t="shared" si="0"/>
        <v>4484.8700000000008</v>
      </c>
      <c r="F9" s="7">
        <v>232.2</v>
      </c>
      <c r="G9" s="7">
        <f t="shared" si="1"/>
        <v>4252.670000000001</v>
      </c>
      <c r="H9" s="7">
        <f t="shared" si="2"/>
        <v>21.401173557711669</v>
      </c>
      <c r="I9" s="7">
        <f t="shared" si="3"/>
        <v>19.903091408671852</v>
      </c>
    </row>
    <row r="10" spans="1:9" x14ac:dyDescent="0.2">
      <c r="A10" s="5">
        <v>1968</v>
      </c>
      <c r="B10" s="6">
        <f>+[1]Pop!D189</f>
        <v>200.70599999999999</v>
      </c>
      <c r="C10" s="7">
        <v>4639.1000000000004</v>
      </c>
      <c r="D10" s="7">
        <v>7.38</v>
      </c>
      <c r="E10" s="7">
        <f t="shared" si="0"/>
        <v>4646.4800000000005</v>
      </c>
      <c r="F10" s="7">
        <v>264.404</v>
      </c>
      <c r="G10" s="7">
        <f t="shared" si="1"/>
        <v>4382.0760000000009</v>
      </c>
      <c r="H10" s="7">
        <f t="shared" si="2"/>
        <v>21.833308421272914</v>
      </c>
      <c r="I10" s="7">
        <f t="shared" si="3"/>
        <v>20.304976831783812</v>
      </c>
    </row>
    <row r="11" spans="1:9" x14ac:dyDescent="0.2">
      <c r="A11" s="5">
        <v>1969</v>
      </c>
      <c r="B11" s="6">
        <f>+[1]Pop!D190</f>
        <v>202.67699999999999</v>
      </c>
      <c r="C11" s="7">
        <v>4698.3999999999996</v>
      </c>
      <c r="D11" s="7">
        <v>6.87</v>
      </c>
      <c r="E11" s="7">
        <f t="shared" si="0"/>
        <v>4705.2699999999995</v>
      </c>
      <c r="F11" s="7">
        <v>279.49400000000003</v>
      </c>
      <c r="G11" s="7">
        <f t="shared" si="1"/>
        <v>4425.7759999999998</v>
      </c>
      <c r="H11" s="7">
        <f t="shared" si="2"/>
        <v>21.836597147184929</v>
      </c>
      <c r="I11" s="7">
        <f t="shared" si="3"/>
        <v>20.308035346881983</v>
      </c>
    </row>
    <row r="12" spans="1:9" x14ac:dyDescent="0.2">
      <c r="A12" s="5">
        <v>1970</v>
      </c>
      <c r="B12" s="6">
        <f>+[1]Pop!D191</f>
        <v>205.05199999999999</v>
      </c>
      <c r="C12" s="7">
        <v>4836.5</v>
      </c>
      <c r="D12" s="7">
        <v>2.2999999999999998</v>
      </c>
      <c r="E12" s="7">
        <f t="shared" si="0"/>
        <v>4838.8</v>
      </c>
      <c r="F12" s="7">
        <v>250.5</v>
      </c>
      <c r="G12" s="7">
        <f t="shared" si="1"/>
        <v>4588.3</v>
      </c>
      <c r="H12" s="7">
        <f t="shared" si="2"/>
        <v>22.37627528626885</v>
      </c>
      <c r="I12" s="7">
        <f t="shared" si="3"/>
        <v>20.809936016230033</v>
      </c>
    </row>
    <row r="13" spans="1:9" x14ac:dyDescent="0.2">
      <c r="A13" s="5">
        <v>1971</v>
      </c>
      <c r="B13" s="6">
        <f>+[1]Pop!D192</f>
        <v>207.661</v>
      </c>
      <c r="C13" s="7">
        <v>4936.7</v>
      </c>
      <c r="D13" s="7">
        <v>4.5</v>
      </c>
      <c r="E13" s="7">
        <f t="shared" si="0"/>
        <v>4941.2</v>
      </c>
      <c r="F13" s="7">
        <v>292.8</v>
      </c>
      <c r="G13" s="7">
        <f t="shared" si="1"/>
        <v>4648.3999999999996</v>
      </c>
      <c r="H13" s="7">
        <f t="shared" si="2"/>
        <v>22.384559450257871</v>
      </c>
      <c r="I13" s="7">
        <f t="shared" si="3"/>
        <v>20.81764028873982</v>
      </c>
    </row>
    <row r="14" spans="1:9" x14ac:dyDescent="0.2">
      <c r="A14" s="5">
        <v>1972</v>
      </c>
      <c r="B14" s="6">
        <f>+[1]Pop!D193</f>
        <v>209.89599999999999</v>
      </c>
      <c r="C14" s="7">
        <v>5047</v>
      </c>
      <c r="D14" s="7">
        <v>1.2</v>
      </c>
      <c r="E14" s="7">
        <f t="shared" si="0"/>
        <v>5048.2</v>
      </c>
      <c r="F14" s="7">
        <v>338.3</v>
      </c>
      <c r="G14" s="7">
        <f t="shared" si="1"/>
        <v>4709.8999999999996</v>
      </c>
      <c r="H14" s="7">
        <f t="shared" si="2"/>
        <v>22.439207988718223</v>
      </c>
      <c r="I14" s="7">
        <f t="shared" si="3"/>
        <v>20.868463429507948</v>
      </c>
    </row>
    <row r="15" spans="1:9" x14ac:dyDescent="0.2">
      <c r="A15" s="5">
        <v>1973</v>
      </c>
      <c r="B15" s="6">
        <f>+[1]Pop!D194</f>
        <v>211.90899999999999</v>
      </c>
      <c r="C15" s="7">
        <v>5243.5</v>
      </c>
      <c r="D15" s="7">
        <v>1.9</v>
      </c>
      <c r="E15" s="7">
        <f t="shared" si="0"/>
        <v>5245.4</v>
      </c>
      <c r="F15" s="7">
        <v>345.5</v>
      </c>
      <c r="G15" s="7">
        <f t="shared" si="1"/>
        <v>4899.8999999999996</v>
      </c>
      <c r="H15" s="7">
        <f t="shared" si="2"/>
        <v>23.122661142282773</v>
      </c>
      <c r="I15" s="7">
        <f t="shared" si="3"/>
        <v>21.50407486232298</v>
      </c>
    </row>
    <row r="16" spans="1:9" x14ac:dyDescent="0.2">
      <c r="A16" s="5">
        <v>1974</v>
      </c>
      <c r="B16" s="6">
        <f>+[1]Pop!D195</f>
        <v>213.85400000000001</v>
      </c>
      <c r="C16" s="7">
        <v>5323.1</v>
      </c>
      <c r="D16" s="7">
        <v>3.3</v>
      </c>
      <c r="E16" s="7">
        <f t="shared" si="0"/>
        <v>5326.4000000000005</v>
      </c>
      <c r="F16" s="7">
        <v>300.60000000000002</v>
      </c>
      <c r="G16" s="7">
        <f t="shared" si="1"/>
        <v>5025.8</v>
      </c>
      <c r="H16" s="7">
        <f t="shared" si="2"/>
        <v>23.501080176194975</v>
      </c>
      <c r="I16" s="7">
        <f t="shared" si="3"/>
        <v>21.85600456386133</v>
      </c>
    </row>
    <row r="17" spans="1:9" x14ac:dyDescent="0.2">
      <c r="A17" s="5">
        <v>1975</v>
      </c>
      <c r="B17" s="6">
        <f>+[1]Pop!D196</f>
        <v>215.97300000000001</v>
      </c>
      <c r="C17" s="7">
        <v>5410.8</v>
      </c>
      <c r="D17" s="7">
        <v>2.2000000000000002</v>
      </c>
      <c r="E17" s="7">
        <f t="shared" si="0"/>
        <v>5413</v>
      </c>
      <c r="F17" s="7">
        <v>329.6</v>
      </c>
      <c r="G17" s="7">
        <f t="shared" si="1"/>
        <v>5083.3999999999996</v>
      </c>
      <c r="H17" s="7">
        <f t="shared" si="2"/>
        <v>23.537201409435436</v>
      </c>
      <c r="I17" s="7">
        <f t="shared" si="3"/>
        <v>21.889597310774956</v>
      </c>
    </row>
    <row r="18" spans="1:9" x14ac:dyDescent="0.2">
      <c r="A18" s="5">
        <v>1976</v>
      </c>
      <c r="B18" s="6">
        <f>+[1]Pop!D197</f>
        <v>218.035</v>
      </c>
      <c r="C18" s="7">
        <v>5640</v>
      </c>
      <c r="D18" s="7">
        <v>3</v>
      </c>
      <c r="E18" s="7">
        <f t="shared" si="0"/>
        <v>5643</v>
      </c>
      <c r="F18" s="7">
        <v>360.8</v>
      </c>
      <c r="G18" s="7">
        <f t="shared" si="1"/>
        <v>5282.2</v>
      </c>
      <c r="H18" s="7">
        <f t="shared" si="2"/>
        <v>24.226385672025135</v>
      </c>
      <c r="I18" s="7">
        <f t="shared" si="3"/>
        <v>22.530538674983376</v>
      </c>
    </row>
    <row r="19" spans="1:9" x14ac:dyDescent="0.2">
      <c r="A19" s="5">
        <v>1977</v>
      </c>
      <c r="B19" s="6">
        <f>+[1]Pop!D198</f>
        <v>220.23899999999998</v>
      </c>
      <c r="C19" s="7">
        <v>6043.2</v>
      </c>
      <c r="D19" s="7">
        <v>3.8</v>
      </c>
      <c r="E19" s="7">
        <f t="shared" si="0"/>
        <v>6047</v>
      </c>
      <c r="F19" s="7">
        <v>359.5</v>
      </c>
      <c r="G19" s="7">
        <f t="shared" si="1"/>
        <v>5687.5</v>
      </c>
      <c r="H19" s="7">
        <f t="shared" si="2"/>
        <v>25.824218235644008</v>
      </c>
      <c r="I19" s="7">
        <f t="shared" si="3"/>
        <v>24.016522959148929</v>
      </c>
    </row>
    <row r="20" spans="1:9" x14ac:dyDescent="0.2">
      <c r="A20" s="5">
        <v>1978</v>
      </c>
      <c r="B20" s="6">
        <f>+[1]Pop!D199</f>
        <v>222.58500000000001</v>
      </c>
      <c r="C20" s="7">
        <v>6052.8</v>
      </c>
      <c r="D20" s="7">
        <v>5.7</v>
      </c>
      <c r="E20" s="7">
        <f t="shared" si="0"/>
        <v>6058.5</v>
      </c>
      <c r="F20" s="7">
        <v>459.9</v>
      </c>
      <c r="G20" s="7">
        <f>E20-F20-18.6</f>
        <v>5580</v>
      </c>
      <c r="H20" s="7">
        <f t="shared" si="2"/>
        <v>25.069074735494304</v>
      </c>
      <c r="I20" s="7">
        <f t="shared" si="3"/>
        <v>23.314239504009706</v>
      </c>
    </row>
    <row r="21" spans="1:9" x14ac:dyDescent="0.2">
      <c r="A21" s="5">
        <v>1979</v>
      </c>
      <c r="B21" s="6">
        <f>+[1]Pop!D200</f>
        <v>225.05500000000001</v>
      </c>
      <c r="C21" s="7">
        <v>6143.9</v>
      </c>
      <c r="D21" s="7">
        <v>13</v>
      </c>
      <c r="E21" s="7">
        <f t="shared" si="0"/>
        <v>6156.9</v>
      </c>
      <c r="F21" s="7">
        <v>480.6</v>
      </c>
      <c r="G21" s="7">
        <f>E21-F21-27.8</f>
        <v>5648.4999999999991</v>
      </c>
      <c r="H21" s="7">
        <f t="shared" si="2"/>
        <v>25.098309302170577</v>
      </c>
      <c r="I21" s="7">
        <f t="shared" si="3"/>
        <v>23.341427651018638</v>
      </c>
    </row>
    <row r="22" spans="1:9" x14ac:dyDescent="0.2">
      <c r="A22" s="5">
        <v>1980</v>
      </c>
      <c r="B22" s="6">
        <f>+[1]Pop!D201</f>
        <v>227.726</v>
      </c>
      <c r="C22" s="7">
        <v>6336.3</v>
      </c>
      <c r="D22" s="7">
        <v>15.1</v>
      </c>
      <c r="E22" s="7">
        <f t="shared" si="0"/>
        <v>6351.4000000000005</v>
      </c>
      <c r="F22" s="7">
        <v>488.5</v>
      </c>
      <c r="G22" s="7">
        <f>E22-F22-26</f>
        <v>5836.9000000000005</v>
      </c>
      <c r="H22" s="7">
        <f t="shared" si="2"/>
        <v>25.63124105284421</v>
      </c>
      <c r="I22" s="7">
        <f t="shared" si="3"/>
        <v>23.837054179145117</v>
      </c>
    </row>
    <row r="23" spans="1:9" x14ac:dyDescent="0.2">
      <c r="A23" s="5">
        <v>1981</v>
      </c>
      <c r="B23" s="6">
        <f>+[1]Pop!D202</f>
        <v>229.96600000000001</v>
      </c>
      <c r="C23" s="7">
        <v>6268.2</v>
      </c>
      <c r="D23" s="7">
        <v>11.4</v>
      </c>
      <c r="E23" s="7">
        <f t="shared" si="0"/>
        <v>6279.5999999999995</v>
      </c>
      <c r="F23" s="7">
        <v>523.9</v>
      </c>
      <c r="G23" s="7">
        <f>E23-F23-27.1</f>
        <v>5728.5999999999995</v>
      </c>
      <c r="H23" s="7">
        <f t="shared" si="2"/>
        <v>24.910638964020766</v>
      </c>
      <c r="I23" s="7">
        <f t="shared" si="3"/>
        <v>23.166894236539314</v>
      </c>
    </row>
    <row r="24" spans="1:9" x14ac:dyDescent="0.2">
      <c r="A24" s="5">
        <v>1982</v>
      </c>
      <c r="B24" s="6">
        <f>+[1]Pop!D203</f>
        <v>232.18799999999999</v>
      </c>
      <c r="C24" s="7">
        <v>6294.9</v>
      </c>
      <c r="D24" s="7">
        <v>14.6</v>
      </c>
      <c r="E24" s="7">
        <f t="shared" si="0"/>
        <v>6309.5</v>
      </c>
      <c r="F24" s="7">
        <v>499.3</v>
      </c>
      <c r="G24" s="7">
        <f>E24-F24-20.3</f>
        <v>5789.9</v>
      </c>
      <c r="H24" s="7">
        <f t="shared" si="2"/>
        <v>24.936258549106757</v>
      </c>
      <c r="I24" s="7">
        <f t="shared" si="3"/>
        <v>23.190720450669286</v>
      </c>
    </row>
    <row r="25" spans="1:9" x14ac:dyDescent="0.2">
      <c r="A25" s="5">
        <v>1983</v>
      </c>
      <c r="B25" s="6">
        <f>+[1]Pop!D204</f>
        <v>234.30699999999999</v>
      </c>
      <c r="C25" s="7">
        <v>5775.5</v>
      </c>
      <c r="D25" s="7">
        <v>21.4</v>
      </c>
      <c r="E25" s="7">
        <f t="shared" si="0"/>
        <v>5796.9</v>
      </c>
      <c r="F25" s="7">
        <v>519.20000000000005</v>
      </c>
      <c r="G25" s="7">
        <f>E25-F25-19.2</f>
        <v>5258.5</v>
      </c>
      <c r="H25" s="7">
        <f t="shared" si="2"/>
        <v>22.442778064675831</v>
      </c>
      <c r="I25" s="7">
        <f t="shared" si="3"/>
        <v>20.871783600148525</v>
      </c>
    </row>
    <row r="26" spans="1:9" x14ac:dyDescent="0.2">
      <c r="A26" s="5">
        <v>1984</v>
      </c>
      <c r="B26" s="6">
        <f>+[1]Pop!D205</f>
        <v>236.34800000000001</v>
      </c>
      <c r="C26" s="7">
        <v>6397.6</v>
      </c>
      <c r="D26" s="7">
        <v>32.6</v>
      </c>
      <c r="E26" s="7">
        <f t="shared" si="0"/>
        <v>6430.2000000000007</v>
      </c>
      <c r="F26" s="7">
        <v>524.1</v>
      </c>
      <c r="G26" s="7">
        <f>E26-F26-11.4</f>
        <v>5894.7000000000007</v>
      </c>
      <c r="H26" s="7">
        <f t="shared" si="2"/>
        <v>24.940765312166807</v>
      </c>
      <c r="I26" s="7">
        <f t="shared" si="3"/>
        <v>23.194911740315131</v>
      </c>
    </row>
    <row r="27" spans="1:9" x14ac:dyDescent="0.2">
      <c r="A27" s="5">
        <v>1985</v>
      </c>
      <c r="B27" s="6">
        <f>+[1]Pop!D206</f>
        <v>238.46600000000001</v>
      </c>
      <c r="C27" s="7">
        <v>6133.4</v>
      </c>
      <c r="D27" s="7">
        <v>37.799999999999997</v>
      </c>
      <c r="E27" s="7">
        <f t="shared" si="0"/>
        <v>6171.2</v>
      </c>
      <c r="F27" s="7">
        <v>507.4</v>
      </c>
      <c r="G27" s="7">
        <f>E27-F27-18.8</f>
        <v>5645</v>
      </c>
      <c r="H27" s="7">
        <f t="shared" si="2"/>
        <v>23.672137747100216</v>
      </c>
      <c r="I27" s="7">
        <f t="shared" si="3"/>
        <v>22.015088104803201</v>
      </c>
    </row>
    <row r="28" spans="1:9" x14ac:dyDescent="0.2">
      <c r="A28" s="5">
        <v>1986</v>
      </c>
      <c r="B28" s="6">
        <f>+[1]Pop!D207</f>
        <v>240.65100000000001</v>
      </c>
      <c r="C28" s="7">
        <v>5829</v>
      </c>
      <c r="D28" s="7">
        <v>20.8</v>
      </c>
      <c r="E28" s="7">
        <f t="shared" si="0"/>
        <v>5849.8</v>
      </c>
      <c r="F28" s="7">
        <v>553.6</v>
      </c>
      <c r="G28" s="7">
        <f>E28-F28-17</f>
        <v>5279.2</v>
      </c>
      <c r="H28" s="7">
        <f t="shared" si="2"/>
        <v>21.937162114431271</v>
      </c>
      <c r="I28" s="7">
        <f t="shared" si="3"/>
        <v>20.401560766421081</v>
      </c>
    </row>
    <row r="29" spans="1:9" x14ac:dyDescent="0.2">
      <c r="A29" s="5">
        <v>1987</v>
      </c>
      <c r="B29" s="6">
        <f>+[1]Pop!D208</f>
        <v>242.804</v>
      </c>
      <c r="C29" s="7">
        <v>6787.7</v>
      </c>
      <c r="D29" s="7">
        <v>18.3</v>
      </c>
      <c r="E29" s="7">
        <f t="shared" si="0"/>
        <v>6806</v>
      </c>
      <c r="F29" s="7">
        <v>542.5</v>
      </c>
      <c r="G29" s="7">
        <f>E29-F29-21.3</f>
        <v>6242.2</v>
      </c>
      <c r="H29" s="7">
        <f t="shared" si="2"/>
        <v>25.708802161414145</v>
      </c>
      <c r="I29" s="7">
        <f t="shared" si="3"/>
        <v>23.909186010115157</v>
      </c>
    </row>
    <row r="30" spans="1:9" x14ac:dyDescent="0.2">
      <c r="A30" s="5">
        <v>1988</v>
      </c>
      <c r="B30" s="6">
        <f>+[1]Pop!D209</f>
        <v>245.02099999999999</v>
      </c>
      <c r="C30" s="7">
        <v>7050.5</v>
      </c>
      <c r="D30" s="7">
        <v>37.4</v>
      </c>
      <c r="E30" s="7">
        <f t="shared" si="0"/>
        <v>7087.9</v>
      </c>
      <c r="F30" s="7">
        <v>431.3</v>
      </c>
      <c r="G30" s="7">
        <f>E30-F30-31.2</f>
        <v>6625.4</v>
      </c>
      <c r="H30" s="7">
        <f t="shared" si="2"/>
        <v>27.040131254055776</v>
      </c>
      <c r="I30" s="7">
        <f t="shared" si="3"/>
        <v>25.147322066271872</v>
      </c>
    </row>
    <row r="31" spans="1:9" x14ac:dyDescent="0.2">
      <c r="A31" s="5">
        <v>1989</v>
      </c>
      <c r="B31" s="6">
        <f>+[1]Pop!D210</f>
        <v>247.34200000000001</v>
      </c>
      <c r="C31" s="7">
        <v>7523.1</v>
      </c>
      <c r="D31" s="7">
        <v>35.6</v>
      </c>
      <c r="E31" s="7">
        <f t="shared" si="0"/>
        <v>7558.7000000000007</v>
      </c>
      <c r="F31" s="7">
        <v>463.6</v>
      </c>
      <c r="G31" s="7">
        <f t="shared" ref="G31:G61" si="4">E31-F31</f>
        <v>7095.1</v>
      </c>
      <c r="H31" s="7">
        <f t="shared" si="2"/>
        <v>28.685382991970631</v>
      </c>
      <c r="I31" s="7">
        <f t="shared" si="3"/>
        <v>26.677406182532689</v>
      </c>
    </row>
    <row r="32" spans="1:9" x14ac:dyDescent="0.2">
      <c r="A32" s="5">
        <v>1990</v>
      </c>
      <c r="B32" s="6">
        <f>+[1]Pop!D211</f>
        <v>250.13200000000001</v>
      </c>
      <c r="C32" s="7">
        <v>7320.1</v>
      </c>
      <c r="D32" s="7">
        <v>17.2</v>
      </c>
      <c r="E32" s="7">
        <f t="shared" si="0"/>
        <v>7337.3</v>
      </c>
      <c r="F32" s="7">
        <v>396.917756</v>
      </c>
      <c r="G32" s="7">
        <f t="shared" si="4"/>
        <v>6940.3822440000004</v>
      </c>
      <c r="H32" s="7">
        <f t="shared" si="2"/>
        <v>27.746878624086484</v>
      </c>
      <c r="I32" s="7">
        <f t="shared" si="3"/>
        <v>25.80459712040043</v>
      </c>
    </row>
    <row r="33" spans="1:9" x14ac:dyDescent="0.2">
      <c r="A33" s="5">
        <v>1991</v>
      </c>
      <c r="B33" s="6">
        <f>+[1]Pop!D212</f>
        <v>253.49299999999999</v>
      </c>
      <c r="C33" s="7">
        <v>7077.8</v>
      </c>
      <c r="D33" s="7">
        <v>21.1</v>
      </c>
      <c r="E33" s="7">
        <f t="shared" si="0"/>
        <v>7098.9000000000005</v>
      </c>
      <c r="F33" s="7">
        <v>496.71445299999999</v>
      </c>
      <c r="G33" s="7">
        <f t="shared" si="4"/>
        <v>6602.185547000001</v>
      </c>
      <c r="H33" s="7">
        <f t="shared" si="2"/>
        <v>26.04484363276304</v>
      </c>
      <c r="I33" s="7">
        <f t="shared" si="3"/>
        <v>24.22170457846963</v>
      </c>
    </row>
    <row r="34" spans="1:9" x14ac:dyDescent="0.2">
      <c r="A34" s="5">
        <v>1992</v>
      </c>
      <c r="B34" s="6">
        <f>+[1]Pop!D213</f>
        <v>256.89400000000001</v>
      </c>
      <c r="C34" s="7">
        <v>7081</v>
      </c>
      <c r="D34" s="7">
        <v>21.2</v>
      </c>
      <c r="E34" s="7">
        <f t="shared" si="0"/>
        <v>7102.2</v>
      </c>
      <c r="F34" s="7">
        <v>476.75018799999998</v>
      </c>
      <c r="G34" s="7">
        <f t="shared" si="4"/>
        <v>6625.4498119999998</v>
      </c>
      <c r="H34" s="7">
        <f t="shared" si="2"/>
        <v>25.790597725131764</v>
      </c>
      <c r="I34" s="7">
        <f t="shared" si="3"/>
        <v>23.985255884372542</v>
      </c>
    </row>
    <row r="35" spans="1:9" x14ac:dyDescent="0.2">
      <c r="A35" s="5">
        <v>1993</v>
      </c>
      <c r="B35" s="6">
        <f>+[1]Pop!D214</f>
        <v>260.255</v>
      </c>
      <c r="C35" s="7">
        <v>6781.1</v>
      </c>
      <c r="D35" s="7">
        <v>32.700000000000003</v>
      </c>
      <c r="E35" s="7">
        <f t="shared" si="0"/>
        <v>6813.8</v>
      </c>
      <c r="F35" s="7">
        <v>463.56876899999997</v>
      </c>
      <c r="G35" s="7">
        <f t="shared" si="4"/>
        <v>6350.2312309999998</v>
      </c>
      <c r="H35" s="7">
        <f t="shared" si="2"/>
        <v>24.400035469059191</v>
      </c>
      <c r="I35" s="7">
        <f t="shared" si="3"/>
        <v>22.692032986225048</v>
      </c>
    </row>
    <row r="36" spans="1:9" x14ac:dyDescent="0.2">
      <c r="A36" s="5">
        <v>1994</v>
      </c>
      <c r="B36" s="6">
        <f>+[1]Pop!D215</f>
        <v>263.43599999999998</v>
      </c>
      <c r="C36" s="7">
        <v>7005.8</v>
      </c>
      <c r="D36" s="7">
        <v>20.6</v>
      </c>
      <c r="E36" s="7">
        <f t="shared" si="0"/>
        <v>7026.4000000000005</v>
      </c>
      <c r="F36" s="7">
        <v>438.75608</v>
      </c>
      <c r="G36" s="7">
        <f t="shared" si="4"/>
        <v>6587.6439200000004</v>
      </c>
      <c r="H36" s="7">
        <f t="shared" si="2"/>
        <v>25.006619900089589</v>
      </c>
      <c r="I36" s="7">
        <f t="shared" si="3"/>
        <v>23.256156507083318</v>
      </c>
    </row>
    <row r="37" spans="1:9" x14ac:dyDescent="0.2">
      <c r="A37" s="5">
        <v>1995</v>
      </c>
      <c r="B37" s="6">
        <f>+[1]Pop!D216</f>
        <v>266.55700000000002</v>
      </c>
      <c r="C37" s="7">
        <v>6234.9</v>
      </c>
      <c r="D37" s="7">
        <v>51.8</v>
      </c>
      <c r="E37" s="7">
        <f t="shared" si="0"/>
        <v>6286.7</v>
      </c>
      <c r="F37" s="7">
        <v>377.903482</v>
      </c>
      <c r="G37" s="7">
        <f t="shared" si="4"/>
        <v>5908.7965180000001</v>
      </c>
      <c r="H37" s="7">
        <f t="shared" si="2"/>
        <v>22.16710316367606</v>
      </c>
      <c r="I37" s="7">
        <f t="shared" si="3"/>
        <v>20.615405942218736</v>
      </c>
    </row>
    <row r="38" spans="1:9" x14ac:dyDescent="0.2">
      <c r="A38" s="5">
        <v>1996</v>
      </c>
      <c r="B38" s="6">
        <f>+[1]Pop!D217</f>
        <v>269.66699999999997</v>
      </c>
      <c r="C38" s="7">
        <v>6207.2</v>
      </c>
      <c r="D38" s="7">
        <v>28.3</v>
      </c>
      <c r="E38" s="7">
        <f t="shared" si="0"/>
        <v>6235.5</v>
      </c>
      <c r="F38" s="7">
        <v>417.451662</v>
      </c>
      <c r="G38" s="7">
        <f t="shared" si="4"/>
        <v>5818.0483379999996</v>
      </c>
      <c r="H38" s="7">
        <f t="shared" si="2"/>
        <v>21.574936265838978</v>
      </c>
      <c r="I38" s="7">
        <f t="shared" si="3"/>
        <v>20.06469072723025</v>
      </c>
    </row>
    <row r="39" spans="1:9" x14ac:dyDescent="0.2">
      <c r="A39" s="5">
        <v>1997</v>
      </c>
      <c r="B39" s="6">
        <f>+[1]Pop!D218</f>
        <v>272.91199999999998</v>
      </c>
      <c r="C39" s="7">
        <v>6879.4</v>
      </c>
      <c r="D39" s="7">
        <v>39.299999999999997</v>
      </c>
      <c r="E39" s="7">
        <f t="shared" si="0"/>
        <v>6918.7</v>
      </c>
      <c r="F39" s="7">
        <v>395.661292</v>
      </c>
      <c r="G39" s="7">
        <f t="shared" si="4"/>
        <v>6523.038708</v>
      </c>
      <c r="H39" s="7">
        <f t="shared" si="2"/>
        <v>23.90161923257314</v>
      </c>
      <c r="I39" s="7">
        <f t="shared" si="3"/>
        <v>22.228505886293021</v>
      </c>
    </row>
    <row r="40" spans="1:9" x14ac:dyDescent="0.2">
      <c r="A40" s="5">
        <v>1998</v>
      </c>
      <c r="B40" s="6">
        <f>+[1]Pop!D219</f>
        <v>276.11500000000001</v>
      </c>
      <c r="C40" s="7">
        <v>6546.1</v>
      </c>
      <c r="D40" s="7">
        <v>22.9</v>
      </c>
      <c r="E40" s="7">
        <f t="shared" si="0"/>
        <v>6569</v>
      </c>
      <c r="F40" s="7">
        <v>404.74576500000001</v>
      </c>
      <c r="G40" s="7">
        <f t="shared" si="4"/>
        <v>6164.2542350000003</v>
      </c>
      <c r="H40" s="7">
        <f t="shared" si="2"/>
        <v>22.324952411133044</v>
      </c>
      <c r="I40" s="7">
        <f t="shared" si="3"/>
        <v>20.762205742353732</v>
      </c>
    </row>
    <row r="41" spans="1:9" x14ac:dyDescent="0.2">
      <c r="A41" s="5">
        <v>1999</v>
      </c>
      <c r="B41" s="6">
        <f>+[1]Pop!D220</f>
        <v>279.29500000000002</v>
      </c>
      <c r="C41" s="7">
        <v>7318.1</v>
      </c>
      <c r="D41" s="7">
        <v>28.9</v>
      </c>
      <c r="E41" s="7">
        <f t="shared" si="0"/>
        <v>7347</v>
      </c>
      <c r="F41" s="7">
        <v>390.02305899999999</v>
      </c>
      <c r="G41" s="7">
        <f t="shared" si="4"/>
        <v>6956.9769409999999</v>
      </c>
      <c r="H41" s="7">
        <f t="shared" si="2"/>
        <v>24.909063681770171</v>
      </c>
      <c r="I41" s="7">
        <f t="shared" si="3"/>
        <v>23.16542922404626</v>
      </c>
    </row>
    <row r="42" spans="1:9" x14ac:dyDescent="0.2">
      <c r="A42" s="5">
        <v>2000</v>
      </c>
      <c r="B42" s="6">
        <f>+[1]Pop!D221</f>
        <v>282.38499999999999</v>
      </c>
      <c r="C42" s="7">
        <v>6967.3</v>
      </c>
      <c r="D42" s="7">
        <v>31.86521372</v>
      </c>
      <c r="E42" s="7">
        <f t="shared" si="0"/>
        <v>6999.1652137199999</v>
      </c>
      <c r="F42" s="7">
        <v>374.23574193999997</v>
      </c>
      <c r="G42" s="7">
        <f t="shared" si="4"/>
        <v>6624.9294717800003</v>
      </c>
      <c r="H42" s="7">
        <f t="shared" si="2"/>
        <v>23.460628120402998</v>
      </c>
      <c r="I42" s="7">
        <f t="shared" si="3"/>
        <v>21.81838415197479</v>
      </c>
    </row>
    <row r="43" spans="1:9" x14ac:dyDescent="0.2">
      <c r="A43" s="5">
        <v>2001</v>
      </c>
      <c r="B43" s="6">
        <f>+[1]Pop!D222</f>
        <v>285.30901899999998</v>
      </c>
      <c r="C43" s="7">
        <v>6891.7</v>
      </c>
      <c r="D43" s="7">
        <v>45.797622860000004</v>
      </c>
      <c r="E43" s="7">
        <f t="shared" si="0"/>
        <v>6937.4976228599999</v>
      </c>
      <c r="F43" s="7">
        <v>378.79017820999997</v>
      </c>
      <c r="G43" s="7">
        <f t="shared" si="4"/>
        <v>6558.7074446500001</v>
      </c>
      <c r="H43" s="7">
        <f t="shared" si="2"/>
        <v>22.988083123478127</v>
      </c>
      <c r="I43" s="7">
        <f t="shared" si="3"/>
        <v>21.378917304834658</v>
      </c>
    </row>
    <row r="44" spans="1:9" x14ac:dyDescent="0.2">
      <c r="A44" s="5">
        <v>2002</v>
      </c>
      <c r="B44" s="6">
        <f>+[1]Pop!D223</f>
        <v>288.10481800000002</v>
      </c>
      <c r="C44" s="7">
        <v>6814</v>
      </c>
      <c r="D44" s="7">
        <v>106.55013558</v>
      </c>
      <c r="E44" s="7">
        <f t="shared" si="0"/>
        <v>6920.5501355799997</v>
      </c>
      <c r="F44" s="7">
        <v>425.92878764</v>
      </c>
      <c r="G44" s="7">
        <f t="shared" si="4"/>
        <v>6494.6213479399994</v>
      </c>
      <c r="H44" s="7">
        <f t="shared" si="2"/>
        <v>22.5425641716967</v>
      </c>
      <c r="I44" s="7">
        <f t="shared" si="3"/>
        <v>20.964584679677934</v>
      </c>
    </row>
    <row r="45" spans="1:9" x14ac:dyDescent="0.2">
      <c r="A45" s="5">
        <v>2003</v>
      </c>
      <c r="B45" s="6">
        <f>+[1]Pop!D224</f>
        <v>290.81963400000001</v>
      </c>
      <c r="C45" s="7">
        <v>6824.8</v>
      </c>
      <c r="D45" s="7">
        <v>94.136877170000005</v>
      </c>
      <c r="E45" s="7">
        <f t="shared" si="0"/>
        <v>6918.9368771700001</v>
      </c>
      <c r="F45" s="7">
        <v>453.57976221000001</v>
      </c>
      <c r="G45" s="7">
        <f t="shared" si="4"/>
        <v>6465.3571149600002</v>
      </c>
      <c r="H45" s="7">
        <f t="shared" si="2"/>
        <v>22.231501450001826</v>
      </c>
      <c r="I45" s="7">
        <f t="shared" si="3"/>
        <v>20.6752963485017</v>
      </c>
    </row>
    <row r="46" spans="1:9" x14ac:dyDescent="0.2">
      <c r="A46" s="5">
        <v>2004</v>
      </c>
      <c r="B46" s="6">
        <f>+[1]Pop!D225</f>
        <v>293.46318500000001</v>
      </c>
      <c r="C46" s="7">
        <v>6622.8</v>
      </c>
      <c r="D46" s="7">
        <v>92.018803939999998</v>
      </c>
      <c r="E46" s="7">
        <f t="shared" si="0"/>
        <v>6714.8188039400002</v>
      </c>
      <c r="F46" s="7">
        <v>476.37159335000007</v>
      </c>
      <c r="G46" s="7">
        <f t="shared" si="4"/>
        <v>6238.4472105900004</v>
      </c>
      <c r="H46" s="7">
        <f t="shared" si="2"/>
        <v>21.258023252865602</v>
      </c>
      <c r="I46" s="7">
        <f t="shared" si="3"/>
        <v>19.76996162516501</v>
      </c>
    </row>
    <row r="47" spans="1:9" x14ac:dyDescent="0.2">
      <c r="A47" s="5">
        <v>2005</v>
      </c>
      <c r="B47" s="6">
        <f>+[1]Pop!D226</f>
        <v>296.186216</v>
      </c>
      <c r="C47" s="7">
        <v>6525.3</v>
      </c>
      <c r="D47" s="7">
        <v>118.97423411000001</v>
      </c>
      <c r="E47" s="7">
        <f t="shared" si="0"/>
        <v>6644.2742341100002</v>
      </c>
      <c r="F47" s="7">
        <v>450.11404444999999</v>
      </c>
      <c r="G47" s="7">
        <f t="shared" si="4"/>
        <v>6194.1601896600005</v>
      </c>
      <c r="H47" s="7">
        <f t="shared" si="2"/>
        <v>20.913060281171223</v>
      </c>
      <c r="I47" s="7">
        <f t="shared" si="3"/>
        <v>19.449146061489238</v>
      </c>
    </row>
    <row r="48" spans="1:9" x14ac:dyDescent="0.2">
      <c r="A48" s="5">
        <v>2006</v>
      </c>
      <c r="B48" s="6">
        <f>+[1]Pop!D227</f>
        <v>298.99582500000002</v>
      </c>
      <c r="C48" s="7">
        <v>6249.4</v>
      </c>
      <c r="D48" s="7">
        <v>110.48430863</v>
      </c>
      <c r="E48" s="7">
        <f t="shared" si="0"/>
        <v>6359.8843086299994</v>
      </c>
      <c r="F48" s="7">
        <v>363.90404383999999</v>
      </c>
      <c r="G48" s="7">
        <f t="shared" si="4"/>
        <v>5995.9802647899996</v>
      </c>
      <c r="H48" s="7">
        <f t="shared" si="2"/>
        <v>20.053725716036332</v>
      </c>
      <c r="I48" s="7">
        <f t="shared" si="3"/>
        <v>18.649964915913792</v>
      </c>
    </row>
    <row r="49" spans="1:9" x14ac:dyDescent="0.2">
      <c r="A49" s="5">
        <v>2007</v>
      </c>
      <c r="B49" s="6">
        <f>+[1]Pop!D228</f>
        <v>302.003917</v>
      </c>
      <c r="C49" s="7">
        <v>5747.4</v>
      </c>
      <c r="D49" s="7">
        <v>155.28961660000002</v>
      </c>
      <c r="E49" s="7">
        <f t="shared" si="0"/>
        <v>5902.6896165999997</v>
      </c>
      <c r="F49" s="7">
        <v>353.17450442000001</v>
      </c>
      <c r="G49" s="7">
        <f t="shared" si="4"/>
        <v>5549.51511218</v>
      </c>
      <c r="H49" s="7">
        <f t="shared" si="2"/>
        <v>18.375639519205308</v>
      </c>
      <c r="I49" s="7">
        <f t="shared" si="3"/>
        <v>17.089344752860939</v>
      </c>
    </row>
    <row r="50" spans="1:9" x14ac:dyDescent="0.2">
      <c r="A50" s="5">
        <v>2008</v>
      </c>
      <c r="B50" s="6">
        <f>+[1]Pop!D229</f>
        <v>304.79776099999998</v>
      </c>
      <c r="C50" s="7">
        <v>5295.2</v>
      </c>
      <c r="D50" s="7">
        <v>178.91591625999999</v>
      </c>
      <c r="E50" s="7">
        <f t="shared" si="0"/>
        <v>5474.1159162599997</v>
      </c>
      <c r="F50" s="7">
        <v>338.41013299999997</v>
      </c>
      <c r="G50" s="7">
        <f t="shared" si="4"/>
        <v>5135.7057832599994</v>
      </c>
      <c r="H50" s="7">
        <f t="shared" si="2"/>
        <v>16.849552196218397</v>
      </c>
      <c r="I50" s="7">
        <f t="shared" si="3"/>
        <v>15.670083542483111</v>
      </c>
    </row>
    <row r="51" spans="1:9" x14ac:dyDescent="0.2">
      <c r="A51" s="5">
        <v>2009</v>
      </c>
      <c r="B51" s="6">
        <f>+[1]Pop!D230</f>
        <v>307.43940600000002</v>
      </c>
      <c r="C51" s="7">
        <v>5018</v>
      </c>
      <c r="D51" s="7">
        <v>196.105481</v>
      </c>
      <c r="E51" s="7">
        <f t="shared" si="0"/>
        <v>5214.1054809999996</v>
      </c>
      <c r="F51" s="7">
        <v>262.40445499999998</v>
      </c>
      <c r="G51" s="7">
        <f t="shared" si="4"/>
        <v>4951.7010259999997</v>
      </c>
      <c r="H51" s="7">
        <f t="shared" si="2"/>
        <v>16.106266566231913</v>
      </c>
      <c r="I51" s="7">
        <f t="shared" si="3"/>
        <v>14.978827906595679</v>
      </c>
    </row>
    <row r="52" spans="1:9" x14ac:dyDescent="0.2">
      <c r="A52" s="5">
        <v>2010</v>
      </c>
      <c r="B52" s="6">
        <f>+[1]Pop!D231</f>
        <v>309.74127900000002</v>
      </c>
      <c r="C52" s="7">
        <v>5012</v>
      </c>
      <c r="D52" s="7">
        <v>220.34225386007998</v>
      </c>
      <c r="E52" s="7">
        <f t="shared" si="0"/>
        <v>5232.3422538600798</v>
      </c>
      <c r="F52" s="7">
        <v>299.20386138500004</v>
      </c>
      <c r="G52" s="7">
        <f t="shared" si="4"/>
        <v>4933.1383924750799</v>
      </c>
      <c r="H52" s="7">
        <f t="shared" si="2"/>
        <v>15.926641771486581</v>
      </c>
      <c r="I52" s="7">
        <f t="shared" si="3"/>
        <v>14.811776847482522</v>
      </c>
    </row>
    <row r="53" spans="1:9" x14ac:dyDescent="0.2">
      <c r="A53" s="5">
        <v>2011</v>
      </c>
      <c r="B53" s="6">
        <f>+[1]Pop!D232</f>
        <v>311.97391399999998</v>
      </c>
      <c r="C53" s="7">
        <v>4966.5</v>
      </c>
      <c r="D53" s="7">
        <v>257.36726163829996</v>
      </c>
      <c r="E53" s="7">
        <f t="shared" si="0"/>
        <v>5223.8672616383001</v>
      </c>
      <c r="F53" s="7">
        <v>296.38867187599999</v>
      </c>
      <c r="G53" s="7">
        <f t="shared" si="4"/>
        <v>4927.4785897623005</v>
      </c>
      <c r="H53" s="7">
        <f t="shared" si="2"/>
        <v>15.794521171928178</v>
      </c>
      <c r="I53" s="7">
        <f t="shared" si="3"/>
        <v>14.688904689893207</v>
      </c>
    </row>
    <row r="54" spans="1:9" x14ac:dyDescent="0.2">
      <c r="A54" s="5">
        <v>2012</v>
      </c>
      <c r="B54" s="6">
        <f>+[1]Pop!D233</f>
        <v>314.16755799999999</v>
      </c>
      <c r="C54" s="7">
        <v>5097.6000000000004</v>
      </c>
      <c r="D54" s="7">
        <v>223.66229693983999</v>
      </c>
      <c r="E54" s="7">
        <f t="shared" si="0"/>
        <v>5321.2622969398408</v>
      </c>
      <c r="F54" s="7">
        <v>310.64478317202008</v>
      </c>
      <c r="G54" s="7">
        <f t="shared" si="4"/>
        <v>5010.617513767821</v>
      </c>
      <c r="H54" s="7">
        <f t="shared" si="2"/>
        <v>15.948869914085213</v>
      </c>
      <c r="I54" s="7">
        <f t="shared" si="3"/>
        <v>14.832449020099249</v>
      </c>
    </row>
    <row r="55" spans="1:9" x14ac:dyDescent="0.2">
      <c r="A55" s="5">
        <v>2013</v>
      </c>
      <c r="B55" s="6">
        <f>+[1]Pop!D234</f>
        <v>316.29476599999998</v>
      </c>
      <c r="C55" s="7">
        <v>4515</v>
      </c>
      <c r="D55" s="7">
        <v>236.42278080013998</v>
      </c>
      <c r="E55" s="7">
        <f t="shared" si="0"/>
        <v>4751.4227808001397</v>
      </c>
      <c r="F55" s="7">
        <v>292.66700435235998</v>
      </c>
      <c r="G55" s="7">
        <f t="shared" si="4"/>
        <v>4458.7557764477797</v>
      </c>
      <c r="H55" s="7">
        <f t="shared" si="2"/>
        <v>14.09683705119477</v>
      </c>
      <c r="I55" s="7">
        <f t="shared" si="3"/>
        <v>13.110058457611137</v>
      </c>
    </row>
    <row r="56" spans="1:9" x14ac:dyDescent="0.2">
      <c r="A56" s="5">
        <v>2014</v>
      </c>
      <c r="B56" s="6">
        <f>+[1]Pop!D235</f>
        <v>318.576955</v>
      </c>
      <c r="C56" s="7">
        <v>4591.8</v>
      </c>
      <c r="D56" s="7">
        <v>292.48353367134001</v>
      </c>
      <c r="E56" s="7">
        <f t="shared" si="0"/>
        <v>4884.2835336713406</v>
      </c>
      <c r="F56" s="7">
        <v>268.32245713768003</v>
      </c>
      <c r="G56" s="7">
        <f t="shared" si="4"/>
        <v>4615.9610765336602</v>
      </c>
      <c r="H56" s="7">
        <f t="shared" si="2"/>
        <v>14.489312563533229</v>
      </c>
      <c r="I56" s="7">
        <f t="shared" si="3"/>
        <v>13.475060684085904</v>
      </c>
    </row>
    <row r="57" spans="1:9" x14ac:dyDescent="0.2">
      <c r="A57" s="5">
        <v>2015</v>
      </c>
      <c r="B57" s="6">
        <f>+[1]Pop!D236</f>
        <v>320.87070299999999</v>
      </c>
      <c r="C57" s="7">
        <v>4310.8</v>
      </c>
      <c r="D57" s="7">
        <v>302.77027956823997</v>
      </c>
      <c r="E57" s="7">
        <f t="shared" si="0"/>
        <v>4613.57027956824</v>
      </c>
      <c r="F57" s="7">
        <v>260.93206824432002</v>
      </c>
      <c r="G57" s="7">
        <f t="shared" si="4"/>
        <v>4352.6382113239197</v>
      </c>
      <c r="H57" s="7">
        <f t="shared" si="2"/>
        <v>13.565084536009882</v>
      </c>
      <c r="I57" s="7">
        <f t="shared" si="3"/>
        <v>12.615528618489192</v>
      </c>
    </row>
    <row r="58" spans="1:9" x14ac:dyDescent="0.2">
      <c r="A58" s="5">
        <v>2016</v>
      </c>
      <c r="B58" s="6">
        <f>+[1]Pop!D237</f>
        <v>323.16101099999997</v>
      </c>
      <c r="C58" s="7">
        <v>5384.1</v>
      </c>
      <c r="D58" s="7">
        <v>295.46294532414004</v>
      </c>
      <c r="E58" s="7">
        <f t="shared" si="0"/>
        <v>5679.5629453241399</v>
      </c>
      <c r="F58" s="7">
        <v>269.22081333224003</v>
      </c>
      <c r="G58" s="7">
        <f t="shared" si="4"/>
        <v>5410.3421319918998</v>
      </c>
      <c r="H58" s="7">
        <f t="shared" si="2"/>
        <v>16.741939614713917</v>
      </c>
      <c r="I58" s="7">
        <f t="shared" si="3"/>
        <v>15.570003841683944</v>
      </c>
    </row>
    <row r="59" spans="1:9" x14ac:dyDescent="0.2">
      <c r="A59" s="5">
        <v>2017</v>
      </c>
      <c r="B59" s="6">
        <f>+[1]Pop!D238</f>
        <v>325.20603</v>
      </c>
      <c r="C59" s="7">
        <v>4939.55</v>
      </c>
      <c r="D59" s="7">
        <v>266.76588298206002</v>
      </c>
      <c r="E59" s="7">
        <f t="shared" si="0"/>
        <v>5206.3158829820604</v>
      </c>
      <c r="F59" s="7">
        <v>259.86883072458005</v>
      </c>
      <c r="G59" s="7">
        <f t="shared" si="4"/>
        <v>4946.4470522574802</v>
      </c>
      <c r="H59" s="7">
        <f t="shared" si="2"/>
        <v>15.210194756405594</v>
      </c>
      <c r="I59" s="7">
        <f t="shared" si="3"/>
        <v>14.145481123457204</v>
      </c>
    </row>
    <row r="60" spans="1:9" x14ac:dyDescent="0.2">
      <c r="A60" s="5">
        <v>2018</v>
      </c>
      <c r="B60" s="6">
        <f>+[1]Pop!D239</f>
        <v>326.92397599999998</v>
      </c>
      <c r="C60" s="7">
        <v>4056.1</v>
      </c>
      <c r="D60" s="7">
        <v>211.62810309233998</v>
      </c>
      <c r="E60" s="7">
        <f t="shared" si="0"/>
        <v>4267.7281030923396</v>
      </c>
      <c r="F60" s="7">
        <v>258.28262868078002</v>
      </c>
      <c r="G60" s="7">
        <f t="shared" si="4"/>
        <v>4009.4454744115596</v>
      </c>
      <c r="H60" s="7">
        <f t="shared" si="2"/>
        <v>12.264152429161573</v>
      </c>
      <c r="I60" s="7">
        <f t="shared" si="3"/>
        <v>11.405661759120264</v>
      </c>
    </row>
    <row r="61" spans="1:9" x14ac:dyDescent="0.2">
      <c r="A61" s="5">
        <v>2019</v>
      </c>
      <c r="B61" s="6">
        <f>+[1]Pop!D240</f>
        <v>328.475998</v>
      </c>
      <c r="C61" s="7">
        <v>4144.55</v>
      </c>
      <c r="D61" s="7">
        <v>260.25869352076006</v>
      </c>
      <c r="E61" s="7">
        <f t="shared" si="0"/>
        <v>4404.8086935207602</v>
      </c>
      <c r="F61" s="7">
        <v>243.50447659648</v>
      </c>
      <c r="G61" s="7">
        <f t="shared" si="4"/>
        <v>4161.3042169242799</v>
      </c>
      <c r="H61" s="7">
        <f t="shared" si="2"/>
        <v>12.668518376567288</v>
      </c>
      <c r="I61" s="7">
        <f t="shared" si="3"/>
        <v>11.781722090207579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59A3-51CA-2A40-B0CF-8617035DB23D}">
  <dimension ref="A1:I36"/>
  <sheetViews>
    <sheetView tabSelected="1" workbookViewId="0">
      <selection activeCell="D29" sqref="D29"/>
    </sheetView>
  </sheetViews>
  <sheetFormatPr baseColWidth="10" defaultRowHeight="16" x14ac:dyDescent="0.2"/>
  <cols>
    <col min="1" max="1" width="8" customWidth="1"/>
    <col min="2" max="2" width="11.1640625" bestFit="1" customWidth="1"/>
    <col min="3" max="3" width="11.5" bestFit="1" customWidth="1"/>
    <col min="4" max="4" width="12.1640625" bestFit="1" customWidth="1"/>
    <col min="5" max="5" width="12.83203125" bestFit="1" customWidth="1"/>
    <col min="6" max="9" width="12.1640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</row>
    <row r="2" spans="1:9" x14ac:dyDescent="0.2">
      <c r="A2">
        <v>1985</v>
      </c>
      <c r="B2">
        <v>238.46600000000001</v>
      </c>
      <c r="C2">
        <v>778.7</v>
      </c>
      <c r="E2">
        <v>778.7</v>
      </c>
      <c r="G2">
        <v>778.7</v>
      </c>
      <c r="H2">
        <v>3.2654550334219552</v>
      </c>
      <c r="I2">
        <v>3.0368731810824183</v>
      </c>
    </row>
    <row r="3" spans="1:9" x14ac:dyDescent="0.2">
      <c r="A3">
        <v>1986</v>
      </c>
      <c r="B3">
        <v>240.65100000000001</v>
      </c>
      <c r="C3">
        <v>571.20000000000005</v>
      </c>
      <c r="E3">
        <v>571.20000000000005</v>
      </c>
      <c r="G3">
        <v>571.20000000000005</v>
      </c>
      <c r="H3">
        <v>2.3735617138511786</v>
      </c>
      <c r="I3">
        <v>2.2074123938815964</v>
      </c>
    </row>
    <row r="4" spans="1:9" x14ac:dyDescent="0.2">
      <c r="A4">
        <v>1987</v>
      </c>
      <c r="B4">
        <v>242.804</v>
      </c>
      <c r="C4">
        <v>613</v>
      </c>
      <c r="E4">
        <v>613</v>
      </c>
      <c r="G4">
        <v>613</v>
      </c>
      <c r="H4">
        <v>2.5246701042816428</v>
      </c>
      <c r="I4">
        <v>2.347943196981928</v>
      </c>
    </row>
    <row r="5" spans="1:9" x14ac:dyDescent="0.2">
      <c r="A5">
        <v>1988</v>
      </c>
      <c r="B5">
        <v>245.02099999999999</v>
      </c>
      <c r="C5">
        <v>784.2</v>
      </c>
      <c r="E5">
        <v>784.2</v>
      </c>
      <c r="G5">
        <v>784.2</v>
      </c>
      <c r="H5">
        <v>3.2005419943596674</v>
      </c>
      <c r="I5">
        <v>2.976504054754491</v>
      </c>
    </row>
    <row r="6" spans="1:9" x14ac:dyDescent="0.2">
      <c r="A6">
        <v>1989</v>
      </c>
      <c r="B6">
        <v>247.34200000000001</v>
      </c>
      <c r="C6">
        <v>915.8</v>
      </c>
      <c r="D6">
        <v>23.5</v>
      </c>
      <c r="E6">
        <v>939.3</v>
      </c>
      <c r="F6">
        <v>57.9</v>
      </c>
      <c r="G6">
        <v>881.4</v>
      </c>
      <c r="H6">
        <v>3.5634869937172011</v>
      </c>
      <c r="I6">
        <v>3.3140429041569974</v>
      </c>
    </row>
    <row r="7" spans="1:9" x14ac:dyDescent="0.2">
      <c r="A7">
        <v>1990</v>
      </c>
      <c r="B7">
        <v>250.13200000000001</v>
      </c>
      <c r="C7">
        <v>1061.5999999999999</v>
      </c>
      <c r="D7">
        <v>12.1</v>
      </c>
      <c r="E7">
        <v>1073.6999999999998</v>
      </c>
      <c r="F7">
        <v>130.63651300000001</v>
      </c>
      <c r="G7">
        <v>943.06348699999978</v>
      </c>
      <c r="H7">
        <v>3.7702632490045245</v>
      </c>
      <c r="I7">
        <v>3.5063448215742081</v>
      </c>
    </row>
    <row r="8" spans="1:9" x14ac:dyDescent="0.2">
      <c r="A8">
        <v>1991</v>
      </c>
      <c r="B8">
        <v>253.49299999999999</v>
      </c>
      <c r="C8">
        <v>1157.5</v>
      </c>
      <c r="D8">
        <v>8.3000000000000007</v>
      </c>
      <c r="E8">
        <v>1165.8</v>
      </c>
      <c r="F8">
        <v>152.66106099999999</v>
      </c>
      <c r="G8">
        <v>1013.1389389999999</v>
      </c>
      <c r="H8">
        <v>3.9967136725668952</v>
      </c>
      <c r="I8">
        <v>3.7169437154872127</v>
      </c>
    </row>
    <row r="9" spans="1:9" x14ac:dyDescent="0.2">
      <c r="A9">
        <v>1992</v>
      </c>
      <c r="B9">
        <v>256.89400000000001</v>
      </c>
      <c r="C9">
        <v>1388.7</v>
      </c>
      <c r="D9">
        <v>5.9</v>
      </c>
      <c r="E9">
        <v>1394.6000000000001</v>
      </c>
      <c r="F9">
        <v>195.00435100000001</v>
      </c>
      <c r="G9">
        <v>1199.5956490000001</v>
      </c>
      <c r="H9">
        <v>4.6696133385754441</v>
      </c>
      <c r="I9">
        <v>4.3427404048751637</v>
      </c>
    </row>
    <row r="10" spans="1:9" x14ac:dyDescent="0.2">
      <c r="A10">
        <v>1993</v>
      </c>
      <c r="B10">
        <v>260.255</v>
      </c>
      <c r="C10">
        <v>1535.5</v>
      </c>
      <c r="D10">
        <v>6.8</v>
      </c>
      <c r="E10">
        <v>1542.3</v>
      </c>
      <c r="F10">
        <v>230.17078699999999</v>
      </c>
      <c r="G10">
        <v>1312.1292129999999</v>
      </c>
      <c r="H10">
        <v>5.0417060690476649</v>
      </c>
      <c r="I10">
        <v>4.6887866442143284</v>
      </c>
    </row>
    <row r="11" spans="1:9" x14ac:dyDescent="0.2">
      <c r="A11">
        <v>1994</v>
      </c>
      <c r="B11">
        <v>263.43599999999998</v>
      </c>
      <c r="C11">
        <v>1710</v>
      </c>
      <c r="D11">
        <v>8.9</v>
      </c>
      <c r="E11">
        <v>1718.9</v>
      </c>
      <c r="F11">
        <v>223.05124900000001</v>
      </c>
      <c r="G11">
        <v>1495.848751</v>
      </c>
      <c r="H11">
        <v>5.6782245061419099</v>
      </c>
      <c r="I11">
        <v>5.2807487907119768</v>
      </c>
    </row>
    <row r="12" spans="1:9" x14ac:dyDescent="0.2">
      <c r="A12">
        <v>1995</v>
      </c>
      <c r="B12">
        <v>266.55700000000002</v>
      </c>
      <c r="C12">
        <v>1787.4</v>
      </c>
      <c r="D12">
        <v>11.7</v>
      </c>
      <c r="E12">
        <v>1799.1000000000001</v>
      </c>
      <c r="F12">
        <v>227.86768000000001</v>
      </c>
      <c r="G12">
        <v>1571.2323200000001</v>
      </c>
      <c r="H12">
        <v>5.8945453317676897</v>
      </c>
      <c r="I12">
        <v>5.481927158543952</v>
      </c>
    </row>
    <row r="13" spans="1:9" x14ac:dyDescent="0.2">
      <c r="A13">
        <v>1996</v>
      </c>
      <c r="B13">
        <v>269.66699999999997</v>
      </c>
      <c r="C13">
        <v>1775.6</v>
      </c>
      <c r="D13">
        <v>16.569808999999999</v>
      </c>
      <c r="E13">
        <v>1792.169809</v>
      </c>
      <c r="F13">
        <v>223.35247899999999</v>
      </c>
      <c r="G13">
        <v>1568.8173300000001</v>
      </c>
      <c r="H13">
        <v>5.8176096074046892</v>
      </c>
      <c r="I13">
        <v>5.4103769348863615</v>
      </c>
    </row>
    <row r="14" spans="1:9" x14ac:dyDescent="0.2">
      <c r="A14">
        <v>1997</v>
      </c>
      <c r="B14">
        <v>272.91199999999998</v>
      </c>
      <c r="C14">
        <v>2024.5</v>
      </c>
      <c r="D14">
        <v>28.605449</v>
      </c>
      <c r="E14">
        <v>2053.1054490000001</v>
      </c>
      <c r="F14">
        <v>253.32073</v>
      </c>
      <c r="G14">
        <v>1799.7847190000002</v>
      </c>
      <c r="H14">
        <v>6.5947437965351483</v>
      </c>
      <c r="I14">
        <v>6.1331117307776886</v>
      </c>
    </row>
    <row r="15" spans="1:9" x14ac:dyDescent="0.2">
      <c r="A15">
        <v>1998</v>
      </c>
      <c r="B15">
        <v>276.11500000000001</v>
      </c>
      <c r="C15">
        <v>2076.6999999999998</v>
      </c>
      <c r="D15">
        <v>31.980772999999999</v>
      </c>
      <c r="E15">
        <v>2108.680773</v>
      </c>
      <c r="F15">
        <v>282.30401999999998</v>
      </c>
      <c r="G15">
        <v>1826.376753</v>
      </c>
      <c r="H15">
        <v>6.614551013164804</v>
      </c>
      <c r="I15">
        <v>6.1515324422432682</v>
      </c>
    </row>
    <row r="16" spans="1:9" x14ac:dyDescent="0.2">
      <c r="A16">
        <v>1999</v>
      </c>
      <c r="B16">
        <v>279.29500000000002</v>
      </c>
      <c r="C16">
        <v>2393.1000000000004</v>
      </c>
      <c r="D16">
        <v>28.406854000000003</v>
      </c>
      <c r="E16">
        <v>2421.5068540000002</v>
      </c>
      <c r="F16">
        <v>301.21749699999998</v>
      </c>
      <c r="G16">
        <v>2120.2893570000001</v>
      </c>
      <c r="H16">
        <v>7.5915764943876543</v>
      </c>
      <c r="I16">
        <v>7.0601661397805184</v>
      </c>
    </row>
    <row r="17" spans="1:9" x14ac:dyDescent="0.2">
      <c r="A17">
        <v>2000</v>
      </c>
      <c r="B17">
        <v>282.38499999999999</v>
      </c>
      <c r="C17">
        <v>2702.4</v>
      </c>
      <c r="D17">
        <v>32.76400202</v>
      </c>
      <c r="E17">
        <v>2735.1640020200002</v>
      </c>
      <c r="F17">
        <v>367.36467554000001</v>
      </c>
      <c r="G17">
        <v>2367.7993264800002</v>
      </c>
      <c r="H17">
        <v>8.3850039006321175</v>
      </c>
      <c r="I17">
        <v>7.79805362758787</v>
      </c>
    </row>
    <row r="18" spans="1:9" x14ac:dyDescent="0.2">
      <c r="A18">
        <v>2001</v>
      </c>
      <c r="B18">
        <v>285.30901899999998</v>
      </c>
      <c r="C18">
        <v>2646.1000000000004</v>
      </c>
      <c r="D18">
        <v>34.587412360000002</v>
      </c>
      <c r="E18">
        <v>2680.6874123600005</v>
      </c>
      <c r="F18">
        <v>390.44416109000002</v>
      </c>
      <c r="G18">
        <v>2290.2432512700007</v>
      </c>
      <c r="H18">
        <v>8.0272374820019294</v>
      </c>
      <c r="I18">
        <v>7.4653308582617948</v>
      </c>
    </row>
    <row r="19" spans="1:9" x14ac:dyDescent="0.2">
      <c r="A19">
        <v>2002</v>
      </c>
      <c r="B19">
        <v>288.10481800000002</v>
      </c>
      <c r="C19">
        <v>3197.4</v>
      </c>
      <c r="D19">
        <v>33.656626200000005</v>
      </c>
      <c r="E19">
        <v>3231.0566262000002</v>
      </c>
      <c r="F19">
        <v>466.99524528000001</v>
      </c>
      <c r="G19">
        <v>2764.0613809200004</v>
      </c>
      <c r="H19">
        <v>9.5939436213107694</v>
      </c>
      <c r="I19">
        <v>8.9223675678190162</v>
      </c>
    </row>
    <row r="20" spans="1:9" x14ac:dyDescent="0.2">
      <c r="A20">
        <v>2003</v>
      </c>
      <c r="B20">
        <v>290.81963400000001</v>
      </c>
      <c r="C20">
        <v>3547.3</v>
      </c>
      <c r="D20">
        <v>33.139728789999999</v>
      </c>
      <c r="E20">
        <v>3580.4397287900001</v>
      </c>
      <c r="F20">
        <v>433.60927587000003</v>
      </c>
      <c r="G20">
        <v>3146.83045292</v>
      </c>
      <c r="H20">
        <v>10.820557091135051</v>
      </c>
      <c r="I20">
        <v>10.063118094755598</v>
      </c>
    </row>
    <row r="21" spans="1:9" x14ac:dyDescent="0.2">
      <c r="A21">
        <v>2004</v>
      </c>
      <c r="B21">
        <v>293.46318500000001</v>
      </c>
      <c r="C21">
        <v>3971.2999999999997</v>
      </c>
      <c r="D21">
        <v>35.165521040000002</v>
      </c>
      <c r="E21">
        <v>4006.4655210399997</v>
      </c>
      <c r="F21">
        <v>489.79849856000004</v>
      </c>
      <c r="G21">
        <v>3516.6670224799996</v>
      </c>
      <c r="H21">
        <v>11.98333284115348</v>
      </c>
      <c r="I21">
        <v>11.144499542272737</v>
      </c>
    </row>
    <row r="22" spans="1:9" x14ac:dyDescent="0.2">
      <c r="A22">
        <v>2005</v>
      </c>
      <c r="B22">
        <v>296.186216</v>
      </c>
      <c r="C22">
        <v>3297.3</v>
      </c>
      <c r="D22">
        <v>51.913009460000005</v>
      </c>
      <c r="E22">
        <v>3349.2130094600002</v>
      </c>
      <c r="F22">
        <v>486.31022093000001</v>
      </c>
      <c r="G22">
        <v>2862.9027885300002</v>
      </c>
      <c r="H22">
        <v>9.6658879916613003</v>
      </c>
      <c r="I22">
        <v>8.9892758322450099</v>
      </c>
    </row>
    <row r="23" spans="1:9" x14ac:dyDescent="0.2">
      <c r="A23">
        <v>2006</v>
      </c>
      <c r="B23">
        <v>298.99582500000002</v>
      </c>
      <c r="C23">
        <v>3981.7</v>
      </c>
      <c r="D23">
        <v>61.297018590000008</v>
      </c>
      <c r="E23">
        <v>4042.9970185899997</v>
      </c>
      <c r="F23">
        <v>460.96694338000003</v>
      </c>
      <c r="G23">
        <v>3582.0300752099997</v>
      </c>
      <c r="H23">
        <v>11.980200978425032</v>
      </c>
      <c r="I23">
        <v>11.141586909935279</v>
      </c>
    </row>
    <row r="24" spans="1:9" x14ac:dyDescent="0.2">
      <c r="A24">
        <v>2007</v>
      </c>
      <c r="B24">
        <v>302.003917</v>
      </c>
      <c r="C24">
        <v>3864.9</v>
      </c>
      <c r="D24">
        <v>74.403350000000003</v>
      </c>
      <c r="E24">
        <v>3939.3033500000001</v>
      </c>
      <c r="F24">
        <v>453.42177693000002</v>
      </c>
      <c r="G24">
        <v>3485.8815730700003</v>
      </c>
      <c r="H24">
        <v>11.54250450688691</v>
      </c>
      <c r="I24">
        <v>10.734529191404826</v>
      </c>
    </row>
    <row r="25" spans="1:9" x14ac:dyDescent="0.2">
      <c r="A25">
        <v>2008</v>
      </c>
      <c r="B25">
        <v>304.79776099999998</v>
      </c>
      <c r="C25">
        <v>3555.5</v>
      </c>
      <c r="D25">
        <v>82.5595</v>
      </c>
      <c r="E25">
        <v>3638.0594999999998</v>
      </c>
      <c r="F25">
        <v>466.10434700000002</v>
      </c>
      <c r="G25">
        <v>3171.9551529999999</v>
      </c>
      <c r="H25">
        <v>10.406753457089865</v>
      </c>
      <c r="I25">
        <v>9.6782807150935746</v>
      </c>
    </row>
    <row r="26" spans="1:9" x14ac:dyDescent="0.2">
      <c r="A26">
        <v>2009</v>
      </c>
      <c r="B26">
        <v>307.43940600000002</v>
      </c>
      <c r="C26">
        <v>3420</v>
      </c>
      <c r="D26">
        <v>95.611801999999997</v>
      </c>
      <c r="E26">
        <v>3515.6118019999999</v>
      </c>
      <c r="F26">
        <v>442.51718899999997</v>
      </c>
      <c r="G26">
        <v>3073.0946129999998</v>
      </c>
      <c r="H26">
        <v>9.9957733232154364</v>
      </c>
      <c r="I26">
        <v>9.296069190590357</v>
      </c>
    </row>
    <row r="27" spans="1:9" x14ac:dyDescent="0.2">
      <c r="A27">
        <v>2010</v>
      </c>
      <c r="B27">
        <v>309.74127900000002</v>
      </c>
      <c r="C27">
        <v>4039.3</v>
      </c>
      <c r="D27">
        <v>103.33605756386002</v>
      </c>
      <c r="E27">
        <v>4142.63605756386</v>
      </c>
      <c r="F27">
        <v>422.33686862157998</v>
      </c>
      <c r="G27">
        <v>3720.2991889422801</v>
      </c>
      <c r="H27">
        <v>12.010989303567381</v>
      </c>
      <c r="I27">
        <v>11.170220052317665</v>
      </c>
    </row>
    <row r="28" spans="1:9" x14ac:dyDescent="0.2">
      <c r="A28">
        <v>2011</v>
      </c>
      <c r="B28">
        <v>311.97391399999998</v>
      </c>
      <c r="C28">
        <v>4008.1</v>
      </c>
      <c r="D28">
        <v>115.4304529697</v>
      </c>
      <c r="E28">
        <v>4123.5304529696996</v>
      </c>
      <c r="F28">
        <v>463.68018023403994</v>
      </c>
      <c r="G28">
        <v>3659.8502727356595</v>
      </c>
      <c r="H28">
        <v>11.731270175158491</v>
      </c>
      <c r="I28">
        <v>10.910081262897396</v>
      </c>
    </row>
    <row r="29" spans="1:9" x14ac:dyDescent="0.2">
      <c r="A29">
        <v>2012</v>
      </c>
      <c r="B29">
        <v>314.16755799999999</v>
      </c>
      <c r="C29">
        <v>4108.1000000000004</v>
      </c>
      <c r="D29">
        <v>120.83057486103999</v>
      </c>
      <c r="E29">
        <v>4228.9305748610404</v>
      </c>
      <c r="F29">
        <v>480.79136702409994</v>
      </c>
      <c r="G29">
        <v>3748.1392078369404</v>
      </c>
      <c r="H29">
        <v>11.930382728559582</v>
      </c>
      <c r="I29">
        <v>11.095255937560411</v>
      </c>
    </row>
    <row r="30" spans="1:9" x14ac:dyDescent="0.2">
      <c r="A30">
        <v>2013</v>
      </c>
      <c r="B30">
        <v>316.29476599999998</v>
      </c>
      <c r="C30">
        <v>3927</v>
      </c>
      <c r="D30">
        <v>169.69892914722004</v>
      </c>
      <c r="E30">
        <v>4096.69892914722</v>
      </c>
      <c r="F30">
        <v>482.78007095054005</v>
      </c>
      <c r="G30">
        <v>3613.91885819668</v>
      </c>
      <c r="H30">
        <v>11.425794058813734</v>
      </c>
      <c r="I30">
        <v>10.625988474696774</v>
      </c>
    </row>
    <row r="31" spans="1:9" x14ac:dyDescent="0.2">
      <c r="A31">
        <v>2014</v>
      </c>
      <c r="B31">
        <v>318.576955</v>
      </c>
      <c r="C31">
        <v>3766.3</v>
      </c>
      <c r="D31">
        <v>153.90591331522003</v>
      </c>
      <c r="E31">
        <v>3920.2059133152202</v>
      </c>
      <c r="F31">
        <v>479.72786274534008</v>
      </c>
      <c r="G31">
        <v>3440.47805056988</v>
      </c>
      <c r="H31">
        <v>10.799519540168497</v>
      </c>
      <c r="I31">
        <v>10.043553172356702</v>
      </c>
    </row>
    <row r="32" spans="1:9" x14ac:dyDescent="0.2">
      <c r="A32">
        <v>2015</v>
      </c>
      <c r="B32">
        <v>320.87070299999999</v>
      </c>
      <c r="C32">
        <v>4056.8</v>
      </c>
      <c r="D32">
        <v>191.46744843974002</v>
      </c>
      <c r="E32">
        <v>4248.2674484397403</v>
      </c>
      <c r="F32">
        <v>431.86735710601999</v>
      </c>
      <c r="G32">
        <v>3816.4000913337204</v>
      </c>
      <c r="H32">
        <v>11.893887648987763</v>
      </c>
      <c r="I32">
        <v>11.06131551355862</v>
      </c>
    </row>
    <row r="33" spans="1:9" x14ac:dyDescent="0.2">
      <c r="A33">
        <v>2016</v>
      </c>
      <c r="B33">
        <v>323.16101099999997</v>
      </c>
      <c r="C33">
        <v>4938</v>
      </c>
      <c r="D33">
        <v>185.79201360280004</v>
      </c>
      <c r="E33">
        <v>5123.7920136027997</v>
      </c>
      <c r="F33">
        <v>427.05005076250006</v>
      </c>
      <c r="G33">
        <v>4696.7419628402995</v>
      </c>
      <c r="H33">
        <v>14.533751916131676</v>
      </c>
      <c r="I33">
        <v>13.516389282002459</v>
      </c>
    </row>
    <row r="34" spans="1:9" x14ac:dyDescent="0.2">
      <c r="A34">
        <v>2017</v>
      </c>
      <c r="B34">
        <v>325.20603</v>
      </c>
      <c r="C34">
        <v>4998.3</v>
      </c>
      <c r="D34">
        <v>330.39441729030005</v>
      </c>
      <c r="E34">
        <v>5328.6944172903004</v>
      </c>
      <c r="F34">
        <v>424.08478615624006</v>
      </c>
      <c r="G34">
        <v>4904.6096311340607</v>
      </c>
      <c r="H34">
        <v>15.081545785402751</v>
      </c>
      <c r="I34">
        <v>14.025837580424559</v>
      </c>
    </row>
    <row r="35" spans="1:9" x14ac:dyDescent="0.2">
      <c r="A35">
        <v>2018</v>
      </c>
      <c r="B35">
        <v>326.92397599999998</v>
      </c>
      <c r="C35">
        <v>3975.74</v>
      </c>
      <c r="D35">
        <v>404.89613082468009</v>
      </c>
      <c r="E35">
        <v>4380.6361308246796</v>
      </c>
      <c r="F35">
        <v>415.50160745346005</v>
      </c>
      <c r="G35">
        <v>3965.1345233712195</v>
      </c>
      <c r="H35">
        <v>12.128613422256983</v>
      </c>
      <c r="I35">
        <v>11.279610482698995</v>
      </c>
    </row>
    <row r="36" spans="1:9" x14ac:dyDescent="0.2">
      <c r="A36">
        <v>2019</v>
      </c>
      <c r="B36">
        <v>328.475998</v>
      </c>
      <c r="C36">
        <v>3967.83</v>
      </c>
      <c r="D36">
        <v>529.11011615814004</v>
      </c>
      <c r="E36">
        <v>4496.94011615814</v>
      </c>
      <c r="F36">
        <v>438.82796635348012</v>
      </c>
      <c r="G36">
        <v>4058.11214980466</v>
      </c>
      <c r="H36">
        <v>12.354364320417286</v>
      </c>
      <c r="I36">
        <v>11.489558817988076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head_lettuce_avail</vt:lpstr>
      <vt:lpstr>romaine-leaf lettuce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2022-01-27T14:41:06Z</dcterms:created>
  <dcterms:modified xsi:type="dcterms:W3CDTF">2022-01-27T15:27:05Z</dcterms:modified>
</cp:coreProperties>
</file>