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FIAP\AIML_T7\"/>
    </mc:Choice>
  </mc:AlternateContent>
  <xr:revisionPtr revIDLastSave="0" documentId="8_{909FF8DC-16D7-40D7-B13B-EEDA0A42931B}" xr6:coauthVersionLast="43" xr6:coauthVersionMax="43" xr10:uidLastSave="{00000000-0000-0000-0000-000000000000}"/>
  <bookViews>
    <workbookView xWindow="-108" yWindow="-108" windowWidth="23256" windowHeight="12720" tabRatio="767" activeTab="1" xr2:uid="{DF90C156-270B-4876-9CA7-4733D4B14768}"/>
  </bookViews>
  <sheets>
    <sheet name="3 - Glossário" sheetId="11" r:id="rId1"/>
    <sheet name="Dados Gerais 2005" sheetId="4" r:id="rId2"/>
    <sheet name="Educação 2005" sheetId="5" r:id="rId3"/>
    <sheet name="Trabalho 2005" sheetId="6" r:id="rId4"/>
    <sheet name="Dados Gerais 2015" sheetId="1" r:id="rId5"/>
    <sheet name="Educação 2015" sheetId="2" r:id="rId6"/>
    <sheet name="Trabalho 2015" sheetId="3" r:id="rId7"/>
    <sheet name="População" sheetId="8" r:id="rId8"/>
    <sheet name="População &gt; 14 anos" sheetId="9" r:id="rId9"/>
    <sheet name="Pop &gt;14 anos na força de trab" sheetId="10" r:id="rId10"/>
    <sheet name="Consolidado" sheetId="12" r:id="rId11"/>
    <sheet name="Força de trabalho 2012_2017" sheetId="15" r:id="rId12"/>
    <sheet name="Dívida Pública e PIB" sheetId="13" r:id="rId13"/>
    <sheet name="PIB PER CAPITA" sheetId="14" r:id="rId14"/>
    <sheet name="no r" sheetId="16" r:id="rId15"/>
  </sheets>
  <definedNames>
    <definedName name="SAIA_BR_RAZAON_BRASIL">"#ref!"</definedName>
    <definedName name="SAIA_BR_RAZAON_GR">"#ref!"</definedName>
    <definedName name="SAIA_BR_TOTALN_BRASIL">"#ref!"</definedName>
    <definedName name="SAIA_BR_TOTALN_GR">"#ref!"</definedName>
    <definedName name="SAIT_BR_RAZAO_BRASIL">"#ref!"</definedName>
    <definedName name="SAIT_BR_RAZAO_GR">"#ref!"</definedName>
    <definedName name="SAIT_BR_TOTAL_BRASIL">"#ref!"</definedName>
    <definedName name="SAIT_BR_TOTAL_G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32" i="10" l="1"/>
  <c r="T32" i="10"/>
  <c r="S32" i="10"/>
  <c r="R32" i="10"/>
  <c r="Q32" i="10"/>
  <c r="P32" i="10"/>
  <c r="N32" i="10"/>
  <c r="M32" i="10"/>
  <c r="L32" i="10"/>
  <c r="K32" i="10"/>
  <c r="J32" i="10"/>
  <c r="U31" i="10"/>
  <c r="T31" i="10"/>
  <c r="S31" i="10"/>
  <c r="R31" i="10"/>
  <c r="Q31" i="10"/>
  <c r="P31" i="10"/>
  <c r="N31" i="10"/>
  <c r="M31" i="10"/>
  <c r="L31" i="10"/>
  <c r="K31" i="10"/>
  <c r="J31" i="10"/>
  <c r="U30" i="10"/>
  <c r="T30" i="10"/>
  <c r="S30" i="10"/>
  <c r="R30" i="10"/>
  <c r="Q30" i="10"/>
  <c r="P30" i="10"/>
  <c r="N30" i="10"/>
  <c r="M30" i="10"/>
  <c r="L30" i="10"/>
  <c r="K30" i="10"/>
  <c r="J30" i="10"/>
  <c r="U29" i="10"/>
  <c r="T29" i="10"/>
  <c r="S29" i="10"/>
  <c r="R29" i="10"/>
  <c r="Q29" i="10"/>
  <c r="P29" i="10"/>
  <c r="N29" i="10"/>
  <c r="M29" i="10"/>
  <c r="L29" i="10"/>
  <c r="K29" i="10"/>
  <c r="J29" i="10"/>
  <c r="U28" i="10"/>
  <c r="T28" i="10"/>
  <c r="S28" i="10"/>
  <c r="R28" i="10"/>
  <c r="Q28" i="10"/>
  <c r="P28" i="10"/>
  <c r="N28" i="10"/>
  <c r="M28" i="10"/>
  <c r="L28" i="10"/>
  <c r="K28" i="10"/>
  <c r="J28" i="10"/>
  <c r="U27" i="10"/>
  <c r="T27" i="10"/>
  <c r="S27" i="10"/>
  <c r="R27" i="10"/>
  <c r="Q27" i="10"/>
  <c r="P27" i="10"/>
  <c r="N27" i="10"/>
  <c r="M27" i="10"/>
  <c r="L27" i="10"/>
  <c r="K27" i="10"/>
  <c r="J27" i="10"/>
  <c r="U26" i="10"/>
  <c r="T26" i="10"/>
  <c r="S26" i="10"/>
  <c r="R26" i="10"/>
  <c r="Q26" i="10"/>
  <c r="P26" i="10"/>
  <c r="N26" i="10"/>
  <c r="M26" i="10"/>
  <c r="L26" i="10"/>
  <c r="K26" i="10"/>
  <c r="J26" i="10"/>
  <c r="U25" i="10"/>
  <c r="T25" i="10"/>
  <c r="S25" i="10"/>
  <c r="R25" i="10"/>
  <c r="Q25" i="10"/>
  <c r="P25" i="10"/>
  <c r="N25" i="10"/>
  <c r="M25" i="10"/>
  <c r="L25" i="10"/>
  <c r="K25" i="10"/>
  <c r="J25" i="10"/>
  <c r="U24" i="10"/>
  <c r="T24" i="10"/>
  <c r="S24" i="10"/>
  <c r="R24" i="10"/>
  <c r="Q24" i="10"/>
  <c r="P24" i="10"/>
  <c r="N24" i="10"/>
  <c r="M24" i="10"/>
  <c r="L24" i="10"/>
  <c r="K24" i="10"/>
  <c r="J24" i="10"/>
  <c r="U23" i="10"/>
  <c r="T23" i="10"/>
  <c r="S23" i="10"/>
  <c r="R23" i="10"/>
  <c r="Q23" i="10"/>
  <c r="P23" i="10"/>
  <c r="N23" i="10"/>
  <c r="M23" i="10"/>
  <c r="L23" i="10"/>
  <c r="K23" i="10"/>
  <c r="J23" i="10"/>
  <c r="U22" i="10"/>
  <c r="T22" i="10"/>
  <c r="S22" i="10"/>
  <c r="R22" i="10"/>
  <c r="Q22" i="10"/>
  <c r="P22" i="10"/>
  <c r="N22" i="10"/>
  <c r="M22" i="10"/>
  <c r="L22" i="10"/>
  <c r="K22" i="10"/>
  <c r="J22" i="10"/>
  <c r="U21" i="10"/>
  <c r="T21" i="10"/>
  <c r="S21" i="10"/>
  <c r="R21" i="10"/>
  <c r="Q21" i="10"/>
  <c r="P21" i="10"/>
  <c r="N21" i="10"/>
  <c r="M21" i="10"/>
  <c r="L21" i="10"/>
  <c r="K21" i="10"/>
  <c r="J21" i="10"/>
  <c r="U20" i="10"/>
  <c r="T20" i="10"/>
  <c r="S20" i="10"/>
  <c r="R20" i="10"/>
  <c r="Q20" i="10"/>
  <c r="P20" i="10"/>
  <c r="N20" i="10"/>
  <c r="M20" i="10"/>
  <c r="L20" i="10"/>
  <c r="K20" i="10"/>
  <c r="J20" i="10"/>
  <c r="U19" i="10"/>
  <c r="T19" i="10"/>
  <c r="S19" i="10"/>
  <c r="R19" i="10"/>
  <c r="Q19" i="10"/>
  <c r="P19" i="10"/>
  <c r="N19" i="10"/>
  <c r="M19" i="10"/>
  <c r="L19" i="10"/>
  <c r="K19" i="10"/>
  <c r="J19" i="10"/>
  <c r="U18" i="10"/>
  <c r="T18" i="10"/>
  <c r="S18" i="10"/>
  <c r="R18" i="10"/>
  <c r="Q18" i="10"/>
  <c r="P18" i="10"/>
  <c r="N18" i="10"/>
  <c r="M18" i="10"/>
  <c r="L18" i="10"/>
  <c r="K18" i="10"/>
  <c r="J18" i="10"/>
  <c r="U17" i="10"/>
  <c r="T17" i="10"/>
  <c r="S17" i="10"/>
  <c r="R17" i="10"/>
  <c r="Q17" i="10"/>
  <c r="P17" i="10"/>
  <c r="N17" i="10"/>
  <c r="M17" i="10"/>
  <c r="L17" i="10"/>
  <c r="K17" i="10"/>
  <c r="J17" i="10"/>
  <c r="U16" i="10"/>
  <c r="T16" i="10"/>
  <c r="S16" i="10"/>
  <c r="R16" i="10"/>
  <c r="Q16" i="10"/>
  <c r="P16" i="10"/>
  <c r="N16" i="10"/>
  <c r="M16" i="10"/>
  <c r="L16" i="10"/>
  <c r="K16" i="10"/>
  <c r="J16" i="10"/>
  <c r="U15" i="10"/>
  <c r="T15" i="10"/>
  <c r="S15" i="10"/>
  <c r="R15" i="10"/>
  <c r="Q15" i="10"/>
  <c r="P15" i="10"/>
  <c r="N15" i="10"/>
  <c r="M15" i="10"/>
  <c r="L15" i="10"/>
  <c r="K15" i="10"/>
  <c r="J15" i="10"/>
  <c r="U14" i="10"/>
  <c r="T14" i="10"/>
  <c r="S14" i="10"/>
  <c r="R14" i="10"/>
  <c r="Q14" i="10"/>
  <c r="P14" i="10"/>
  <c r="N14" i="10"/>
  <c r="M14" i="10"/>
  <c r="L14" i="10"/>
  <c r="K14" i="10"/>
  <c r="J14" i="10"/>
  <c r="U13" i="10"/>
  <c r="T13" i="10"/>
  <c r="S13" i="10"/>
  <c r="R13" i="10"/>
  <c r="Q13" i="10"/>
  <c r="P13" i="10"/>
  <c r="N13" i="10"/>
  <c r="M13" i="10"/>
  <c r="L13" i="10"/>
  <c r="K13" i="10"/>
  <c r="J13" i="10"/>
  <c r="U12" i="10"/>
  <c r="T12" i="10"/>
  <c r="S12" i="10"/>
  <c r="R12" i="10"/>
  <c r="Q12" i="10"/>
  <c r="P12" i="10"/>
  <c r="N12" i="10"/>
  <c r="M12" i="10"/>
  <c r="L12" i="10"/>
  <c r="K12" i="10"/>
  <c r="J12" i="10"/>
  <c r="U11" i="10"/>
  <c r="T11" i="10"/>
  <c r="S11" i="10"/>
  <c r="R11" i="10"/>
  <c r="Q11" i="10"/>
  <c r="P11" i="10"/>
  <c r="N11" i="10"/>
  <c r="M11" i="10"/>
  <c r="L11" i="10"/>
  <c r="K11" i="10"/>
  <c r="J11" i="10"/>
  <c r="U10" i="10"/>
  <c r="T10" i="10"/>
  <c r="S10" i="10"/>
  <c r="R10" i="10"/>
  <c r="Q10" i="10"/>
  <c r="P10" i="10"/>
  <c r="N10" i="10"/>
  <c r="M10" i="10"/>
  <c r="L10" i="10"/>
  <c r="K10" i="10"/>
  <c r="J10" i="10"/>
  <c r="U9" i="10"/>
  <c r="T9" i="10"/>
  <c r="S9" i="10"/>
  <c r="R9" i="10"/>
  <c r="Q9" i="10"/>
  <c r="P9" i="10"/>
  <c r="N9" i="10"/>
  <c r="M9" i="10"/>
  <c r="L9" i="10"/>
  <c r="K9" i="10"/>
  <c r="J9" i="10"/>
  <c r="U8" i="10"/>
  <c r="T8" i="10"/>
  <c r="S8" i="10"/>
  <c r="R8" i="10"/>
  <c r="Q8" i="10"/>
  <c r="P8" i="10"/>
  <c r="N8" i="10"/>
  <c r="M8" i="10"/>
  <c r="L8" i="10"/>
  <c r="K8" i="10"/>
  <c r="J8" i="10"/>
  <c r="N7" i="10"/>
  <c r="M7" i="10"/>
  <c r="L7" i="10"/>
  <c r="K7" i="10"/>
  <c r="J7" i="10"/>
  <c r="U32" i="9"/>
  <c r="T32" i="9"/>
  <c r="S32" i="9"/>
  <c r="R32" i="9"/>
  <c r="Q32" i="9"/>
  <c r="P32" i="9"/>
  <c r="N32" i="9"/>
  <c r="M32" i="9"/>
  <c r="L32" i="9"/>
  <c r="K32" i="9"/>
  <c r="J32" i="9"/>
  <c r="U31" i="9"/>
  <c r="T31" i="9"/>
  <c r="S31" i="9"/>
  <c r="R31" i="9"/>
  <c r="Q31" i="9"/>
  <c r="P31" i="9"/>
  <c r="N31" i="9"/>
  <c r="M31" i="9"/>
  <c r="L31" i="9"/>
  <c r="K31" i="9"/>
  <c r="J31" i="9"/>
  <c r="U30" i="9"/>
  <c r="T30" i="9"/>
  <c r="S30" i="9"/>
  <c r="R30" i="9"/>
  <c r="Q30" i="9"/>
  <c r="P30" i="9"/>
  <c r="N30" i="9"/>
  <c r="M30" i="9"/>
  <c r="L30" i="9"/>
  <c r="K30" i="9"/>
  <c r="J30" i="9"/>
  <c r="U29" i="9"/>
  <c r="T29" i="9"/>
  <c r="S29" i="9"/>
  <c r="R29" i="9"/>
  <c r="Q29" i="9"/>
  <c r="P29" i="9"/>
  <c r="N29" i="9"/>
  <c r="M29" i="9"/>
  <c r="L29" i="9"/>
  <c r="K29" i="9"/>
  <c r="J29" i="9"/>
  <c r="U28" i="9"/>
  <c r="T28" i="9"/>
  <c r="S28" i="9"/>
  <c r="R28" i="9"/>
  <c r="Q28" i="9"/>
  <c r="P28" i="9"/>
  <c r="N28" i="9"/>
  <c r="M28" i="9"/>
  <c r="L28" i="9"/>
  <c r="K28" i="9"/>
  <c r="J28" i="9"/>
  <c r="U27" i="9"/>
  <c r="T27" i="9"/>
  <c r="S27" i="9"/>
  <c r="R27" i="9"/>
  <c r="Q27" i="9"/>
  <c r="P27" i="9"/>
  <c r="N27" i="9"/>
  <c r="M27" i="9"/>
  <c r="L27" i="9"/>
  <c r="K27" i="9"/>
  <c r="J27" i="9"/>
  <c r="U26" i="9"/>
  <c r="T26" i="9"/>
  <c r="S26" i="9"/>
  <c r="R26" i="9"/>
  <c r="Q26" i="9"/>
  <c r="P26" i="9"/>
  <c r="N26" i="9"/>
  <c r="M26" i="9"/>
  <c r="L26" i="9"/>
  <c r="K26" i="9"/>
  <c r="J26" i="9"/>
  <c r="U25" i="9"/>
  <c r="T25" i="9"/>
  <c r="S25" i="9"/>
  <c r="R25" i="9"/>
  <c r="Q25" i="9"/>
  <c r="P25" i="9"/>
  <c r="N25" i="9"/>
  <c r="M25" i="9"/>
  <c r="L25" i="9"/>
  <c r="K25" i="9"/>
  <c r="J25" i="9"/>
  <c r="U24" i="9"/>
  <c r="T24" i="9"/>
  <c r="S24" i="9"/>
  <c r="R24" i="9"/>
  <c r="Q24" i="9"/>
  <c r="P24" i="9"/>
  <c r="N24" i="9"/>
  <c r="M24" i="9"/>
  <c r="L24" i="9"/>
  <c r="K24" i="9"/>
  <c r="J24" i="9"/>
  <c r="U23" i="9"/>
  <c r="T23" i="9"/>
  <c r="S23" i="9"/>
  <c r="R23" i="9"/>
  <c r="Q23" i="9"/>
  <c r="P23" i="9"/>
  <c r="N23" i="9"/>
  <c r="M23" i="9"/>
  <c r="L23" i="9"/>
  <c r="K23" i="9"/>
  <c r="J23" i="9"/>
  <c r="U22" i="9"/>
  <c r="T22" i="9"/>
  <c r="S22" i="9"/>
  <c r="R22" i="9"/>
  <c r="Q22" i="9"/>
  <c r="P22" i="9"/>
  <c r="N22" i="9"/>
  <c r="M22" i="9"/>
  <c r="L22" i="9"/>
  <c r="K22" i="9"/>
  <c r="J22" i="9"/>
  <c r="U21" i="9"/>
  <c r="T21" i="9"/>
  <c r="S21" i="9"/>
  <c r="R21" i="9"/>
  <c r="Q21" i="9"/>
  <c r="P21" i="9"/>
  <c r="N21" i="9"/>
  <c r="M21" i="9"/>
  <c r="L21" i="9"/>
  <c r="K21" i="9"/>
  <c r="J21" i="9"/>
  <c r="U20" i="9"/>
  <c r="T20" i="9"/>
  <c r="S20" i="9"/>
  <c r="R20" i="9"/>
  <c r="Q20" i="9"/>
  <c r="P20" i="9"/>
  <c r="N20" i="9"/>
  <c r="M20" i="9"/>
  <c r="L20" i="9"/>
  <c r="K20" i="9"/>
  <c r="J20" i="9"/>
  <c r="U19" i="9"/>
  <c r="T19" i="9"/>
  <c r="S19" i="9"/>
  <c r="R19" i="9"/>
  <c r="Q19" i="9"/>
  <c r="P19" i="9"/>
  <c r="N19" i="9"/>
  <c r="M19" i="9"/>
  <c r="L19" i="9"/>
  <c r="K19" i="9"/>
  <c r="J19" i="9"/>
  <c r="U18" i="9"/>
  <c r="T18" i="9"/>
  <c r="S18" i="9"/>
  <c r="R18" i="9"/>
  <c r="Q18" i="9"/>
  <c r="P18" i="9"/>
  <c r="N18" i="9"/>
  <c r="M18" i="9"/>
  <c r="L18" i="9"/>
  <c r="K18" i="9"/>
  <c r="J18" i="9"/>
  <c r="U17" i="9"/>
  <c r="T17" i="9"/>
  <c r="S17" i="9"/>
  <c r="R17" i="9"/>
  <c r="Q17" i="9"/>
  <c r="P17" i="9"/>
  <c r="N17" i="9"/>
  <c r="M17" i="9"/>
  <c r="L17" i="9"/>
  <c r="K17" i="9"/>
  <c r="J17" i="9"/>
  <c r="U16" i="9"/>
  <c r="T16" i="9"/>
  <c r="S16" i="9"/>
  <c r="R16" i="9"/>
  <c r="Q16" i="9"/>
  <c r="P16" i="9"/>
  <c r="N16" i="9"/>
  <c r="M16" i="9"/>
  <c r="L16" i="9"/>
  <c r="K16" i="9"/>
  <c r="J16" i="9"/>
  <c r="U15" i="9"/>
  <c r="T15" i="9"/>
  <c r="S15" i="9"/>
  <c r="R15" i="9"/>
  <c r="Q15" i="9"/>
  <c r="P15" i="9"/>
  <c r="N15" i="9"/>
  <c r="M15" i="9"/>
  <c r="L15" i="9"/>
  <c r="K15" i="9"/>
  <c r="J15" i="9"/>
  <c r="U14" i="9"/>
  <c r="T14" i="9"/>
  <c r="S14" i="9"/>
  <c r="R14" i="9"/>
  <c r="Q14" i="9"/>
  <c r="P14" i="9"/>
  <c r="N14" i="9"/>
  <c r="M14" i="9"/>
  <c r="L14" i="9"/>
  <c r="K14" i="9"/>
  <c r="J14" i="9"/>
  <c r="U13" i="9"/>
  <c r="T13" i="9"/>
  <c r="S13" i="9"/>
  <c r="R13" i="9"/>
  <c r="Q13" i="9"/>
  <c r="P13" i="9"/>
  <c r="N13" i="9"/>
  <c r="M13" i="9"/>
  <c r="L13" i="9"/>
  <c r="K13" i="9"/>
  <c r="J13" i="9"/>
  <c r="U12" i="9"/>
  <c r="T12" i="9"/>
  <c r="S12" i="9"/>
  <c r="R12" i="9"/>
  <c r="Q12" i="9"/>
  <c r="P12" i="9"/>
  <c r="N12" i="9"/>
  <c r="M12" i="9"/>
  <c r="L12" i="9"/>
  <c r="K12" i="9"/>
  <c r="J12" i="9"/>
  <c r="U11" i="9"/>
  <c r="T11" i="9"/>
  <c r="S11" i="9"/>
  <c r="R11" i="9"/>
  <c r="Q11" i="9"/>
  <c r="P11" i="9"/>
  <c r="N11" i="9"/>
  <c r="M11" i="9"/>
  <c r="L11" i="9"/>
  <c r="K11" i="9"/>
  <c r="J11" i="9"/>
  <c r="U10" i="9"/>
  <c r="T10" i="9"/>
  <c r="S10" i="9"/>
  <c r="R10" i="9"/>
  <c r="Q10" i="9"/>
  <c r="P10" i="9"/>
  <c r="N10" i="9"/>
  <c r="M10" i="9"/>
  <c r="L10" i="9"/>
  <c r="K10" i="9"/>
  <c r="J10" i="9"/>
  <c r="U9" i="9"/>
  <c r="T9" i="9"/>
  <c r="S9" i="9"/>
  <c r="R9" i="9"/>
  <c r="Q9" i="9"/>
  <c r="P9" i="9"/>
  <c r="N9" i="9"/>
  <c r="M9" i="9"/>
  <c r="L9" i="9"/>
  <c r="K9" i="9"/>
  <c r="J9" i="9"/>
  <c r="U8" i="9"/>
  <c r="T8" i="9"/>
  <c r="S8" i="9"/>
  <c r="R8" i="9"/>
  <c r="Q8" i="9"/>
  <c r="P8" i="9"/>
  <c r="N8" i="9"/>
  <c r="M8" i="9"/>
  <c r="L8" i="9"/>
  <c r="K8" i="9"/>
  <c r="J8" i="9"/>
  <c r="N7" i="9"/>
  <c r="M7" i="9"/>
  <c r="L7" i="9"/>
  <c r="K7" i="9"/>
  <c r="J7" i="9"/>
  <c r="U32" i="8"/>
  <c r="T32" i="8"/>
  <c r="S32" i="8"/>
  <c r="R32" i="8"/>
  <c r="Q32" i="8"/>
  <c r="U31" i="8"/>
  <c r="T31" i="8"/>
  <c r="S31" i="8"/>
  <c r="R31" i="8"/>
  <c r="Q31" i="8"/>
  <c r="U30" i="8"/>
  <c r="T30" i="8"/>
  <c r="S30" i="8"/>
  <c r="R30" i="8"/>
  <c r="Q30" i="8"/>
  <c r="U29" i="8"/>
  <c r="T29" i="8"/>
  <c r="S29" i="8"/>
  <c r="R29" i="8"/>
  <c r="Q29" i="8"/>
  <c r="U28" i="8"/>
  <c r="T28" i="8"/>
  <c r="S28" i="8"/>
  <c r="R28" i="8"/>
  <c r="Q28" i="8"/>
  <c r="U27" i="8"/>
  <c r="T27" i="8"/>
  <c r="S27" i="8"/>
  <c r="R27" i="8"/>
  <c r="Q27" i="8"/>
  <c r="U26" i="8"/>
  <c r="T26" i="8"/>
  <c r="S26" i="8"/>
  <c r="R26" i="8"/>
  <c r="Q26" i="8"/>
  <c r="U25" i="8"/>
  <c r="T25" i="8"/>
  <c r="S25" i="8"/>
  <c r="R25" i="8"/>
  <c r="Q25" i="8"/>
  <c r="U24" i="8"/>
  <c r="T24" i="8"/>
  <c r="S24" i="8"/>
  <c r="R24" i="8"/>
  <c r="Q24" i="8"/>
  <c r="U23" i="8"/>
  <c r="T23" i="8"/>
  <c r="S23" i="8"/>
  <c r="R23" i="8"/>
  <c r="Q23" i="8"/>
  <c r="U22" i="8"/>
  <c r="T22" i="8"/>
  <c r="S22" i="8"/>
  <c r="R22" i="8"/>
  <c r="Q22" i="8"/>
  <c r="U21" i="8"/>
  <c r="T21" i="8"/>
  <c r="S21" i="8"/>
  <c r="R21" i="8"/>
  <c r="Q21" i="8"/>
  <c r="U20" i="8"/>
  <c r="T20" i="8"/>
  <c r="S20" i="8"/>
  <c r="R20" i="8"/>
  <c r="Q20" i="8"/>
  <c r="U19" i="8"/>
  <c r="T19" i="8"/>
  <c r="S19" i="8"/>
  <c r="R19" i="8"/>
  <c r="Q19" i="8"/>
  <c r="U18" i="8"/>
  <c r="T18" i="8"/>
  <c r="S18" i="8"/>
  <c r="R18" i="8"/>
  <c r="Q18" i="8"/>
  <c r="U17" i="8"/>
  <c r="T17" i="8"/>
  <c r="S17" i="8"/>
  <c r="R17" i="8"/>
  <c r="Q17" i="8"/>
  <c r="U16" i="8"/>
  <c r="T16" i="8"/>
  <c r="S16" i="8"/>
  <c r="R16" i="8"/>
  <c r="Q16" i="8"/>
  <c r="U15" i="8"/>
  <c r="T15" i="8"/>
  <c r="S15" i="8"/>
  <c r="R15" i="8"/>
  <c r="Q15" i="8"/>
  <c r="U14" i="8"/>
  <c r="T14" i="8"/>
  <c r="S14" i="8"/>
  <c r="R14" i="8"/>
  <c r="Q14" i="8"/>
  <c r="U13" i="8"/>
  <c r="T13" i="8"/>
  <c r="S13" i="8"/>
  <c r="R13" i="8"/>
  <c r="Q13" i="8"/>
  <c r="U12" i="8"/>
  <c r="T12" i="8"/>
  <c r="S12" i="8"/>
  <c r="R12" i="8"/>
  <c r="Q12" i="8"/>
  <c r="U11" i="8"/>
  <c r="T11" i="8"/>
  <c r="S11" i="8"/>
  <c r="R11" i="8"/>
  <c r="Q11" i="8"/>
  <c r="U10" i="8"/>
  <c r="T10" i="8"/>
  <c r="S10" i="8"/>
  <c r="R10" i="8"/>
  <c r="Q10" i="8"/>
  <c r="U9" i="8"/>
  <c r="T9" i="8"/>
  <c r="S9" i="8"/>
  <c r="R9" i="8"/>
  <c r="Q9" i="8"/>
  <c r="U8" i="8"/>
  <c r="T8" i="8"/>
  <c r="S8" i="8"/>
  <c r="R8" i="8"/>
  <c r="Q8" i="8"/>
  <c r="P9" i="8"/>
  <c r="P10" i="8"/>
  <c r="P11" i="8"/>
  <c r="P12" i="8"/>
  <c r="P13" i="8"/>
  <c r="P14" i="8"/>
  <c r="P15" i="8"/>
  <c r="P16" i="8"/>
  <c r="P17" i="8"/>
  <c r="P18" i="8"/>
  <c r="P19" i="8"/>
  <c r="P20" i="8"/>
  <c r="P21" i="8"/>
  <c r="P22" i="8"/>
  <c r="P23" i="8"/>
  <c r="P24" i="8"/>
  <c r="P25" i="8"/>
  <c r="P26" i="8"/>
  <c r="P27" i="8"/>
  <c r="P28" i="8"/>
  <c r="P29" i="8"/>
  <c r="P30" i="8"/>
  <c r="P31" i="8"/>
  <c r="P32" i="8"/>
  <c r="P8" i="8"/>
  <c r="K50" i="8"/>
  <c r="K46" i="8"/>
  <c r="K49" i="8"/>
  <c r="K48" i="8"/>
  <c r="K47" i="8"/>
  <c r="J8" i="8"/>
  <c r="K8" i="8"/>
  <c r="L8" i="8"/>
  <c r="M8" i="8"/>
  <c r="N8" i="8"/>
  <c r="J9" i="8"/>
  <c r="K9" i="8"/>
  <c r="L9" i="8"/>
  <c r="M9" i="8"/>
  <c r="N9" i="8"/>
  <c r="J10" i="8"/>
  <c r="K10" i="8"/>
  <c r="L10" i="8"/>
  <c r="M10" i="8"/>
  <c r="N10" i="8"/>
  <c r="J11" i="8"/>
  <c r="K11" i="8"/>
  <c r="L11" i="8"/>
  <c r="M11" i="8"/>
  <c r="N11" i="8"/>
  <c r="J12" i="8"/>
  <c r="K12" i="8"/>
  <c r="L12" i="8"/>
  <c r="M12" i="8"/>
  <c r="N12" i="8"/>
  <c r="J13" i="8"/>
  <c r="K13" i="8"/>
  <c r="L13" i="8"/>
  <c r="M13" i="8"/>
  <c r="N13" i="8"/>
  <c r="J14" i="8"/>
  <c r="K14" i="8"/>
  <c r="L14" i="8"/>
  <c r="M14" i="8"/>
  <c r="N14" i="8"/>
  <c r="J15" i="8"/>
  <c r="K15" i="8"/>
  <c r="L15" i="8"/>
  <c r="M15" i="8"/>
  <c r="N15" i="8"/>
  <c r="J16" i="8"/>
  <c r="K16" i="8"/>
  <c r="L16" i="8"/>
  <c r="M16" i="8"/>
  <c r="N16" i="8"/>
  <c r="J17" i="8"/>
  <c r="K17" i="8"/>
  <c r="L17" i="8"/>
  <c r="M17" i="8"/>
  <c r="N17" i="8"/>
  <c r="J18" i="8"/>
  <c r="K18" i="8"/>
  <c r="L18" i="8"/>
  <c r="M18" i="8"/>
  <c r="N18" i="8"/>
  <c r="J19" i="8"/>
  <c r="K19" i="8"/>
  <c r="L19" i="8"/>
  <c r="M19" i="8"/>
  <c r="N19" i="8"/>
  <c r="J20" i="8"/>
  <c r="K20" i="8"/>
  <c r="L20" i="8"/>
  <c r="M20" i="8"/>
  <c r="N20" i="8"/>
  <c r="J21" i="8"/>
  <c r="K21" i="8"/>
  <c r="L21" i="8"/>
  <c r="M21" i="8"/>
  <c r="N21" i="8"/>
  <c r="J22" i="8"/>
  <c r="K22" i="8"/>
  <c r="L22" i="8"/>
  <c r="M22" i="8"/>
  <c r="N22" i="8"/>
  <c r="J23" i="8"/>
  <c r="K23" i="8"/>
  <c r="L23" i="8"/>
  <c r="M23" i="8"/>
  <c r="N23" i="8"/>
  <c r="J24" i="8"/>
  <c r="K24" i="8"/>
  <c r="L24" i="8"/>
  <c r="M24" i="8"/>
  <c r="N24" i="8"/>
  <c r="J25" i="8"/>
  <c r="K25" i="8"/>
  <c r="L25" i="8"/>
  <c r="M25" i="8"/>
  <c r="N25" i="8"/>
  <c r="J26" i="8"/>
  <c r="K26" i="8"/>
  <c r="L26" i="8"/>
  <c r="M26" i="8"/>
  <c r="N26" i="8"/>
  <c r="J27" i="8"/>
  <c r="K27" i="8"/>
  <c r="L27" i="8"/>
  <c r="M27" i="8"/>
  <c r="N27" i="8"/>
  <c r="J28" i="8"/>
  <c r="K28" i="8"/>
  <c r="L28" i="8"/>
  <c r="M28" i="8"/>
  <c r="N28" i="8"/>
  <c r="J29" i="8"/>
  <c r="K29" i="8"/>
  <c r="L29" i="8"/>
  <c r="M29" i="8"/>
  <c r="N29" i="8"/>
  <c r="J30" i="8"/>
  <c r="K30" i="8"/>
  <c r="L30" i="8"/>
  <c r="M30" i="8"/>
  <c r="N30" i="8"/>
  <c r="J31" i="8"/>
  <c r="K31" i="8"/>
  <c r="L31" i="8"/>
  <c r="M31" i="8"/>
  <c r="N31" i="8"/>
  <c r="J32" i="8"/>
  <c r="K32" i="8"/>
  <c r="L32" i="8"/>
  <c r="M32" i="8"/>
  <c r="N32" i="8"/>
  <c r="N7" i="8"/>
  <c r="M7" i="8"/>
  <c r="L7" i="8"/>
  <c r="K7" i="8"/>
  <c r="J7" i="8"/>
  <c r="B79" i="6"/>
  <c r="B78" i="6"/>
  <c r="B77" i="6"/>
  <c r="B72" i="6"/>
  <c r="B71" i="6"/>
  <c r="B70" i="6"/>
  <c r="B69" i="6"/>
  <c r="B68" i="6"/>
  <c r="B65" i="6"/>
  <c r="B64" i="6"/>
  <c r="B63" i="6"/>
  <c r="B58" i="6"/>
  <c r="B57" i="6"/>
  <c r="B56" i="6"/>
  <c r="B55" i="6"/>
  <c r="B54" i="6"/>
  <c r="B51" i="6"/>
  <c r="B50" i="6"/>
  <c r="B49" i="6"/>
  <c r="B44" i="6"/>
  <c r="B43" i="6"/>
  <c r="B42" i="6"/>
  <c r="B41" i="6"/>
  <c r="B40" i="6"/>
  <c r="G79" i="6"/>
  <c r="F79" i="6"/>
  <c r="E79" i="6"/>
  <c r="D79" i="6"/>
  <c r="C79" i="6"/>
  <c r="G78" i="6"/>
  <c r="F78" i="6"/>
  <c r="E78" i="6"/>
  <c r="D78" i="6"/>
  <c r="C78" i="6"/>
  <c r="G77" i="6"/>
  <c r="F77" i="6"/>
  <c r="E77" i="6"/>
  <c r="D77" i="6"/>
  <c r="C77" i="6"/>
  <c r="G72" i="6"/>
  <c r="F72" i="6"/>
  <c r="E72" i="6"/>
  <c r="D72" i="6"/>
  <c r="C72" i="6"/>
  <c r="G71" i="6"/>
  <c r="F71" i="6"/>
  <c r="E71" i="6"/>
  <c r="D71" i="6"/>
  <c r="C71" i="6"/>
  <c r="G70" i="6"/>
  <c r="F70" i="6"/>
  <c r="E70" i="6"/>
  <c r="D70" i="6"/>
  <c r="C70" i="6"/>
  <c r="G69" i="6"/>
  <c r="F69" i="6"/>
  <c r="E69" i="6"/>
  <c r="D69" i="6"/>
  <c r="C69" i="6"/>
  <c r="G68" i="6"/>
  <c r="F68" i="6"/>
  <c r="E68" i="6"/>
  <c r="D68" i="6"/>
  <c r="C68" i="6"/>
  <c r="G65" i="6"/>
  <c r="F65" i="6"/>
  <c r="E65" i="6"/>
  <c r="D65" i="6"/>
  <c r="C65" i="6"/>
  <c r="G64" i="6"/>
  <c r="F64" i="6"/>
  <c r="E64" i="6"/>
  <c r="D64" i="6"/>
  <c r="C64" i="6"/>
  <c r="G63" i="6"/>
  <c r="F63" i="6"/>
  <c r="E63" i="6"/>
  <c r="D63" i="6"/>
  <c r="C63" i="6"/>
  <c r="G58" i="6"/>
  <c r="F58" i="6"/>
  <c r="E58" i="6"/>
  <c r="D58" i="6"/>
  <c r="C58" i="6"/>
  <c r="G57" i="6"/>
  <c r="F57" i="6"/>
  <c r="E57" i="6"/>
  <c r="D57" i="6"/>
  <c r="C57" i="6"/>
  <c r="G56" i="6"/>
  <c r="F56" i="6"/>
  <c r="E56" i="6"/>
  <c r="D56" i="6"/>
  <c r="C56" i="6"/>
  <c r="G55" i="6"/>
  <c r="F55" i="6"/>
  <c r="E55" i="6"/>
  <c r="D55" i="6"/>
  <c r="C55" i="6"/>
  <c r="G54" i="6"/>
  <c r="F54" i="6"/>
  <c r="E54" i="6"/>
  <c r="D54" i="6"/>
  <c r="C54" i="6"/>
  <c r="G51" i="6"/>
  <c r="F51" i="6"/>
  <c r="E51" i="6"/>
  <c r="D51" i="6"/>
  <c r="C51" i="6"/>
  <c r="G50" i="6"/>
  <c r="F50" i="6"/>
  <c r="E50" i="6"/>
  <c r="D50" i="6"/>
  <c r="C50" i="6"/>
  <c r="G49" i="6"/>
  <c r="F49" i="6"/>
  <c r="E49" i="6"/>
  <c r="D49" i="6"/>
  <c r="C49" i="6"/>
  <c r="G44" i="6"/>
  <c r="F44" i="6"/>
  <c r="E44" i="6"/>
  <c r="D44" i="6"/>
  <c r="C44" i="6"/>
  <c r="B47" i="6"/>
  <c r="G43" i="6"/>
  <c r="F43" i="6"/>
  <c r="E43" i="6"/>
  <c r="D43" i="6"/>
  <c r="C43" i="6"/>
  <c r="G42" i="6"/>
  <c r="F42" i="6"/>
  <c r="E42" i="6"/>
  <c r="D42" i="6"/>
  <c r="C42" i="6"/>
  <c r="G41" i="6"/>
  <c r="F41" i="6"/>
  <c r="E41" i="6"/>
  <c r="D41" i="6"/>
  <c r="C41" i="6"/>
  <c r="G40" i="6"/>
  <c r="F40" i="6"/>
  <c r="E40" i="6"/>
  <c r="D40" i="6"/>
  <c r="C40" i="6"/>
  <c r="J87" i="5"/>
  <c r="I87" i="5"/>
  <c r="H87" i="5"/>
  <c r="G87" i="5"/>
  <c r="F87" i="5"/>
  <c r="E87" i="5"/>
  <c r="D87" i="5"/>
  <c r="C87" i="5"/>
  <c r="J86" i="5"/>
  <c r="I86" i="5"/>
  <c r="H86" i="5"/>
  <c r="G86" i="5"/>
  <c r="F86" i="5"/>
  <c r="E86" i="5"/>
  <c r="D86" i="5"/>
  <c r="C86" i="5"/>
  <c r="J85" i="5"/>
  <c r="I85" i="5"/>
  <c r="H85" i="5"/>
  <c r="G85" i="5"/>
  <c r="F85" i="5"/>
  <c r="E85" i="5"/>
  <c r="D85" i="5"/>
  <c r="C85" i="5"/>
  <c r="J80" i="5"/>
  <c r="I80" i="5"/>
  <c r="H80" i="5"/>
  <c r="G80" i="5"/>
  <c r="F80" i="5"/>
  <c r="E80" i="5"/>
  <c r="D80" i="5"/>
  <c r="C80" i="5"/>
  <c r="J79" i="5"/>
  <c r="I79" i="5"/>
  <c r="H79" i="5"/>
  <c r="G79" i="5"/>
  <c r="F79" i="5"/>
  <c r="E79" i="5"/>
  <c r="D79" i="5"/>
  <c r="C79" i="5"/>
  <c r="J78" i="5"/>
  <c r="I78" i="5"/>
  <c r="H78" i="5"/>
  <c r="G78" i="5"/>
  <c r="F78" i="5"/>
  <c r="E78" i="5"/>
  <c r="D78" i="5"/>
  <c r="C78" i="5"/>
  <c r="J77" i="5"/>
  <c r="I77" i="5"/>
  <c r="H77" i="5"/>
  <c r="G77" i="5"/>
  <c r="F77" i="5"/>
  <c r="E77" i="5"/>
  <c r="D77" i="5"/>
  <c r="C77" i="5"/>
  <c r="J76" i="5"/>
  <c r="I76" i="5"/>
  <c r="H76" i="5"/>
  <c r="G76" i="5"/>
  <c r="F76" i="5"/>
  <c r="E76" i="5"/>
  <c r="D76" i="5"/>
  <c r="C76" i="5"/>
  <c r="J73" i="5"/>
  <c r="I73" i="5"/>
  <c r="H73" i="5"/>
  <c r="G73" i="5"/>
  <c r="F73" i="5"/>
  <c r="E73" i="5"/>
  <c r="D73" i="5"/>
  <c r="C73" i="5"/>
  <c r="J72" i="5"/>
  <c r="I72" i="5"/>
  <c r="H72" i="5"/>
  <c r="G72" i="5"/>
  <c r="F72" i="5"/>
  <c r="E72" i="5"/>
  <c r="D72" i="5"/>
  <c r="C72" i="5"/>
  <c r="J71" i="5"/>
  <c r="I71" i="5"/>
  <c r="H71" i="5"/>
  <c r="G71" i="5"/>
  <c r="F71" i="5"/>
  <c r="E71" i="5"/>
  <c r="D71" i="5"/>
  <c r="C71" i="5"/>
  <c r="J66" i="5"/>
  <c r="I66" i="5"/>
  <c r="H66" i="5"/>
  <c r="G66" i="5"/>
  <c r="F66" i="5"/>
  <c r="E66" i="5"/>
  <c r="D66" i="5"/>
  <c r="C66" i="5"/>
  <c r="J65" i="5"/>
  <c r="I65" i="5"/>
  <c r="H65" i="5"/>
  <c r="G65" i="5"/>
  <c r="F65" i="5"/>
  <c r="E65" i="5"/>
  <c r="D65" i="5"/>
  <c r="C65" i="5"/>
  <c r="J64" i="5"/>
  <c r="I64" i="5"/>
  <c r="H64" i="5"/>
  <c r="G64" i="5"/>
  <c r="F64" i="5"/>
  <c r="E64" i="5"/>
  <c r="D64" i="5"/>
  <c r="C64" i="5"/>
  <c r="J63" i="5"/>
  <c r="I63" i="5"/>
  <c r="H63" i="5"/>
  <c r="G63" i="5"/>
  <c r="F63" i="5"/>
  <c r="E63" i="5"/>
  <c r="D63" i="5"/>
  <c r="C63" i="5"/>
  <c r="J62" i="5"/>
  <c r="I62" i="5"/>
  <c r="H62" i="5"/>
  <c r="G62" i="5"/>
  <c r="F62" i="5"/>
  <c r="E62" i="5"/>
  <c r="D62" i="5"/>
  <c r="C62" i="5"/>
  <c r="J59" i="5"/>
  <c r="I59" i="5"/>
  <c r="H59" i="5"/>
  <c r="G59" i="5"/>
  <c r="F59" i="5"/>
  <c r="E59" i="5"/>
  <c r="D59" i="5"/>
  <c r="C59" i="5"/>
  <c r="J58" i="5"/>
  <c r="I58" i="5"/>
  <c r="H58" i="5"/>
  <c r="G58" i="5"/>
  <c r="F58" i="5"/>
  <c r="E58" i="5"/>
  <c r="D58" i="5"/>
  <c r="C58" i="5"/>
  <c r="J57" i="5"/>
  <c r="I57" i="5"/>
  <c r="H57" i="5"/>
  <c r="G57" i="5"/>
  <c r="F57" i="5"/>
  <c r="E57" i="5"/>
  <c r="D57" i="5"/>
  <c r="C57" i="5"/>
  <c r="J52" i="5"/>
  <c r="I52" i="5"/>
  <c r="H52" i="5"/>
  <c r="G52" i="5"/>
  <c r="F52" i="5"/>
  <c r="E52" i="5"/>
  <c r="D52" i="5"/>
  <c r="C52" i="5"/>
  <c r="J51" i="5"/>
  <c r="I51" i="5"/>
  <c r="H51" i="5"/>
  <c r="G51" i="5"/>
  <c r="F51" i="5"/>
  <c r="E51" i="5"/>
  <c r="D51" i="5"/>
  <c r="C51" i="5"/>
  <c r="J50" i="5"/>
  <c r="I50" i="5"/>
  <c r="H50" i="5"/>
  <c r="G50" i="5"/>
  <c r="F50" i="5"/>
  <c r="E50" i="5"/>
  <c r="D50" i="5"/>
  <c r="C50" i="5"/>
  <c r="J49" i="5"/>
  <c r="I49" i="5"/>
  <c r="H49" i="5"/>
  <c r="G49" i="5"/>
  <c r="F49" i="5"/>
  <c r="E49" i="5"/>
  <c r="D49" i="5"/>
  <c r="C49" i="5"/>
  <c r="J48" i="5"/>
  <c r="I48" i="5"/>
  <c r="H48" i="5"/>
  <c r="G48" i="5"/>
  <c r="F48" i="5"/>
  <c r="E48" i="5"/>
  <c r="D48" i="5"/>
  <c r="C48" i="5"/>
  <c r="B87" i="5"/>
  <c r="B86" i="5"/>
  <c r="B85" i="5"/>
  <c r="B80" i="5"/>
  <c r="B83" i="5" s="1"/>
  <c r="B79" i="5"/>
  <c r="B78" i="5"/>
  <c r="B77" i="5"/>
  <c r="B76" i="5"/>
  <c r="B73" i="5"/>
  <c r="B72" i="5"/>
  <c r="B71" i="5"/>
  <c r="B66" i="5"/>
  <c r="B65" i="5"/>
  <c r="B64" i="5"/>
  <c r="B63" i="5"/>
  <c r="B62" i="5"/>
  <c r="B59" i="5"/>
  <c r="B58" i="5"/>
  <c r="B57" i="5"/>
  <c r="B52" i="5"/>
  <c r="B51" i="5"/>
  <c r="B50" i="5"/>
  <c r="B49" i="5"/>
  <c r="B48" i="5"/>
  <c r="C24" i="4"/>
  <c r="D24" i="4"/>
  <c r="E24" i="4"/>
  <c r="F24" i="4"/>
  <c r="G24" i="4"/>
  <c r="H24" i="4"/>
  <c r="I24" i="4"/>
  <c r="J24" i="4"/>
  <c r="C25" i="4"/>
  <c r="D25" i="4"/>
  <c r="E25" i="4"/>
  <c r="F25" i="4"/>
  <c r="G25" i="4"/>
  <c r="H25" i="4"/>
  <c r="I25" i="4"/>
  <c r="J25" i="4"/>
  <c r="C26" i="4"/>
  <c r="D26" i="4"/>
  <c r="E26" i="4"/>
  <c r="F26" i="4"/>
  <c r="G26" i="4"/>
  <c r="H26" i="4"/>
  <c r="I26" i="4"/>
  <c r="J26" i="4"/>
  <c r="C27" i="4"/>
  <c r="D27" i="4"/>
  <c r="E27" i="4"/>
  <c r="E30" i="4" s="1"/>
  <c r="F27" i="4"/>
  <c r="G27" i="4"/>
  <c r="H27" i="4"/>
  <c r="I27" i="4"/>
  <c r="I30" i="4" s="1"/>
  <c r="J27" i="4"/>
  <c r="C28" i="4"/>
  <c r="D28" i="4"/>
  <c r="E28" i="4"/>
  <c r="F28" i="4"/>
  <c r="G28" i="4"/>
  <c r="H28" i="4"/>
  <c r="I28" i="4"/>
  <c r="J28" i="4"/>
  <c r="C30" i="4"/>
  <c r="D30" i="4"/>
  <c r="F30" i="4"/>
  <c r="G30" i="4"/>
  <c r="H30" i="4"/>
  <c r="J30" i="4"/>
  <c r="C31" i="4"/>
  <c r="D31" i="4"/>
  <c r="E31" i="4"/>
  <c r="F31" i="4"/>
  <c r="G31" i="4"/>
  <c r="H31" i="4"/>
  <c r="I31" i="4"/>
  <c r="J31" i="4"/>
  <c r="C33" i="4"/>
  <c r="D33" i="4"/>
  <c r="E33" i="4"/>
  <c r="F33" i="4"/>
  <c r="G33" i="4"/>
  <c r="H33" i="4"/>
  <c r="I33" i="4"/>
  <c r="J33" i="4"/>
  <c r="C34" i="4"/>
  <c r="D34" i="4"/>
  <c r="E34" i="4"/>
  <c r="F34" i="4"/>
  <c r="G34" i="4"/>
  <c r="H34" i="4"/>
  <c r="I34" i="4"/>
  <c r="J34" i="4"/>
  <c r="C35" i="4"/>
  <c r="D35" i="4"/>
  <c r="E35" i="4"/>
  <c r="F35" i="4"/>
  <c r="G35" i="4"/>
  <c r="H35" i="4"/>
  <c r="I35" i="4"/>
  <c r="J35" i="4"/>
  <c r="B35" i="4"/>
  <c r="B34" i="4"/>
  <c r="B33" i="4"/>
  <c r="B28" i="4"/>
  <c r="B27" i="4"/>
  <c r="B26" i="4"/>
  <c r="B25" i="4"/>
  <c r="B24" i="4"/>
  <c r="G69" i="3"/>
  <c r="F69" i="3"/>
  <c r="E69" i="3"/>
  <c r="G55" i="3"/>
  <c r="F55" i="3"/>
  <c r="E55" i="3"/>
  <c r="G41" i="3"/>
  <c r="F41" i="3"/>
  <c r="E41" i="3"/>
  <c r="C55" i="3"/>
  <c r="D55" i="3"/>
  <c r="C56" i="3"/>
  <c r="D56" i="3"/>
  <c r="E56" i="3"/>
  <c r="E61" i="3" s="1"/>
  <c r="F56" i="3"/>
  <c r="G56" i="3"/>
  <c r="C57" i="3"/>
  <c r="D57" i="3"/>
  <c r="E57" i="3"/>
  <c r="F57" i="3"/>
  <c r="G57" i="3"/>
  <c r="C58" i="3"/>
  <c r="D58" i="3"/>
  <c r="D61" i="3" s="1"/>
  <c r="E58" i="3"/>
  <c r="F58" i="3"/>
  <c r="G58" i="3"/>
  <c r="G61" i="3" s="1"/>
  <c r="C59" i="3"/>
  <c r="C62" i="3" s="1"/>
  <c r="D59" i="3"/>
  <c r="D62" i="3" s="1"/>
  <c r="E59" i="3"/>
  <c r="F59" i="3"/>
  <c r="G59" i="3"/>
  <c r="G62" i="3" s="1"/>
  <c r="C64" i="3"/>
  <c r="D64" i="3"/>
  <c r="E64" i="3"/>
  <c r="F64" i="3"/>
  <c r="G64" i="3"/>
  <c r="C65" i="3"/>
  <c r="D65" i="3"/>
  <c r="E65" i="3"/>
  <c r="F65" i="3"/>
  <c r="G65" i="3"/>
  <c r="C66" i="3"/>
  <c r="D66" i="3"/>
  <c r="E66" i="3"/>
  <c r="F66" i="3"/>
  <c r="G66" i="3"/>
  <c r="C69" i="3"/>
  <c r="D69" i="3"/>
  <c r="C70" i="3"/>
  <c r="D70" i="3"/>
  <c r="E70" i="3"/>
  <c r="F70" i="3"/>
  <c r="G70" i="3"/>
  <c r="C71" i="3"/>
  <c r="D71" i="3"/>
  <c r="E71" i="3"/>
  <c r="F71" i="3"/>
  <c r="G71" i="3"/>
  <c r="C72" i="3"/>
  <c r="D72" i="3"/>
  <c r="D75" i="3" s="1"/>
  <c r="E72" i="3"/>
  <c r="F72" i="3"/>
  <c r="G72" i="3"/>
  <c r="C73" i="3"/>
  <c r="C76" i="3" s="1"/>
  <c r="D73" i="3"/>
  <c r="E73" i="3"/>
  <c r="E76" i="3" s="1"/>
  <c r="F73" i="3"/>
  <c r="G73" i="3"/>
  <c r="G76" i="3" s="1"/>
  <c r="E75" i="3"/>
  <c r="C78" i="3"/>
  <c r="D78" i="3"/>
  <c r="E78" i="3"/>
  <c r="F78" i="3"/>
  <c r="G78" i="3"/>
  <c r="C79" i="3"/>
  <c r="D79" i="3"/>
  <c r="E79" i="3"/>
  <c r="F79" i="3"/>
  <c r="G79" i="3"/>
  <c r="C80" i="3"/>
  <c r="D80" i="3"/>
  <c r="E80" i="3"/>
  <c r="F80" i="3"/>
  <c r="G80" i="3"/>
  <c r="B80" i="3"/>
  <c r="B79" i="3"/>
  <c r="B78" i="3"/>
  <c r="B73" i="3"/>
  <c r="B76" i="3" s="1"/>
  <c r="B72" i="3"/>
  <c r="B71" i="3"/>
  <c r="B70" i="3"/>
  <c r="B69" i="3"/>
  <c r="B66" i="3"/>
  <c r="B65" i="3"/>
  <c r="B64" i="3"/>
  <c r="B59" i="3"/>
  <c r="B58" i="3"/>
  <c r="B57" i="3"/>
  <c r="B56" i="3"/>
  <c r="B55" i="3"/>
  <c r="C41" i="3"/>
  <c r="D41" i="3"/>
  <c r="D48" i="3" s="1"/>
  <c r="C42" i="3"/>
  <c r="D42" i="3"/>
  <c r="E42" i="3"/>
  <c r="E47" i="3" s="1"/>
  <c r="F42" i="3"/>
  <c r="G42" i="3"/>
  <c r="C43" i="3"/>
  <c r="D43" i="3"/>
  <c r="E43" i="3"/>
  <c r="F43" i="3"/>
  <c r="G43" i="3"/>
  <c r="C44" i="3"/>
  <c r="C47" i="3" s="1"/>
  <c r="D44" i="3"/>
  <c r="D47" i="3" s="1"/>
  <c r="E44" i="3"/>
  <c r="F44" i="3"/>
  <c r="G44" i="3"/>
  <c r="G47" i="3" s="1"/>
  <c r="C45" i="3"/>
  <c r="C48" i="3" s="1"/>
  <c r="D45" i="3"/>
  <c r="E45" i="3"/>
  <c r="F45" i="3"/>
  <c r="F48" i="3" s="1"/>
  <c r="G45" i="3"/>
  <c r="G48" i="3" s="1"/>
  <c r="C50" i="3"/>
  <c r="D50" i="3"/>
  <c r="E50" i="3"/>
  <c r="F50" i="3"/>
  <c r="G50" i="3"/>
  <c r="C51" i="3"/>
  <c r="D51" i="3"/>
  <c r="E51" i="3"/>
  <c r="F51" i="3"/>
  <c r="G51" i="3"/>
  <c r="C52" i="3"/>
  <c r="D52" i="3"/>
  <c r="E52" i="3"/>
  <c r="F52" i="3"/>
  <c r="G52" i="3"/>
  <c r="B52" i="3"/>
  <c r="B51" i="3"/>
  <c r="B50" i="3"/>
  <c r="B45" i="3"/>
  <c r="B44" i="3"/>
  <c r="B43" i="3"/>
  <c r="B42" i="3"/>
  <c r="B41" i="3"/>
  <c r="C75" i="2"/>
  <c r="D75" i="2"/>
  <c r="E75" i="2"/>
  <c r="F75" i="2"/>
  <c r="G75" i="2"/>
  <c r="H75" i="2"/>
  <c r="I75" i="2"/>
  <c r="J75" i="2"/>
  <c r="C76" i="2"/>
  <c r="D76" i="2"/>
  <c r="E76" i="2"/>
  <c r="F76" i="2"/>
  <c r="G76" i="2"/>
  <c r="H76" i="2"/>
  <c r="I76" i="2"/>
  <c r="J76" i="2"/>
  <c r="C77" i="2"/>
  <c r="D77" i="2"/>
  <c r="E77" i="2"/>
  <c r="F77" i="2"/>
  <c r="G77" i="2"/>
  <c r="H77" i="2"/>
  <c r="I77" i="2"/>
  <c r="J77" i="2"/>
  <c r="C78" i="2"/>
  <c r="D78" i="2"/>
  <c r="D81" i="2" s="1"/>
  <c r="E78" i="2"/>
  <c r="E81" i="2" s="1"/>
  <c r="F78" i="2"/>
  <c r="G78" i="2"/>
  <c r="H78" i="2"/>
  <c r="I78" i="2"/>
  <c r="I81" i="2" s="1"/>
  <c r="J78" i="2"/>
  <c r="C79" i="2"/>
  <c r="D79" i="2"/>
  <c r="E79" i="2"/>
  <c r="F79" i="2"/>
  <c r="G79" i="2"/>
  <c r="H79" i="2"/>
  <c r="I79" i="2"/>
  <c r="J79" i="2"/>
  <c r="C81" i="2"/>
  <c r="F81" i="2"/>
  <c r="G81" i="2"/>
  <c r="H81" i="2"/>
  <c r="J81" i="2"/>
  <c r="C82" i="2"/>
  <c r="D82" i="2"/>
  <c r="E82" i="2"/>
  <c r="F82" i="2"/>
  <c r="G82" i="2"/>
  <c r="H82" i="2"/>
  <c r="I82" i="2"/>
  <c r="J82" i="2"/>
  <c r="C84" i="2"/>
  <c r="D84" i="2"/>
  <c r="E84" i="2"/>
  <c r="F84" i="2"/>
  <c r="G84" i="2"/>
  <c r="H84" i="2"/>
  <c r="I84" i="2"/>
  <c r="J84" i="2"/>
  <c r="C85" i="2"/>
  <c r="D85" i="2"/>
  <c r="E85" i="2"/>
  <c r="F85" i="2"/>
  <c r="G85" i="2"/>
  <c r="H85" i="2"/>
  <c r="I85" i="2"/>
  <c r="J85" i="2"/>
  <c r="C86" i="2"/>
  <c r="D86" i="2"/>
  <c r="E86" i="2"/>
  <c r="F86" i="2"/>
  <c r="G86" i="2"/>
  <c r="H86" i="2"/>
  <c r="I86" i="2"/>
  <c r="J86" i="2"/>
  <c r="B86" i="2"/>
  <c r="B85" i="2"/>
  <c r="B84" i="2"/>
  <c r="B79" i="2"/>
  <c r="B78" i="2"/>
  <c r="B77" i="2"/>
  <c r="B76" i="2"/>
  <c r="B75" i="2"/>
  <c r="J72" i="2"/>
  <c r="I72" i="2"/>
  <c r="H72" i="2"/>
  <c r="G72" i="2"/>
  <c r="F72" i="2"/>
  <c r="E72" i="2"/>
  <c r="D72" i="2"/>
  <c r="C72" i="2"/>
  <c r="J71" i="2"/>
  <c r="I71" i="2"/>
  <c r="H71" i="2"/>
  <c r="G71" i="2"/>
  <c r="F71" i="2"/>
  <c r="E71" i="2"/>
  <c r="D71" i="2"/>
  <c r="C71" i="2"/>
  <c r="J70" i="2"/>
  <c r="I70" i="2"/>
  <c r="H70" i="2"/>
  <c r="G70" i="2"/>
  <c r="F70" i="2"/>
  <c r="E70" i="2"/>
  <c r="D70" i="2"/>
  <c r="C70" i="2"/>
  <c r="J65" i="2"/>
  <c r="I65" i="2"/>
  <c r="H65" i="2"/>
  <c r="G65" i="2"/>
  <c r="F65" i="2"/>
  <c r="E65" i="2"/>
  <c r="D65" i="2"/>
  <c r="C65" i="2"/>
  <c r="J64" i="2"/>
  <c r="I64" i="2"/>
  <c r="H64" i="2"/>
  <c r="G64" i="2"/>
  <c r="F64" i="2"/>
  <c r="E64" i="2"/>
  <c r="D64" i="2"/>
  <c r="C64" i="2"/>
  <c r="J63" i="2"/>
  <c r="I63" i="2"/>
  <c r="H63" i="2"/>
  <c r="G63" i="2"/>
  <c r="F63" i="2"/>
  <c r="E63" i="2"/>
  <c r="D63" i="2"/>
  <c r="C63" i="2"/>
  <c r="J62" i="2"/>
  <c r="I62" i="2"/>
  <c r="H62" i="2"/>
  <c r="G62" i="2"/>
  <c r="F62" i="2"/>
  <c r="E62" i="2"/>
  <c r="D62" i="2"/>
  <c r="C62" i="2"/>
  <c r="J61" i="2"/>
  <c r="I61" i="2"/>
  <c r="H61" i="2"/>
  <c r="G61" i="2"/>
  <c r="F61" i="2"/>
  <c r="E61" i="2"/>
  <c r="D61" i="2"/>
  <c r="C61" i="2"/>
  <c r="B72" i="2"/>
  <c r="B71" i="2"/>
  <c r="B70" i="2"/>
  <c r="B65" i="2"/>
  <c r="B64" i="2"/>
  <c r="B63" i="2"/>
  <c r="B62" i="2"/>
  <c r="B61" i="2"/>
  <c r="J58" i="2"/>
  <c r="I58" i="2"/>
  <c r="H58" i="2"/>
  <c r="G58" i="2"/>
  <c r="F58" i="2"/>
  <c r="E58" i="2"/>
  <c r="D58" i="2"/>
  <c r="C58" i="2"/>
  <c r="J57" i="2"/>
  <c r="I57" i="2"/>
  <c r="H57" i="2"/>
  <c r="G57" i="2"/>
  <c r="F57" i="2"/>
  <c r="E57" i="2"/>
  <c r="D57" i="2"/>
  <c r="C57" i="2"/>
  <c r="J56" i="2"/>
  <c r="I56" i="2"/>
  <c r="H56" i="2"/>
  <c r="G56" i="2"/>
  <c r="F56" i="2"/>
  <c r="E56" i="2"/>
  <c r="D56" i="2"/>
  <c r="C56" i="2"/>
  <c r="B58" i="2"/>
  <c r="B57" i="2"/>
  <c r="B56" i="2"/>
  <c r="G53" i="2"/>
  <c r="C53" i="2"/>
  <c r="C47" i="2"/>
  <c r="D47" i="2"/>
  <c r="E47" i="2"/>
  <c r="F47" i="2"/>
  <c r="G47" i="2"/>
  <c r="H47" i="2"/>
  <c r="I47" i="2"/>
  <c r="J47" i="2"/>
  <c r="C48" i="2"/>
  <c r="D48" i="2"/>
  <c r="E48" i="2"/>
  <c r="F48" i="2"/>
  <c r="G48" i="2"/>
  <c r="H48" i="2"/>
  <c r="I48" i="2"/>
  <c r="J48" i="2"/>
  <c r="C49" i="2"/>
  <c r="D49" i="2"/>
  <c r="E49" i="2"/>
  <c r="F49" i="2"/>
  <c r="G49" i="2"/>
  <c r="H49" i="2"/>
  <c r="I49" i="2"/>
  <c r="J49" i="2"/>
  <c r="C50" i="2"/>
  <c r="D50" i="2"/>
  <c r="D53" i="2" s="1"/>
  <c r="E50" i="2"/>
  <c r="E53" i="2" s="1"/>
  <c r="F50" i="2"/>
  <c r="F53" i="2" s="1"/>
  <c r="G50" i="2"/>
  <c r="H50" i="2"/>
  <c r="H53" i="2" s="1"/>
  <c r="I50" i="2"/>
  <c r="I53" i="2" s="1"/>
  <c r="J50" i="2"/>
  <c r="J53" i="2" s="1"/>
  <c r="C51" i="2"/>
  <c r="C54" i="2" s="1"/>
  <c r="D51" i="2"/>
  <c r="D54" i="2" s="1"/>
  <c r="E51" i="2"/>
  <c r="E54" i="2" s="1"/>
  <c r="F51" i="2"/>
  <c r="F54" i="2" s="1"/>
  <c r="G51" i="2"/>
  <c r="G54" i="2" s="1"/>
  <c r="H51" i="2"/>
  <c r="H54" i="2" s="1"/>
  <c r="I51" i="2"/>
  <c r="I54" i="2" s="1"/>
  <c r="J51" i="2"/>
  <c r="J54" i="2" s="1"/>
  <c r="B50" i="2"/>
  <c r="B49" i="2"/>
  <c r="B51" i="2"/>
  <c r="B54" i="2" s="1"/>
  <c r="B48" i="2"/>
  <c r="B47" i="2"/>
  <c r="C24" i="1"/>
  <c r="D24" i="1"/>
  <c r="E24" i="1"/>
  <c r="F24" i="1"/>
  <c r="G24" i="1"/>
  <c r="H24" i="1"/>
  <c r="I24" i="1"/>
  <c r="J24" i="1"/>
  <c r="C25" i="1"/>
  <c r="D25" i="1"/>
  <c r="E25" i="1"/>
  <c r="F25" i="1"/>
  <c r="G25" i="1"/>
  <c r="H25" i="1"/>
  <c r="I25" i="1"/>
  <c r="J25" i="1"/>
  <c r="C26" i="1"/>
  <c r="D26" i="1"/>
  <c r="E26" i="1"/>
  <c r="F26" i="1"/>
  <c r="G26" i="1"/>
  <c r="H26" i="1"/>
  <c r="I26" i="1"/>
  <c r="J26" i="1"/>
  <c r="C27" i="1"/>
  <c r="D27" i="1"/>
  <c r="E27" i="1"/>
  <c r="F27" i="1"/>
  <c r="G27" i="1"/>
  <c r="H27" i="1"/>
  <c r="I27" i="1"/>
  <c r="I30" i="1" s="1"/>
  <c r="J27" i="1"/>
  <c r="C28" i="1"/>
  <c r="D28" i="1"/>
  <c r="D31" i="1" s="1"/>
  <c r="E28" i="1"/>
  <c r="E31" i="1" s="1"/>
  <c r="F28" i="1"/>
  <c r="F31" i="1" s="1"/>
  <c r="G28" i="1"/>
  <c r="H28" i="1"/>
  <c r="H31" i="1" s="1"/>
  <c r="I28" i="1"/>
  <c r="I31" i="1" s="1"/>
  <c r="J28" i="1"/>
  <c r="J31" i="1" s="1"/>
  <c r="C30" i="1"/>
  <c r="D30" i="1"/>
  <c r="E30" i="1"/>
  <c r="F30" i="1"/>
  <c r="G30" i="1"/>
  <c r="H30" i="1"/>
  <c r="C31" i="1"/>
  <c r="G31" i="1"/>
  <c r="C33" i="1"/>
  <c r="D33" i="1"/>
  <c r="E33" i="1"/>
  <c r="F33" i="1"/>
  <c r="G33" i="1"/>
  <c r="H33" i="1"/>
  <c r="I33" i="1"/>
  <c r="J33" i="1"/>
  <c r="C34" i="1"/>
  <c r="D34" i="1"/>
  <c r="E34" i="1"/>
  <c r="F34" i="1"/>
  <c r="G34" i="1"/>
  <c r="H34" i="1"/>
  <c r="I34" i="1"/>
  <c r="J34" i="1"/>
  <c r="C35" i="1"/>
  <c r="D35" i="1"/>
  <c r="E35" i="1"/>
  <c r="F35" i="1"/>
  <c r="G35" i="1"/>
  <c r="H35" i="1"/>
  <c r="I35" i="1"/>
  <c r="J35" i="1"/>
  <c r="B35" i="1"/>
  <c r="B34" i="1"/>
  <c r="B33" i="1"/>
  <c r="B28" i="1"/>
  <c r="B27" i="1"/>
  <c r="B30" i="1" s="1"/>
  <c r="B26" i="1"/>
  <c r="B25" i="1"/>
  <c r="B24" i="1"/>
  <c r="G54" i="5" l="1"/>
  <c r="G55" i="5"/>
  <c r="C69" i="5"/>
  <c r="G82" i="5"/>
  <c r="B31" i="1"/>
  <c r="D76" i="3"/>
  <c r="D55" i="5"/>
  <c r="D68" i="5"/>
  <c r="D69" i="5"/>
  <c r="D82" i="5"/>
  <c r="D83" i="5"/>
  <c r="B47" i="3"/>
  <c r="F47" i="3"/>
  <c r="F76" i="3"/>
  <c r="G75" i="3"/>
  <c r="C75" i="3"/>
  <c r="E62" i="3"/>
  <c r="F61" i="3"/>
  <c r="E54" i="5"/>
  <c r="I54" i="5"/>
  <c r="E55" i="5"/>
  <c r="I55" i="5"/>
  <c r="E68" i="5"/>
  <c r="I68" i="5"/>
  <c r="E69" i="5"/>
  <c r="I69" i="5"/>
  <c r="E82" i="5"/>
  <c r="I82" i="5"/>
  <c r="E83" i="5"/>
  <c r="I83" i="5"/>
  <c r="B55" i="5"/>
  <c r="C54" i="5"/>
  <c r="G68" i="5"/>
  <c r="C83" i="5"/>
  <c r="D54" i="5"/>
  <c r="H54" i="5"/>
  <c r="H55" i="5"/>
  <c r="H68" i="5"/>
  <c r="H69" i="5"/>
  <c r="H82" i="5"/>
  <c r="H83" i="5"/>
  <c r="B53" i="2"/>
  <c r="B68" i="2"/>
  <c r="B82" i="2"/>
  <c r="B48" i="3"/>
  <c r="F75" i="3"/>
  <c r="B54" i="5"/>
  <c r="B68" i="5"/>
  <c r="B82" i="5"/>
  <c r="F54" i="5"/>
  <c r="J54" i="5"/>
  <c r="F55" i="5"/>
  <c r="J55" i="5"/>
  <c r="F68" i="5"/>
  <c r="J68" i="5"/>
  <c r="F69" i="5"/>
  <c r="J69" i="5"/>
  <c r="F82" i="5"/>
  <c r="J82" i="5"/>
  <c r="F83" i="5"/>
  <c r="J83" i="5"/>
  <c r="C55" i="5"/>
  <c r="C68" i="5"/>
  <c r="G69" i="5"/>
  <c r="C82" i="5"/>
  <c r="G83" i="5"/>
  <c r="C47" i="6"/>
  <c r="C61" i="6"/>
  <c r="C75" i="6"/>
  <c r="F46" i="6"/>
  <c r="F60" i="6"/>
  <c r="F74" i="6"/>
  <c r="C46" i="6"/>
  <c r="E47" i="6"/>
  <c r="C60" i="6"/>
  <c r="E61" i="6"/>
  <c r="C74" i="6"/>
  <c r="E75" i="6"/>
  <c r="E46" i="6"/>
  <c r="G47" i="6"/>
  <c r="E60" i="6"/>
  <c r="G61" i="6"/>
  <c r="E74" i="6"/>
  <c r="G75" i="6"/>
  <c r="B46" i="6"/>
  <c r="D47" i="6"/>
  <c r="B60" i="6"/>
  <c r="D61" i="6"/>
  <c r="B74" i="6"/>
  <c r="D75" i="6"/>
  <c r="G46" i="6"/>
  <c r="G60" i="6"/>
  <c r="G74" i="6"/>
  <c r="D46" i="6"/>
  <c r="F47" i="6"/>
  <c r="D60" i="6"/>
  <c r="B61" i="6"/>
  <c r="F61" i="6"/>
  <c r="D74" i="6"/>
  <c r="B75" i="6"/>
  <c r="F75" i="6"/>
  <c r="B69" i="5"/>
  <c r="E48" i="3"/>
  <c r="B62" i="3"/>
  <c r="B75" i="3"/>
  <c r="C61" i="3"/>
  <c r="B30" i="4"/>
  <c r="B31" i="4"/>
  <c r="F62" i="3"/>
  <c r="B61" i="3"/>
  <c r="B81" i="2"/>
  <c r="C67" i="2"/>
  <c r="C68" i="2"/>
  <c r="H67" i="2"/>
  <c r="H68" i="2"/>
  <c r="E67" i="2"/>
  <c r="I67" i="2"/>
  <c r="E68" i="2"/>
  <c r="I68" i="2"/>
  <c r="G67" i="2"/>
  <c r="G68" i="2"/>
  <c r="D67" i="2"/>
  <c r="D68" i="2"/>
  <c r="F67" i="2"/>
  <c r="J67" i="2"/>
  <c r="F68" i="2"/>
  <c r="J68" i="2"/>
  <c r="B67" i="2"/>
  <c r="J30" i="1"/>
</calcChain>
</file>

<file path=xl/sharedStrings.xml><?xml version="1.0" encoding="utf-8"?>
<sst xmlns="http://schemas.openxmlformats.org/spreadsheetml/2006/main" count="831" uniqueCount="253">
  <si>
    <t xml:space="preserve">1 - Dados gerais
Tabela 1.1 - População residente, por situação do domícilio e sexo, segundo os grupos de idade - Brasil - 2015
</t>
  </si>
  <si>
    <t>Grupos de idade</t>
  </si>
  <si>
    <t xml:space="preserve">População residente (1 000 pessoas)                                                             </t>
  </si>
  <si>
    <t xml:space="preserve">Total                                                                           </t>
  </si>
  <si>
    <t xml:space="preserve">Homens                                                                          </t>
  </si>
  <si>
    <t xml:space="preserve">Mulheres                                                                        </t>
  </si>
  <si>
    <t xml:space="preserve">Urbana                                                                          </t>
  </si>
  <si>
    <t xml:space="preserve">Rural                                                                           </t>
  </si>
  <si>
    <t xml:space="preserve">         Total</t>
  </si>
  <si>
    <t>0 a 4 anos</t>
  </si>
  <si>
    <t>5 a 9 anos</t>
  </si>
  <si>
    <t>10 a 14 anos</t>
  </si>
  <si>
    <t>15 a 19 anos</t>
  </si>
  <si>
    <t>20 a 24 anos</t>
  </si>
  <si>
    <t>25 a 29 anos</t>
  </si>
  <si>
    <t>30 a 34 anos</t>
  </si>
  <si>
    <t>35 a 39 anos</t>
  </si>
  <si>
    <t>40 a 44 anos</t>
  </si>
  <si>
    <t>45 a 49 anos</t>
  </si>
  <si>
    <t>50 a 54 anos</t>
  </si>
  <si>
    <t>55 a 59 anos</t>
  </si>
  <si>
    <t>60 a 64 anos</t>
  </si>
  <si>
    <t>65 a 69 anos</t>
  </si>
  <si>
    <t>70 anos ou mais</t>
  </si>
  <si>
    <t xml:space="preserve">Fonte: IBGE, Diretoria de Pesquisas, Coordenação de Trabalho e Rendimento, Pesquisa Nacional por Amostra de Domicílios 2015. 
</t>
  </si>
  <si>
    <t>3 - Educação
Tabela 3.1 - Pessoas de 5 anos ou mais de idade, por situação do domicílio e sexo,
segundo a alfabetização e os grupos de idade - Brasil - 2015</t>
  </si>
  <si>
    <t>Alfabetização
e
grupos de idade</t>
  </si>
  <si>
    <t xml:space="preserve">Pessoas de 5 anos ou mais de idade (1 000 pessoas)                                               </t>
  </si>
  <si>
    <t xml:space="preserve">   5 ou 6 anos</t>
  </si>
  <si>
    <t xml:space="preserve">   7 anos</t>
  </si>
  <si>
    <t xml:space="preserve">   8 ou 9 anos</t>
  </si>
  <si>
    <t xml:space="preserve">   10 a 14 anos</t>
  </si>
  <si>
    <t xml:space="preserve">   15 a 19 anos</t>
  </si>
  <si>
    <t xml:space="preserve">   20 a 24 anos</t>
  </si>
  <si>
    <t xml:space="preserve">   25 a 29 anos</t>
  </si>
  <si>
    <t xml:space="preserve">   30 a 39 anos</t>
  </si>
  <si>
    <t xml:space="preserve">   40 a 49 anos</t>
  </si>
  <si>
    <t xml:space="preserve">   50 a 59 anos</t>
  </si>
  <si>
    <t xml:space="preserve">   60 anos ou mais</t>
  </si>
  <si>
    <t>Alfabetizadas</t>
  </si>
  <si>
    <t>Não alfabetizadas</t>
  </si>
  <si>
    <t>4 - Trabalho
Tabela 4.1 - Pessoas de 15 anos ou mais de idade e valor do rendimento médio mensal das pessoas de 15 anos                                                                                                                  ou mais de idade, por sexo, segundo a situação do domicílio e as classes de rendimento mensal -  Brasil - 2015</t>
  </si>
  <si>
    <t>Situação do domicílio
e
classes de rendimento mensal</t>
  </si>
  <si>
    <t xml:space="preserve">Pessoas de 15 anos ou mais de idade 
(1 000 pessoas)                                             </t>
  </si>
  <si>
    <t xml:space="preserve">Valor do rendimento médio mensal das
pessoas de 15 anos ou mais de idade (R$)
(1)                                                                             </t>
  </si>
  <si>
    <t xml:space="preserve">   Até 1/2 salário mínimo</t>
  </si>
  <si>
    <t xml:space="preserve">   Mais de 1/2 a 1 salário mínimo</t>
  </si>
  <si>
    <t xml:space="preserve">   Mais de 1 a 2 salários mínimos</t>
  </si>
  <si>
    <t xml:space="preserve">   Mais de 2 a 3 salários mínimos</t>
  </si>
  <si>
    <t xml:space="preserve">   Mais de 3 a 5 salários mínimos</t>
  </si>
  <si>
    <t xml:space="preserve">   Mais de 5 a 10 salários mínimos</t>
  </si>
  <si>
    <t xml:space="preserve">   Mais de 10 a 20 salários mínimos</t>
  </si>
  <si>
    <t xml:space="preserve">   Mais de 20 salários mínimos</t>
  </si>
  <si>
    <t xml:space="preserve">   Sem rendimento (2)</t>
  </si>
  <si>
    <t xml:space="preserve">   Sem declaração</t>
  </si>
  <si>
    <t>-</t>
  </si>
  <si>
    <t>Urbana</t>
  </si>
  <si>
    <t>Rural</t>
  </si>
  <si>
    <t xml:space="preserve">Fonte: IBGE, Diretoria de Pesquisas, Coordenação de Trabalho e Rendimento, Pesquisa Nacional por Amostra de Domicílios 2015.
(1) Exclusive as informações das pessoas sem declaração do valor do rendimento. 
(2) Inclusive as pessoas que recebiam somente em benefícios.
</t>
  </si>
  <si>
    <t xml:space="preserve">1 - Dados gerais
Tabela 1.1 - População residente, por situação do domícilio e sexo, segundo os grupos de idade - Brasil - 2005
</t>
  </si>
  <si>
    <t xml:space="preserve">População residente (1000 pessoas)                                                             </t>
  </si>
  <si>
    <t>Idade ignorada</t>
  </si>
  <si>
    <t xml:space="preserve">Fonte: IBGE, Diretoria de Pesquisas, Coordenação de Trabalho e Rendimento, Pesquisa Nacional por Amostra de Domicílios 2005.
</t>
  </si>
  <si>
    <t>3 - Instrução
Tabela 3.1 - Pessoas de 5 anos ou mais de idade, por situação do domicílio e sexo,                                                                                        segundo a alfabetização e os grupos de idade - Brasil - 2005</t>
  </si>
  <si>
    <t xml:space="preserve">Pessoas de 5 anos ou mais de idade (1000 pessoas)                                               </t>
  </si>
  <si>
    <t xml:space="preserve">   5 e 6 anos (1)</t>
  </si>
  <si>
    <t xml:space="preserve">   7 anos (1)</t>
  </si>
  <si>
    <t xml:space="preserve">   8 e 9 anos (1)</t>
  </si>
  <si>
    <t xml:space="preserve">   10 a 14 anos (1)</t>
  </si>
  <si>
    <t xml:space="preserve">   15 a 19 anos (1)</t>
  </si>
  <si>
    <t xml:space="preserve">   20 a 24 anos (1)</t>
  </si>
  <si>
    <t xml:space="preserve">   25 a 29 anos (1)</t>
  </si>
  <si>
    <t xml:space="preserve">   30 a 39 anos (1)</t>
  </si>
  <si>
    <t xml:space="preserve">   40 a 49 anos (1)</t>
  </si>
  <si>
    <t xml:space="preserve">   50 a 59 anos (1)</t>
  </si>
  <si>
    <t xml:space="preserve">   60 anos ou mais (1)</t>
  </si>
  <si>
    <t xml:space="preserve">   Idade ignorada (1)</t>
  </si>
  <si>
    <t xml:space="preserve">   5 e 6 anos</t>
  </si>
  <si>
    <t xml:space="preserve">   8 e 9 anos</t>
  </si>
  <si>
    <t xml:space="preserve">   Idade ignorada</t>
  </si>
  <si>
    <t>Não-alfabetizadas</t>
  </si>
  <si>
    <t>Sem declaração</t>
  </si>
  <si>
    <t xml:space="preserve">Fonte: IBGE, Diretoria de Pesquisas, Coordenação de Trabalho e Rendimento, Pesquisa Nacional por Amostra de Domicílios 2005.                                                                             
</t>
  </si>
  <si>
    <t>4 - Trabalho
Tabela 4.1 - Pessoas de 10 anos ou mais de idade e valor do rendimento mensal das pessoas de 10 anos                                                                                                                  ou mais de idade, por sexo, segundo a situação do domicílio e as classes de rendimento mensal -  Brasil - 2005</t>
  </si>
  <si>
    <t xml:space="preserve">Pessoas de 10 anos ou mais de idade (1000 pessoas)                                             </t>
  </si>
  <si>
    <t xml:space="preserve">Valor do rendimento médio mensal das
pessoas de 10 anos ou mais de idade (R$)
(1)                                                                             </t>
  </si>
  <si>
    <t>Mínimo</t>
  </si>
  <si>
    <t>Média</t>
  </si>
  <si>
    <t>1 Quartil</t>
  </si>
  <si>
    <t>2 Quartil / Mediana</t>
  </si>
  <si>
    <t xml:space="preserve">3 Quartil </t>
  </si>
  <si>
    <t>Máximo</t>
  </si>
  <si>
    <t>Desvio Padrão</t>
  </si>
  <si>
    <t>Desvio Médio</t>
  </si>
  <si>
    <t>Distância Interquatilica</t>
  </si>
  <si>
    <t>Amplitude</t>
  </si>
  <si>
    <t>Pesquisa Nacional por Amostra de Domicílios Contínua - PNAD Contínua</t>
  </si>
  <si>
    <t>População total - Brasil, Grandes Regiões e Unidades da Federação</t>
  </si>
  <si>
    <t>Ano</t>
  </si>
  <si>
    <t>Trimestre de coleta</t>
  </si>
  <si>
    <t>Brasil</t>
  </si>
  <si>
    <t>Região Norte</t>
  </si>
  <si>
    <t>Região Nordeste</t>
  </si>
  <si>
    <t>Região Sudeste</t>
  </si>
  <si>
    <t>Região Sul</t>
  </si>
  <si>
    <t>Região Centro-Oeste</t>
  </si>
  <si>
    <t>Estimativa (em milhares)</t>
  </si>
  <si>
    <t>jan-fev-mar</t>
  </si>
  <si>
    <t>abr-mai-jun</t>
  </si>
  <si>
    <t>jul-ago-set</t>
  </si>
  <si>
    <t>out-nov-dez</t>
  </si>
  <si>
    <t>Fonte: IBGE, Diretoria de Pesquisas, Coordenação de Trabalho e Rendimento, Pesquisa Nacional por Amostra de Domicílios Contínua</t>
  </si>
  <si>
    <t>Pessoas de 14 anos ou mais de idade - Brasil, Grandes Regiões e Unidades da Federação</t>
  </si>
  <si>
    <t>Pessoas de 14 anos ou mais de idade, na força de trabalho, na semana de referência - Brasil, Grandes Regiões e Unidades da Federação</t>
  </si>
  <si>
    <t>TOTAL</t>
  </si>
  <si>
    <t>Participação no total do Brasil (em %)</t>
  </si>
  <si>
    <t>Variação ano a ano (em %)</t>
  </si>
  <si>
    <t>GLOSSÁRIO</t>
  </si>
  <si>
    <t>Períodos de referência</t>
  </si>
  <si>
    <t>Semana de entrevista – é a semana de domingo a sábado, destinada à realização das entrevistas nas unidades domiciliares de um determinado grupo de setores.</t>
  </si>
  <si>
    <t>Semana de referência – é a semana de domingo a sábado que precede à semana de entrevista.</t>
  </si>
  <si>
    <t>Mês de referência – é o mês anterior ao que contém a semana de referência.</t>
  </si>
  <si>
    <t>População total</t>
  </si>
  <si>
    <t>População residente.</t>
  </si>
  <si>
    <t>População em idade de trabalhar</t>
  </si>
  <si>
    <t>Pessoas de 14 anos ou mais de idade na data de referência.</t>
  </si>
  <si>
    <t>População na força de trabalho</t>
  </si>
  <si>
    <t>As pessoas na força de trabalho na semana de referência compreendem as pessoas ocupadas e as pessoas desocupadas nesse período.</t>
  </si>
  <si>
    <t>População ocupada</t>
  </si>
  <si>
    <t xml:space="preserve">São classificadas como ocupadas na semana de referência as pessoas que, nesse período, trabalharam pelo menos uma hora completa em trabalho remunerado em dinheiro, produtos, mercadorias ou benefícios (moradia, alimentação, roupas, treinamento etc.) ou em trabalho sem remuneração direta em ajuda à atividade econômica de membro do domicílio ou, ainda, as pessoas que tinham trabalho remunerado do qual estavam temporariamente afastadas nessa semana. </t>
  </si>
  <si>
    <t>Consideram-se como ocupadas temporariamente afastadas de trabalho remunerado as pessoas que não trabalharam durante pelo menos uma hora completa na semana de referência por motivo de: férias, folga, jornada de trabalho variável, licença maternidade e fatores ocasionais. Assim, também foram consideradas as pessoas que, na data de referência, estavam, por período inferior a 4 meses: afastadas do trabalho em licença remunerada por motivo de doença ou acidente da própria pessoa ou outro tipo de licença remunerada; afastadas do próprio empreendimento sem serem remuneradas por instituto de previdência; em greve ou paralisação. Além disso, também, foram consideradas ocupadas as pessoas afastadas por motivos diferentes dos já citados, desde que tivessem continuado a receber ao menos uma parte do pagamento e o período transcorrido do afastamento fosse inferior a 4 meses.</t>
  </si>
  <si>
    <t>População desocupada</t>
  </si>
  <si>
    <t>São classificadas como desocupadas na semana de referência as pessoas não ocupadas nesse período, que tomaram alguma providência efetiva para conseguir um trabalho no período de referência de 30 dias e que estavam disponíveis para iniciar um trabalho na semana de referência. Também são classificadas como desocupadas as pessoas não ocupadas e disponíveis para iniciar um trabalho na semana de referência que, no entanto, não tomaram providência efetiva para conseguir trabalho no período de referência de 30 dias porque já haviam conseguido trabalho para começar após a semana de referência.</t>
  </si>
  <si>
    <t>População fora da força de trabalho</t>
  </si>
  <si>
    <t xml:space="preserve">São classificadas como fora da força de trabalho na semana de referência as pessoas que não estavam ocupadas nem desocupadas nessa semana. </t>
  </si>
  <si>
    <t>Grupamentos de atividade do trabalho principal</t>
  </si>
  <si>
    <t>- Agricultura, pecuária, produção florestal, pesca e aquicultura</t>
  </si>
  <si>
    <t>- Indústria Geral</t>
  </si>
  <si>
    <t>- Construção </t>
  </si>
  <si>
    <t>- Comércio, reparação de veículos automotores e motocicletas  </t>
  </si>
  <si>
    <t>- Transporte, armazenagem e correio </t>
  </si>
  <si>
    <t>- Alojamento e alimentação </t>
  </si>
  <si>
    <t>- Informação, comunicação e atividades financeiras, imobiliárias, profissionais e administrativas </t>
  </si>
  <si>
    <t>- Administração pública, defesa e seguridade social, educação, saúde humana e serviços sociais </t>
  </si>
  <si>
    <t>- Serviços domésticos</t>
  </si>
  <si>
    <t xml:space="preserve">- Outros serviços </t>
  </si>
  <si>
    <t>Taxa de participação na força de trabalho</t>
  </si>
  <si>
    <t xml:space="preserve">Percentual de pessoas na força de trabalho em relação às pessoas em idade de trabalhar.
</t>
  </si>
  <si>
    <t>Nível de ocupação</t>
  </si>
  <si>
    <t>Percentual de pessoas ocupadas na semana de referência em relação às pessoas em idade de trabalhar.</t>
  </si>
  <si>
    <t>Nível de desocupação</t>
  </si>
  <si>
    <t>Percentual de pessoas desocupadas em relação às pessoas em idade de trabalhar.</t>
  </si>
  <si>
    <t>Taxa de desocupação</t>
  </si>
  <si>
    <t>Percentual de pessoas desocupadas em relação às pessoas na força de trabalho.</t>
  </si>
  <si>
    <t>Rendimento do trabalho</t>
  </si>
  <si>
    <r>
      <t>Rendimentos brutos:</t>
    </r>
    <r>
      <rPr>
        <sz val="10"/>
        <rFont val="Univers"/>
        <family val="2"/>
      </rPr>
      <t xml:space="preserve"> A PNAD Contínua levanta os rendimentos dos empregados e retiradas de empregadores e trabalhadores por conta própria em termos brutos. O rendimento bruto recebido pode ser expresso por uma única rubrica ou por várias (salário, vencimento, gratiﬁcação, ajuda de custo, ressarcimento, salário-família, anuênio, quinquênio, boniﬁcação, horas extras, quebra de caixa, benefícios pagos em dinheiro etc.). Ele é registrado sem excluir os pagamentos (tais como: contribuição para instituto de previdência, imposto de renda, pensão alimentícia, contribuição sindical, previdência privada, seguro e plano de saúde, descontos por faltas e atrasos etc.) efetuados por meio administrativo.</t>
    </r>
  </si>
  <si>
    <r>
      <t xml:space="preserve">Rendimento bruto em dinheiro e rendimento bruto em produtos e mercadorias: </t>
    </r>
    <r>
      <rPr>
        <sz val="10"/>
        <rFont val="Univers"/>
        <family val="2"/>
      </rPr>
      <t>Quanto à forma de remuneração, o rendimento do trabalho na PNAD Contínua contempla o rendimento captado em dinheiro e em produtos e mercadorias do grupamento de atividades que compreende agricultura, pecuária, caça, silvicultura, exploração ﬂorestal, pesca e aquicultura, para as posições na ocupação com rendimento.</t>
    </r>
  </si>
  <si>
    <t xml:space="preserve">Para o empregado, o rendimento do trabalho em dinheiro é o rendimento recebido diretamente em meio monetário. No rendimento do trabalho não é computado o valor da remuneração recebida em benefícios que não são ganhos ou reembolsados em dinheiro, tais como: cessão ou pagamento diretamente pelo empregador de moradia, roupas, alimentação, transporte, treinamento ou aprendizado no trabalho, educação, creche, etc. O rendimento do trabalho em produtos e mercadorias é computado pelo seu valor em dinheiro, excluindo-se a parcela destinada ao próprio consumo da unidade domiciliar. </t>
  </si>
  <si>
    <t>Para o trabalhador por conta própria e o empregador, a retirada em dinheiro é o rendimento recebido diretamente em meio monetário. A retirada em produtos e mercadorias deve ser computada pelo seu valor em dinheiro como a diferença entre o valor dos produtos e mercadorias destinados ao mercado e as despesas necessárias para a sua produção, excluindo-se a parcela destinada ao próprio consumo da unidade domiciliar.</t>
  </si>
  <si>
    <r>
      <t xml:space="preserve">Rendimentos habituais: </t>
    </r>
    <r>
      <rPr>
        <sz val="10"/>
        <rFont val="Univers"/>
        <family val="2"/>
      </rPr>
      <t xml:space="preserve">O rendimento habitual consiste no rendimento recebido por empregados, empregadores e trabalhadores por conta própria, mensalmente, sem acréscimos extraordinários ou descontos esporádicos. Para o empregado, o rendimento mensal habitualmente recebido exclui todas as parcelas que não tenham caráter contínuo (boniﬁcação anual, salário atrasado, horas extras, participação anual nos lucros, 13o salário, 14o salário, adiantamento de salário, etc.) e não considera os descontos ocasionais (faltas, parte do 13o salário antecipado, prejuízo eventual causado ao empreendimento etc.). </t>
    </r>
  </si>
  <si>
    <t>Caso o rendimento recebido de empregado, de trabalhador por conta própria e de empregador seja variável, considera-se o rendimento habitual aquele em média recebido pela pessoa no período em que realizava o trabalho declarado na semana de referência. Quando a remuneração varia em função do período ou estação do ano, considera-se o rendimento mensal que a pessoa ganha habitualmente nesse período sazonal.</t>
  </si>
  <si>
    <r>
      <t>Rendimentos efetivos:</t>
    </r>
    <r>
      <rPr>
        <sz val="10"/>
        <rFont val="Univers"/>
        <family val="2"/>
      </rPr>
      <t xml:space="preserve"> O rendimento efetivo consiste no rendimento recebido em qualquer posição na ocupação no mês anterior ao mês que contém a semana de referência. É o rendimento recebido efetivamente no mês anterior ao da coleta da pesquisa. Incluem-se nesse valor todos os pagamentos que não tenham caráter contínuo e considerando os descontos por ausências no trabalho. </t>
    </r>
  </si>
  <si>
    <t>Rendimento médio nominal habitualmente recebido em todos os trabalhos pelos ocupados</t>
  </si>
  <si>
    <t xml:space="preserve">É o rendimento bruto nominal médio habitualmente recebido em todos os trabalhos que as pessoas ocupadas com rendimento tinham na semana referência. </t>
  </si>
  <si>
    <t>Rendimento médio nominal efetivamente recebido em todos os trabalhos pelos ocupados</t>
  </si>
  <si>
    <t>É o rendimento bruto nominal médio efetivamente recebido no mês de referência em todos os trabalhos que as pessoas ocupadas com rendimento tinham na semana referência.</t>
  </si>
  <si>
    <t>Rendimento médio nominal habitualmente recebido no trabalho principal pelos ocupados</t>
  </si>
  <si>
    <t>É o rendimento bruto nominal médio habitualmente recebido no trabalho principal que as pessoas ocupadas com rendimento tinham na semana referência.</t>
  </si>
  <si>
    <t>Rendimento médio nominal efetivamente recebido no trabalho principal pelos ocupados</t>
  </si>
  <si>
    <t>É o rendimento bruto nominal médio efetivamente recebido no mês de referência no trabalho principal que as pessoas ocupadas com rendimento tinham na semana referência.</t>
  </si>
  <si>
    <t>Massa de rendimentos nominais habitualmente recebidos em todos os trabalhos pelos ocupados</t>
  </si>
  <si>
    <t>É a soma dos rendimentos brutos nominais habitualmente recebidos de todas as pessoas ocupadas em todos os trabalhos que tinham na semana de referência.</t>
  </si>
  <si>
    <t>Massa de rendimentos nominais efetivamente recebidos em todos os trabalhos pelos ocupados</t>
  </si>
  <si>
    <t>É a soma dos rendimentos brutos nominais efetivamente recebidos no mês de referência por todas as pessoas ocupadas em todos os trabalhos que tinham na semana de referência.</t>
  </si>
  <si>
    <t>Massa de rendimentos nominais habitualmente recebidos em todos os trabalhos pelos empregados</t>
  </si>
  <si>
    <t>É a soma dos rendimentos brutos nominais habitualmente recebidos pelos empregados em todos os trabalhos que tinham na semana de referência.</t>
  </si>
  <si>
    <t>Massa de rendimentos nominais efetivamente recebidos em todos os trabalhos pelos empregados</t>
  </si>
  <si>
    <t>É a soma dos rendimentos brutos nominais efetivamente recebidos no mês de referência pelos empregados em todos os trabalhos que tinham na semana de referência.</t>
  </si>
  <si>
    <t>Rendimento médio real habitualmente recebido em todos os trabalhos pelos ocupados</t>
  </si>
  <si>
    <t>É o rendimento bruto real médio habitualmente recebido em todos os trabalhos que as pessoas ocupadas com rendimento tinham na semana referência, a preços do mês do meio do trimestre mais recente que está sendo divulgado. O deflator utilizado para isso é o Índice de Preços ao Consumidor Amplo - IPCA.</t>
  </si>
  <si>
    <t>Rendimento médio real efetivamente recebido em todos os trabalhos pelos ocupados</t>
  </si>
  <si>
    <t>É o rendimento bruto real médio efetivamente recebido no mês de referência em todos os trabalhos que as pessoas ocupadas com rendimento tinham na semana referência, a preços do mês do meio do trimestre mais recente que está sendo divulgado. O deflator utilizado para isso é o Índice de Preços ao Consumidor Amplo – IPCA.</t>
  </si>
  <si>
    <t>Rendimento médio real habitualmente recebido no trabalho principal pelos ocupados</t>
  </si>
  <si>
    <t>É o rendimento bruto real médio habitualmente recebido no trabalho principal que as pessoas ocupadas com rendimento tinham na semana referência, a preços do mês do meio do trimestre mais recente que está sendo divulgado. O deflator utilizado para isso é o Índice de Preços ao Consumidor Amplo - IPCA.</t>
  </si>
  <si>
    <t>Rendimento médio real efetivamente recebido no trabalho principal pelos ocupados</t>
  </si>
  <si>
    <t>É o rendimento bruto real médio efetivamente recebido no mês de referência no trabalho principal que as pessoas ocupadas com rendimento tinham na semana referência, a preços do mês do meio do trimestre mais recente que está sendo divulgado. O deflator utilizado para isso é o Índice de Preços ao Consumidor Amplo – IPCA.</t>
  </si>
  <si>
    <t>Massa de rendimentos reais habitualmente recebidos em todos os trabalhos pelos ocupados</t>
  </si>
  <si>
    <t>É a soma dos rendimentos brutos habitualmente recebidos de todas as pessoas ocupadas em todos os trabalhos que tinham na semana de referência, a preços do mês do meio do trimestre mais recente que está sendo divulgado. O deflator utilizado para isso é o Índice de Preços ao Consumidor Amplo - IPCA.</t>
  </si>
  <si>
    <t>Massa de rendimentos reais efetivamente recebidos em todos os trabalhos pelos ocupados</t>
  </si>
  <si>
    <t>É a soma dos rendimentos brutos efetivamente recebidos no mês de referência por todas as pessoas ocupadas em todos os trabalhos que tinham na semana de referência, a preços do mês do meio do trimestre mais recente que está sendo divulgado. O deflator utilizado para isso é o Índice de Preços ao Consumidor Amplo - IPCA.</t>
  </si>
  <si>
    <t>Massa de rendimentos reais habitualmente recebidos em todos os trabalhos pelos empregados</t>
  </si>
  <si>
    <t>É a soma dos rendimentos brutos habitualmente recebidos dos empregados em todos os trabalhos que tinham na semana de referência, a preços do mês do meio do trimestre mais recente que está sendo divulgado. O deflator utilizado para isso é o Índice de Preços ao Consumidor Amplo - IPCA.</t>
  </si>
  <si>
    <t>Massa de rendimentos reais efetivamente recebidos em todos os trabalhos pelos empregados</t>
  </si>
  <si>
    <t>É a soma dos rendimentos brutos efetivamente recebidos no mês de referência pelos empregados em todos os trabalhos que tinham na semana de referência, a preços do mês do meio do trimestre mais recente que está sendo divulgado. O deflator utilizado para isso é o Índice de Preços ao Consumidor Amplo - IPCA.</t>
  </si>
  <si>
    <t>População</t>
  </si>
  <si>
    <t xml:space="preserve">População &gt; 14 anos </t>
  </si>
  <si>
    <t>População &gt; 14 anos na força de trabalho</t>
  </si>
  <si>
    <t>Data</t>
  </si>
  <si>
    <t>Dívida Pública Total</t>
  </si>
  <si>
    <t>PIB acumulado 12 meses</t>
  </si>
  <si>
    <t>Δ PIB</t>
  </si>
  <si>
    <t>Valor (US$)</t>
  </si>
  <si>
    <t>Indicador</t>
  </si>
  <si>
    <t>Pessoas de 14 anos ou mais de idade</t>
  </si>
  <si>
    <t>Força de trabalho</t>
  </si>
  <si>
    <t>Ocupados</t>
  </si>
  <si>
    <t>Desocupados</t>
  </si>
  <si>
    <t>Fora da força de trabalho</t>
  </si>
  <si>
    <t>Empregado no setor privado, exclusive trabalhador doméstico - com carteira de trabalho assinada</t>
  </si>
  <si>
    <t>Empregado no setor privado, exclusive trabalhador doméstico - sem carteira de trabalho assinada</t>
  </si>
  <si>
    <t>Rendimento Médio Real Habitual</t>
  </si>
  <si>
    <t>Massa de Rendimento Médio Real Habitual (em milhões de reias)</t>
  </si>
  <si>
    <t>Desocupado ou subocupado por insuficiência de horas trabalhadas</t>
  </si>
  <si>
    <t>% Taxa de Desocupação</t>
  </si>
  <si>
    <t>pluv = c(110, 100, 60, 80, 70, 18, 17, 17, 42, 89, 108, 143)</t>
  </si>
  <si>
    <t>irmaos = c(0,1,2,0,0,2,4,1,2,3,2,1,1,1,1,0,0,0,1,2,3,4,2,2,1,1,0,1,0,1,0,1,0,2,1,1,2,0,1,1)</t>
  </si>
  <si>
    <t>summary(pluv)</t>
  </si>
  <si>
    <t>summary(irmaos)</t>
  </si>
  <si>
    <t>table(irmaos)</t>
  </si>
  <si>
    <t>transform(table(irmaos))</t>
  </si>
  <si>
    <t>transform(table(irmaos), FreqRel = Freq/40)</t>
  </si>
  <si>
    <t>transform(table(irmaos), FreqRel = Freq/40, FreqAcum = cumsum(Freq))</t>
  </si>
  <si>
    <t>transform(table(irmaos), FreqRel = Freq/40, FreqAcum = cumsum(Freq), FreqRelAcum = cumsum(Freq)/40)</t>
  </si>
  <si>
    <t>table(pluv)</t>
  </si>
  <si>
    <t>table(cut(pluv, breaks = pretty(pluv, n = 4)))</t>
  </si>
  <si>
    <t>table(cut(pluv, breaks = pretty(pluv, n = 4),right = FALSE))</t>
  </si>
  <si>
    <t>transform(table(cut(pluv, breaks = pretty(pluv, n = 4))))</t>
  </si>
  <si>
    <t>transform(table(cut(pluv, breaks = pretty(pluv, n = 4))),FreqRel = Freq/12, FreqAcum = cumsum(Freq), FreqRelAcum = cumsum(Freq)/12)</t>
  </si>
  <si>
    <t>table(pibpercap)</t>
  </si>
  <si>
    <t>pluv2 = c(110, 100, 60, 80, 70, 18, 17, 0, 42, 89, 108, 143)</t>
  </si>
  <si>
    <t>transform(table(cut(pluv2, breaks = pretty(pluv2, n = 4))))</t>
  </si>
  <si>
    <t>transform(table(cut(pluv2, breaks = pretty(pluv2, n = 4), include.lowest = TRUE)))</t>
  </si>
  <si>
    <t>transform(table(cut(pluv, breaks = pretty(pluv, n = 6))))</t>
  </si>
  <si>
    <t>transform(table(cut(pluv, breaks = c(0,40,80,120,160))))</t>
  </si>
  <si>
    <t>barplot(table(irmaos))</t>
  </si>
  <si>
    <t>barplot(table(irmaos), space = 0, names.arg = c("zero","um","dois","tres","quatro"), main = "Distribuicao do nr. de irmaos", xlab = "Numero de irmaos", ylab = "Frequencia absoluta", cex.axis = 1.5, cex.names = 1.2)</t>
  </si>
  <si>
    <t>pie(table(irmaos))</t>
  </si>
  <si>
    <t>pie(table(irmaos), labels = c("zero","um","dois","tres","quatro"), radius = 1.05, col = c("blue1","bisque2","brown3","chartreuse1","deeppink1"), main = "Nr. de irmaos")</t>
  </si>
  <si>
    <t>hist(pluv, breaks = 4)</t>
  </si>
  <si>
    <t>hist(pluv, breaks = c(0,40,80,120,160))</t>
  </si>
  <si>
    <t>pie(table(cut(pluv, breaks = c(0,40,80,120,160))))</t>
  </si>
  <si>
    <t>mean(pluv)</t>
  </si>
  <si>
    <t>mean(irmaos)</t>
  </si>
  <si>
    <t>sd(irmaos)</t>
  </si>
  <si>
    <t>sd(pluv)</t>
  </si>
  <si>
    <t>var(irmaos)</t>
  </si>
  <si>
    <t>var(pluv)</t>
  </si>
  <si>
    <t>median(irmaos)</t>
  </si>
  <si>
    <t>median(pluv)</t>
  </si>
  <si>
    <t>t.test(irmaos, mu = 2)</t>
  </si>
  <si>
    <t>t.test(pluv, mu = 70.6)</t>
  </si>
  <si>
    <t>t.test(pluv, mu = 70.6, alternative = "less")</t>
  </si>
  <si>
    <t>t.test(pluv, mu &lt; 70.6)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</si>
</sst>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 ###\ ###\ ##0;\-###\ ###\ ###\ ##0;&quot;-&quot;"/>
    <numFmt numFmtId="166" formatCode="mm/yy"/>
    <numFmt numFmtId="167" formatCode="###\ ###\ ##0_ ;\-###\ ###\ ##0_ ;0_ ;@&quot; &quot;"/>
    <numFmt numFmtId="168" formatCode="0.0%"/>
    <numFmt numFmtId="169" formatCode="[$-409]mmm\-yy;@"/>
    <numFmt numFmtId="170" formatCode="_-* #,##0_-;\-* #,##0_-;_-* &quot;-&quot;??_-;_-@_-"/>
    <numFmt numFmtId="171" formatCode="_-* #,##0.0_-;\-* #,##0.0_-;_-* &quot;-&quot;??_-;_-@_-"/>
  </numFmts>
  <fonts count="29">
    <font>
      <sz val="11"/>
      <color theme="1"/>
      <name val="Calibri"/>
      <family val="2"/>
      <scheme val="minor"/>
    </font>
    <font>
      <b/>
      <sz val="9"/>
      <name val="Univers"/>
      <family val="2"/>
    </font>
    <font>
      <sz val="7"/>
      <name val="Univers 55"/>
      <family val="2"/>
    </font>
    <font>
      <sz val="7"/>
      <name val="Univers"/>
      <family val="2"/>
    </font>
    <font>
      <b/>
      <sz val="7"/>
      <name val="Univers 45 Light"/>
      <family val="2"/>
    </font>
    <font>
      <b/>
      <sz val="7"/>
      <name val="Univers"/>
      <family val="2"/>
    </font>
    <font>
      <sz val="6"/>
      <name val="Univers 55"/>
      <family val="2"/>
    </font>
    <font>
      <sz val="6"/>
      <name val="Arial"/>
      <family val="2"/>
    </font>
    <font>
      <sz val="9"/>
      <name val="Univers"/>
      <family val="2"/>
    </font>
    <font>
      <sz val="11"/>
      <color theme="1"/>
      <name val="Calibri"/>
      <family val="2"/>
      <scheme val="minor"/>
    </font>
    <font>
      <b/>
      <sz val="11"/>
      <name val="Univers"/>
      <family val="2"/>
    </font>
    <font>
      <sz val="10"/>
      <name val="Univers"/>
      <family val="2"/>
    </font>
    <font>
      <b/>
      <i/>
      <sz val="11"/>
      <name val="Univers"/>
      <family val="2"/>
    </font>
    <font>
      <b/>
      <sz val="10"/>
      <name val="Univers"/>
      <family val="2"/>
    </font>
    <font>
      <sz val="10"/>
      <name val="Arial"/>
      <family val="2"/>
    </font>
    <font>
      <sz val="10"/>
      <color theme="1"/>
      <name val="Univers"/>
      <family val="2"/>
    </font>
    <font>
      <sz val="10"/>
      <color indexed="10"/>
      <name val="Univers"/>
      <family val="2"/>
    </font>
    <font>
      <b/>
      <sz val="14"/>
      <name val="Univers"/>
      <family val="2"/>
    </font>
    <font>
      <sz val="13"/>
      <name val="Univers"/>
      <family val="2"/>
    </font>
    <font>
      <i/>
      <sz val="13"/>
      <name val="Univers"/>
      <family val="2"/>
    </font>
    <font>
      <sz val="11"/>
      <name val="Univers"/>
      <family val="2"/>
    </font>
    <font>
      <i/>
      <sz val="13"/>
      <color indexed="10"/>
      <name val="Univers"/>
      <family val="2"/>
    </font>
    <font>
      <sz val="13"/>
      <color indexed="10"/>
      <name val="Univers"/>
      <family val="2"/>
    </font>
    <font>
      <sz val="11"/>
      <color indexed="10"/>
      <name val="Univers"/>
      <family val="2"/>
    </font>
    <font>
      <sz val="11"/>
      <color theme="1"/>
      <name val="Calibri"/>
      <family val="2"/>
    </font>
    <font>
      <b/>
      <sz val="11"/>
      <color theme="1"/>
      <name val="Calibri"/>
      <family val="2"/>
      <scheme val="minor"/>
    </font>
    <font>
      <b/>
      <sz val="18"/>
      <color theme="0"/>
      <name val="Calibri"/>
      <family val="2"/>
      <scheme val="minor"/>
    </font>
    <font>
      <b/>
      <sz val="20"/>
      <color theme="0"/>
      <name val="Calibri"/>
      <family val="2"/>
      <scheme val="minor"/>
    </font>
    <font>
      <sz val="12"/>
      <color theme="0"/>
      <name val="Calibri"/>
      <family val="2"/>
      <scheme val="minor"/>
    </font>
  </fonts>
  <fills count="9">
    <fill>
      <patternFill patternType="none"/>
    </fill>
    <fill>
      <patternFill patternType="gray125"/>
    </fill>
    <fill>
      <patternFill patternType="solid">
        <fgColor indexed="9"/>
        <bgColor indexed="26"/>
      </patternFill>
    </fill>
    <fill>
      <patternFill patternType="solid">
        <fgColor indexed="9"/>
        <bgColor indexed="64"/>
      </patternFill>
    </fill>
    <fill>
      <patternFill patternType="solid">
        <fgColor indexed="44"/>
        <bgColor indexed="31"/>
      </patternFill>
    </fill>
    <fill>
      <patternFill patternType="solid">
        <fgColor indexed="9"/>
        <bgColor indexed="31"/>
      </patternFill>
    </fill>
    <fill>
      <patternFill patternType="solid">
        <fgColor theme="4" tint="-0.249977111117893"/>
        <bgColor indexed="64"/>
      </patternFill>
    </fill>
    <fill>
      <patternFill patternType="solid">
        <fgColor theme="4" tint="-0.499984740745262"/>
        <bgColor indexed="64"/>
      </patternFill>
    </fill>
    <fill>
      <patternFill patternType="solid">
        <fgColor theme="9" tint="-0.249977111117893"/>
        <bgColor indexed="64"/>
      </patternFill>
    </fill>
  </fills>
  <borders count="30">
    <border>
      <left/>
      <right/>
      <top/>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
      <left/>
      <right/>
      <top/>
      <bottom style="hair">
        <color indexed="31"/>
      </bottom>
      <diagonal/>
    </border>
    <border>
      <left/>
      <right/>
      <top style="thin">
        <color indexed="64"/>
      </top>
      <bottom style="thin">
        <color indexed="64"/>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right/>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right style="hair">
        <color indexed="8"/>
      </right>
      <top/>
      <bottom/>
      <diagonal/>
    </border>
    <border>
      <left style="hair">
        <color indexed="8"/>
      </left>
      <right/>
      <top style="hair">
        <color indexed="8"/>
      </top>
      <bottom/>
      <diagonal/>
    </border>
    <border>
      <left style="hair">
        <color indexed="8"/>
      </left>
      <right/>
      <top/>
      <bottom/>
      <diagonal/>
    </border>
    <border>
      <left style="hair">
        <color indexed="8"/>
      </left>
      <right style="hair">
        <color indexed="8"/>
      </right>
      <top style="hair">
        <color indexed="8"/>
      </top>
      <bottom/>
      <diagonal/>
    </border>
    <border>
      <left style="hair">
        <color indexed="8"/>
      </left>
      <right style="hair">
        <color indexed="8"/>
      </right>
      <top/>
      <bottom/>
      <diagonal/>
    </border>
    <border>
      <left style="hair">
        <color indexed="8"/>
      </left>
      <right/>
      <top/>
      <bottom style="hair">
        <color indexed="8"/>
      </bottom>
      <diagonal/>
    </border>
    <border>
      <left/>
      <right/>
      <top style="hair">
        <color auto="1"/>
      </top>
      <bottom style="hair">
        <color auto="1"/>
      </bottom>
      <diagonal/>
    </border>
    <border>
      <left/>
      <right/>
      <top style="hair">
        <color auto="1"/>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right/>
      <top/>
      <bottom style="hair">
        <color auto="1"/>
      </bottom>
      <diagonal/>
    </border>
    <border>
      <left style="medium">
        <color auto="1"/>
      </left>
      <right style="medium">
        <color auto="1"/>
      </right>
      <top style="thin">
        <color indexed="64"/>
      </top>
      <bottom style="thin">
        <color indexed="64"/>
      </bottom>
      <diagonal/>
    </border>
    <border>
      <left/>
      <right style="medium">
        <color indexed="64"/>
      </right>
      <top style="thin">
        <color indexed="64"/>
      </top>
      <bottom style="thin">
        <color indexed="64"/>
      </bottom>
      <diagonal/>
    </border>
  </borders>
  <cellStyleXfs count="5">
    <xf numFmtId="0" fontId="0" fillId="0" borderId="0"/>
    <xf numFmtId="0" fontId="7" fillId="0" borderId="0"/>
    <xf numFmtId="164" fontId="9" fillId="0" borderId="0" applyFont="0" applyFill="0" applyBorder="0" applyAlignment="0" applyProtection="0"/>
    <xf numFmtId="9" fontId="9" fillId="0" borderId="0" applyFont="0" applyFill="0" applyBorder="0" applyAlignment="0" applyProtection="0"/>
    <xf numFmtId="0" fontId="14" fillId="0" borderId="0"/>
  </cellStyleXfs>
  <cellXfs count="166">
    <xf numFmtId="0" fontId="0" fillId="0" borderId="0" xfId="0"/>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49" fontId="4" fillId="0" borderId="0" xfId="0" applyNumberFormat="1" applyFont="1" applyAlignment="1">
      <alignment horizontal="left"/>
    </xf>
    <xf numFmtId="165" fontId="5" fillId="0" borderId="0" xfId="0" applyNumberFormat="1" applyFont="1" applyAlignment="1">
      <alignment horizontal="right"/>
    </xf>
    <xf numFmtId="49" fontId="2" fillId="0" borderId="0" xfId="0" applyNumberFormat="1" applyFont="1" applyAlignment="1">
      <alignment horizontal="left"/>
    </xf>
    <xf numFmtId="165" fontId="3" fillId="0" borderId="0" xfId="0" applyNumberFormat="1" applyFont="1" applyAlignment="1">
      <alignment horizontal="right"/>
    </xf>
    <xf numFmtId="0" fontId="6" fillId="0" borderId="7" xfId="0" applyFont="1" applyBorder="1"/>
    <xf numFmtId="0" fontId="6" fillId="0" borderId="0" xfId="0" applyFont="1" applyBorder="1"/>
    <xf numFmtId="49" fontId="2" fillId="0" borderId="0" xfId="1" applyNumberFormat="1" applyFont="1" applyAlignment="1">
      <alignment horizontal="left"/>
    </xf>
    <xf numFmtId="0" fontId="6" fillId="0" borderId="7" xfId="1" applyFont="1" applyBorder="1"/>
    <xf numFmtId="165" fontId="3" fillId="0" borderId="0" xfId="1" applyNumberFormat="1" applyFont="1" applyAlignment="1">
      <alignment horizontal="right"/>
    </xf>
    <xf numFmtId="0" fontId="6" fillId="0" borderId="7" xfId="1" applyFont="1" applyBorder="1" applyAlignment="1">
      <alignment horizontal="right"/>
    </xf>
    <xf numFmtId="0" fontId="6" fillId="0" borderId="0" xfId="1" applyFont="1" applyBorder="1"/>
    <xf numFmtId="0" fontId="6" fillId="0" borderId="0" xfId="1" applyFont="1" applyBorder="1" applyAlignment="1">
      <alignment horizontal="right"/>
    </xf>
    <xf numFmtId="49" fontId="2" fillId="0" borderId="0" xfId="1" applyNumberFormat="1" applyFont="1" applyAlignment="1">
      <alignment horizontal="left"/>
    </xf>
    <xf numFmtId="0" fontId="6" fillId="0" borderId="7" xfId="1" applyFont="1" applyBorder="1"/>
    <xf numFmtId="165" fontId="3" fillId="0" borderId="0" xfId="1" applyNumberFormat="1" applyFont="1" applyAlignment="1">
      <alignment horizontal="right"/>
    </xf>
    <xf numFmtId="0" fontId="6" fillId="0" borderId="0" xfId="1" applyFont="1" applyBorder="1"/>
    <xf numFmtId="0" fontId="2" fillId="0" borderId="6" xfId="1" applyFont="1" applyBorder="1" applyAlignment="1">
      <alignment horizontal="center" vertical="center" wrapText="1"/>
    </xf>
    <xf numFmtId="0" fontId="2" fillId="0" borderId="2" xfId="1" applyFont="1" applyBorder="1" applyAlignment="1">
      <alignment horizontal="center" vertical="center" wrapText="1"/>
    </xf>
    <xf numFmtId="49" fontId="2" fillId="0" borderId="0" xfId="1" applyNumberFormat="1" applyFont="1" applyAlignment="1">
      <alignment horizontal="left"/>
    </xf>
    <xf numFmtId="49" fontId="4" fillId="0" borderId="0" xfId="1" applyNumberFormat="1" applyFont="1" applyAlignment="1">
      <alignment horizontal="left"/>
    </xf>
    <xf numFmtId="0" fontId="6" fillId="0" borderId="7" xfId="1" applyFont="1" applyBorder="1"/>
    <xf numFmtId="165" fontId="5" fillId="0" borderId="0" xfId="1" applyNumberFormat="1" applyFont="1"/>
    <xf numFmtId="165" fontId="3" fillId="0" borderId="0" xfId="1" applyNumberFormat="1" applyFont="1"/>
    <xf numFmtId="0" fontId="3" fillId="0" borderId="0" xfId="1" applyFont="1" applyBorder="1" applyAlignment="1">
      <alignment horizontal="left" vertical="top" wrapText="1"/>
    </xf>
    <xf numFmtId="0" fontId="7" fillId="0" borderId="0" xfId="1"/>
    <xf numFmtId="49" fontId="2" fillId="0" borderId="0" xfId="1" applyNumberFormat="1" applyFont="1" applyAlignment="1">
      <alignment horizontal="left"/>
    </xf>
    <xf numFmtId="49" fontId="4" fillId="0" borderId="0" xfId="1" applyNumberFormat="1" applyFont="1" applyAlignment="1">
      <alignment horizontal="left"/>
    </xf>
    <xf numFmtId="0" fontId="6" fillId="0" borderId="7" xfId="1" applyFont="1" applyBorder="1"/>
    <xf numFmtId="0" fontId="5" fillId="0" borderId="0" xfId="1" applyFont="1"/>
    <xf numFmtId="0" fontId="3" fillId="0" borderId="0" xfId="1" applyFont="1"/>
    <xf numFmtId="165" fontId="5" fillId="0" borderId="0" xfId="1" applyNumberFormat="1" applyFont="1" applyAlignment="1">
      <alignment horizontal="right"/>
    </xf>
    <xf numFmtId="165" fontId="3" fillId="0" borderId="0" xfId="1" applyNumberFormat="1" applyFont="1" applyAlignment="1">
      <alignment horizontal="right"/>
    </xf>
    <xf numFmtId="0" fontId="6" fillId="0" borderId="7" xfId="1" applyFont="1" applyBorder="1" applyAlignment="1">
      <alignment horizontal="right"/>
    </xf>
    <xf numFmtId="49" fontId="2" fillId="0" borderId="0" xfId="1" applyNumberFormat="1" applyFont="1" applyAlignment="1">
      <alignment horizontal="left"/>
    </xf>
    <xf numFmtId="0" fontId="6" fillId="0" borderId="7" xfId="1" applyFont="1" applyBorder="1"/>
    <xf numFmtId="165" fontId="3" fillId="0" borderId="0" xfId="1" applyNumberFormat="1" applyFont="1" applyAlignment="1">
      <alignment horizontal="right"/>
    </xf>
    <xf numFmtId="49" fontId="4" fillId="0" borderId="9" xfId="1" applyNumberFormat="1" applyFont="1" applyBorder="1" applyAlignment="1">
      <alignment horizontal="left"/>
    </xf>
    <xf numFmtId="165" fontId="5" fillId="0" borderId="9" xfId="1" applyNumberFormat="1" applyFont="1" applyBorder="1" applyAlignment="1">
      <alignment horizontal="right"/>
    </xf>
    <xf numFmtId="0" fontId="2" fillId="0" borderId="11" xfId="1" applyFont="1" applyBorder="1" applyAlignment="1">
      <alignment horizontal="center" vertical="center" wrapText="1"/>
    </xf>
    <xf numFmtId="0" fontId="2" fillId="0" borderId="12" xfId="1" applyFont="1" applyBorder="1" applyAlignment="1">
      <alignment horizontal="center" vertical="center" wrapText="1"/>
    </xf>
    <xf numFmtId="0" fontId="10" fillId="2" borderId="0" xfId="0" applyFont="1" applyFill="1" applyAlignment="1">
      <alignment horizontal="left"/>
    </xf>
    <xf numFmtId="0" fontId="11" fillId="2" borderId="0" xfId="0" applyFont="1" applyFill="1"/>
    <xf numFmtId="0" fontId="12" fillId="2" borderId="0" xfId="0" applyFont="1" applyFill="1" applyAlignment="1">
      <alignment horizontal="left"/>
    </xf>
    <xf numFmtId="0" fontId="10" fillId="3" borderId="0" xfId="0" applyFont="1" applyFill="1"/>
    <xf numFmtId="0" fontId="11" fillId="2" borderId="0" xfId="0" applyFont="1" applyFill="1" applyAlignment="1">
      <alignment horizontal="left"/>
    </xf>
    <xf numFmtId="0" fontId="11" fillId="2" borderId="13" xfId="0" applyFont="1" applyFill="1" applyBorder="1" applyAlignment="1">
      <alignment horizontal="center"/>
    </xf>
    <xf numFmtId="0" fontId="10" fillId="2" borderId="13" xfId="0" applyFont="1" applyFill="1" applyBorder="1" applyAlignment="1">
      <alignment horizontal="left"/>
    </xf>
    <xf numFmtId="0" fontId="11" fillId="2" borderId="13" xfId="0" applyFont="1" applyFill="1" applyBorder="1"/>
    <xf numFmtId="0" fontId="11" fillId="4" borderId="18" xfId="0" applyFont="1" applyFill="1" applyBorder="1" applyAlignment="1">
      <alignment horizontal="center" vertical="center" wrapText="1"/>
    </xf>
    <xf numFmtId="166" fontId="11" fillId="2" borderId="20" xfId="0" applyNumberFormat="1" applyFont="1" applyFill="1" applyBorder="1" applyAlignment="1">
      <alignment horizontal="center"/>
    </xf>
    <xf numFmtId="167" fontId="11" fillId="2" borderId="0" xfId="2" applyNumberFormat="1" applyFont="1" applyFill="1" applyBorder="1" applyAlignment="1" applyProtection="1">
      <alignment horizontal="right"/>
    </xf>
    <xf numFmtId="167" fontId="11" fillId="2" borderId="0" xfId="0" applyNumberFormat="1" applyFont="1" applyFill="1" applyBorder="1" applyAlignment="1">
      <alignment horizontal="right"/>
    </xf>
    <xf numFmtId="166" fontId="11" fillId="5" borderId="20" xfId="0" applyNumberFormat="1" applyFont="1" applyFill="1" applyBorder="1" applyAlignment="1">
      <alignment horizontal="center"/>
    </xf>
    <xf numFmtId="167" fontId="11" fillId="5" borderId="0" xfId="2" applyNumberFormat="1" applyFont="1" applyFill="1" applyBorder="1" applyAlignment="1" applyProtection="1">
      <alignment horizontal="right"/>
    </xf>
    <xf numFmtId="167" fontId="11" fillId="5" borderId="0" xfId="0" applyNumberFormat="1" applyFont="1" applyFill="1" applyBorder="1" applyAlignment="1">
      <alignment horizontal="right"/>
    </xf>
    <xf numFmtId="166" fontId="11" fillId="2" borderId="21" xfId="0" applyNumberFormat="1" applyFont="1" applyFill="1" applyBorder="1" applyAlignment="1">
      <alignment horizontal="center"/>
    </xf>
    <xf numFmtId="167" fontId="11" fillId="2" borderId="21" xfId="2" applyNumberFormat="1" applyFont="1" applyFill="1" applyBorder="1" applyAlignment="1" applyProtection="1">
      <alignment horizontal="right"/>
    </xf>
    <xf numFmtId="167" fontId="11" fillId="2" borderId="13" xfId="0" applyNumberFormat="1" applyFont="1" applyFill="1" applyBorder="1" applyAlignment="1">
      <alignment horizontal="right"/>
    </xf>
    <xf numFmtId="166" fontId="11" fillId="2" borderId="18" xfId="0" applyNumberFormat="1" applyFont="1" applyFill="1" applyBorder="1" applyAlignment="1">
      <alignment horizontal="center"/>
    </xf>
    <xf numFmtId="0" fontId="11" fillId="2" borderId="0" xfId="0" applyFont="1" applyFill="1" applyAlignment="1">
      <alignment horizontal="center"/>
    </xf>
    <xf numFmtId="0" fontId="11" fillId="2" borderId="0" xfId="0" applyFont="1" applyFill="1" applyBorder="1"/>
    <xf numFmtId="0" fontId="8" fillId="2" borderId="0" xfId="0" applyFont="1" applyFill="1" applyBorder="1"/>
    <xf numFmtId="0" fontId="3" fillId="2" borderId="0" xfId="0" applyFont="1" applyFill="1" applyBorder="1"/>
    <xf numFmtId="0" fontId="15" fillId="2" borderId="0" xfId="0" applyFont="1" applyFill="1" applyAlignment="1">
      <alignment horizontal="left"/>
    </xf>
    <xf numFmtId="0" fontId="16" fillId="2" borderId="0" xfId="0" applyFont="1" applyFill="1" applyAlignment="1">
      <alignment horizontal="center"/>
    </xf>
    <xf numFmtId="0" fontId="16" fillId="2" borderId="0" xfId="0" applyFont="1" applyFill="1"/>
    <xf numFmtId="0" fontId="13" fillId="4" borderId="16" xfId="0" applyFont="1" applyFill="1" applyBorder="1" applyAlignment="1">
      <alignment horizontal="center"/>
    </xf>
    <xf numFmtId="0" fontId="13" fillId="4" borderId="17" xfId="0" applyFont="1" applyFill="1" applyBorder="1" applyAlignment="1">
      <alignment horizontal="center"/>
    </xf>
    <xf numFmtId="0" fontId="0" fillId="0" borderId="9" xfId="0" applyBorder="1"/>
    <xf numFmtId="165" fontId="3" fillId="0" borderId="9" xfId="1" applyNumberFormat="1" applyFont="1" applyBorder="1" applyAlignment="1">
      <alignment horizontal="right"/>
    </xf>
    <xf numFmtId="165" fontId="3" fillId="0" borderId="0" xfId="0" applyNumberFormat="1" applyFont="1" applyAlignment="1">
      <alignment horizontal="left"/>
    </xf>
    <xf numFmtId="165" fontId="3" fillId="0" borderId="22" xfId="0" applyNumberFormat="1" applyFont="1" applyBorder="1" applyAlignment="1">
      <alignment horizontal="left"/>
    </xf>
    <xf numFmtId="165" fontId="3" fillId="0" borderId="22" xfId="0" applyNumberFormat="1" applyFont="1" applyBorder="1" applyAlignment="1">
      <alignment horizontal="right"/>
    </xf>
    <xf numFmtId="165" fontId="3" fillId="0" borderId="23" xfId="0" applyNumberFormat="1" applyFont="1" applyBorder="1" applyAlignment="1">
      <alignment horizontal="left"/>
    </xf>
    <xf numFmtId="165" fontId="3" fillId="0" borderId="23" xfId="0" applyNumberFormat="1" applyFont="1" applyBorder="1" applyAlignment="1">
      <alignment horizontal="right"/>
    </xf>
    <xf numFmtId="49" fontId="2" fillId="0" borderId="22" xfId="1" applyNumberFormat="1" applyFont="1" applyBorder="1" applyAlignment="1">
      <alignment horizontal="left"/>
    </xf>
    <xf numFmtId="165" fontId="3" fillId="0" borderId="22" xfId="1" applyNumberFormat="1" applyFont="1" applyBorder="1" applyAlignment="1">
      <alignment horizontal="right"/>
    </xf>
    <xf numFmtId="49" fontId="2" fillId="0" borderId="23" xfId="1" applyNumberFormat="1" applyFont="1" applyBorder="1" applyAlignment="1">
      <alignment horizontal="left"/>
    </xf>
    <xf numFmtId="165" fontId="3" fillId="0" borderId="23" xfId="1" applyNumberFormat="1" applyFont="1" applyBorder="1" applyAlignment="1">
      <alignment horizontal="right"/>
    </xf>
    <xf numFmtId="0" fontId="2" fillId="0" borderId="25" xfId="1" applyFont="1" applyBorder="1" applyAlignment="1">
      <alignment horizontal="center" vertical="center" wrapText="1"/>
    </xf>
    <xf numFmtId="0" fontId="2" fillId="0" borderId="26" xfId="1" applyFont="1" applyBorder="1" applyAlignment="1">
      <alignment horizontal="center" vertical="center" wrapText="1"/>
    </xf>
    <xf numFmtId="168" fontId="0" fillId="0" borderId="0" xfId="3" applyNumberFormat="1" applyFont="1"/>
    <xf numFmtId="10" fontId="0" fillId="0" borderId="0" xfId="3" applyNumberFormat="1" applyFont="1"/>
    <xf numFmtId="168" fontId="0" fillId="0" borderId="23" xfId="3" applyNumberFormat="1" applyFont="1" applyBorder="1"/>
    <xf numFmtId="168" fontId="0" fillId="0" borderId="0" xfId="3" applyNumberFormat="1" applyFont="1" applyBorder="1"/>
    <xf numFmtId="168" fontId="0" fillId="0" borderId="27" xfId="3" applyNumberFormat="1" applyFont="1" applyBorder="1"/>
    <xf numFmtId="37" fontId="11" fillId="2" borderId="0" xfId="2" applyNumberFormat="1" applyFont="1" applyFill="1" applyBorder="1" applyAlignment="1" applyProtection="1">
      <alignment horizontal="right"/>
    </xf>
    <xf numFmtId="37" fontId="11" fillId="2" borderId="0" xfId="0" applyNumberFormat="1" applyFont="1" applyFill="1" applyBorder="1" applyAlignment="1">
      <alignment horizontal="right"/>
    </xf>
    <xf numFmtId="37" fontId="11" fillId="5" borderId="0" xfId="2" applyNumberFormat="1" applyFont="1" applyFill="1" applyBorder="1" applyAlignment="1" applyProtection="1">
      <alignment horizontal="right"/>
    </xf>
    <xf numFmtId="37" fontId="11" fillId="5" borderId="0" xfId="0" applyNumberFormat="1" applyFont="1" applyFill="1" applyBorder="1" applyAlignment="1">
      <alignment horizontal="right"/>
    </xf>
    <xf numFmtId="37" fontId="11" fillId="2" borderId="21" xfId="2" applyNumberFormat="1" applyFont="1" applyFill="1" applyBorder="1" applyAlignment="1" applyProtection="1">
      <alignment horizontal="right"/>
    </xf>
    <xf numFmtId="37" fontId="11" fillId="2" borderId="13" xfId="0" applyNumberFormat="1" applyFont="1" applyFill="1" applyBorder="1" applyAlignment="1">
      <alignment horizontal="right"/>
    </xf>
    <xf numFmtId="3" fontId="0" fillId="0" borderId="0" xfId="0" applyNumberFormat="1"/>
    <xf numFmtId="10" fontId="0" fillId="0" borderId="23" xfId="3" applyNumberFormat="1" applyFont="1" applyBorder="1"/>
    <xf numFmtId="10" fontId="0" fillId="0" borderId="0" xfId="3" applyNumberFormat="1" applyFont="1" applyBorder="1"/>
    <xf numFmtId="10" fontId="0" fillId="0" borderId="27" xfId="3" applyNumberFormat="1" applyFont="1" applyBorder="1"/>
    <xf numFmtId="0" fontId="18" fillId="3" borderId="0" xfId="4" applyFont="1" applyFill="1"/>
    <xf numFmtId="0" fontId="19" fillId="3" borderId="0" xfId="4" applyFont="1" applyFill="1"/>
    <xf numFmtId="0" fontId="18" fillId="3" borderId="0" xfId="4" applyFont="1" applyFill="1" applyAlignment="1">
      <alignment horizontal="left"/>
    </xf>
    <xf numFmtId="0" fontId="20" fillId="3" borderId="0" xfId="4" applyFont="1" applyFill="1"/>
    <xf numFmtId="0" fontId="21" fillId="3" borderId="0" xfId="4" applyFont="1" applyFill="1"/>
    <xf numFmtId="0" fontId="22" fillId="3" borderId="0" xfId="4" applyFont="1" applyFill="1"/>
    <xf numFmtId="0" fontId="23" fillId="3" borderId="0" xfId="4" applyFont="1" applyFill="1"/>
    <xf numFmtId="0" fontId="23" fillId="3" borderId="0" xfId="4" applyNumberFormat="1" applyFont="1" applyFill="1" applyAlignment="1">
      <alignment vertical="center" wrapText="1"/>
    </xf>
    <xf numFmtId="0" fontId="20" fillId="3" borderId="0" xfId="4" applyNumberFormat="1" applyFont="1" applyFill="1" applyAlignment="1">
      <alignment vertical="center" wrapText="1"/>
    </xf>
    <xf numFmtId="0" fontId="20" fillId="3" borderId="0" xfId="4" applyNumberFormat="1" applyFont="1" applyFill="1" applyAlignment="1">
      <alignment horizontal="left" vertical="center" wrapText="1"/>
    </xf>
    <xf numFmtId="0" fontId="13" fillId="3" borderId="0" xfId="4" applyNumberFormat="1" applyFont="1" applyFill="1" applyAlignment="1">
      <alignment horizontal="left" vertical="center" wrapText="1"/>
    </xf>
    <xf numFmtId="0" fontId="11" fillId="3" borderId="0" xfId="4" applyNumberFormat="1" applyFont="1" applyFill="1" applyAlignment="1">
      <alignment horizontal="left" vertical="center" wrapText="1"/>
    </xf>
    <xf numFmtId="0" fontId="14" fillId="3" borderId="0" xfId="4" applyFont="1" applyFill="1"/>
    <xf numFmtId="169" fontId="0" fillId="0" borderId="0" xfId="0" applyNumberFormat="1"/>
    <xf numFmtId="169" fontId="0" fillId="0" borderId="0" xfId="0" applyNumberFormat="1" applyAlignment="1">
      <alignment horizontal="center" vertical="center" wrapText="1"/>
    </xf>
    <xf numFmtId="0" fontId="0" fillId="0" borderId="0" xfId="0" applyAlignment="1">
      <alignment horizontal="center" vertical="center" wrapText="1"/>
    </xf>
    <xf numFmtId="3" fontId="0" fillId="0" borderId="0" xfId="0" applyNumberFormat="1" applyAlignment="1">
      <alignment horizontal="center" vertical="center" wrapText="1"/>
    </xf>
    <xf numFmtId="0" fontId="24" fillId="0" borderId="0" xfId="0" applyFont="1" applyAlignment="1">
      <alignment horizontal="center" vertical="center" wrapText="1"/>
    </xf>
    <xf numFmtId="0" fontId="25" fillId="0" borderId="0" xfId="0" applyFont="1" applyAlignment="1">
      <alignment horizontal="center" vertical="center"/>
    </xf>
    <xf numFmtId="0" fontId="26" fillId="6" borderId="28" xfId="0" applyFont="1" applyFill="1" applyBorder="1" applyAlignment="1">
      <alignment horizontal="center" vertical="center"/>
    </xf>
    <xf numFmtId="0" fontId="27" fillId="7" borderId="29" xfId="0" applyFont="1" applyFill="1" applyBorder="1" applyAlignment="1">
      <alignment horizontal="center" vertical="center"/>
    </xf>
    <xf numFmtId="0" fontId="27" fillId="7" borderId="28" xfId="0" applyFont="1" applyFill="1" applyBorder="1" applyAlignment="1">
      <alignment horizontal="center" vertical="center"/>
    </xf>
    <xf numFmtId="170" fontId="28" fillId="8" borderId="28" xfId="2" applyNumberFormat="1" applyFont="1" applyFill="1" applyBorder="1" applyAlignment="1">
      <alignment vertical="center" wrapText="1"/>
    </xf>
    <xf numFmtId="170" fontId="28" fillId="8" borderId="29" xfId="2" applyNumberFormat="1" applyFont="1" applyFill="1" applyBorder="1" applyAlignment="1">
      <alignment horizontal="right" vertical="center" wrapText="1"/>
    </xf>
    <xf numFmtId="170" fontId="28" fillId="8" borderId="28" xfId="2" applyNumberFormat="1" applyFont="1" applyFill="1" applyBorder="1" applyAlignment="1">
      <alignment horizontal="right" vertical="center" wrapText="1"/>
    </xf>
    <xf numFmtId="171" fontId="28" fillId="8" borderId="29" xfId="2" applyNumberFormat="1" applyFont="1" applyFill="1" applyBorder="1" applyAlignment="1">
      <alignment horizontal="right" vertical="center" wrapText="1"/>
    </xf>
    <xf numFmtId="171" fontId="28" fillId="8" borderId="28" xfId="2" applyNumberFormat="1" applyFont="1" applyFill="1" applyBorder="1" applyAlignment="1">
      <alignment horizontal="right" vertical="center" wrapText="1"/>
    </xf>
    <xf numFmtId="0" fontId="20" fillId="3" borderId="0" xfId="4" applyNumberFormat="1" applyFont="1" applyFill="1" applyAlignment="1">
      <alignment horizontal="left" vertical="center" wrapText="1"/>
    </xf>
    <xf numFmtId="0" fontId="13" fillId="3" borderId="0" xfId="4" applyNumberFormat="1" applyFont="1" applyFill="1" applyAlignment="1">
      <alignment horizontal="left" vertical="center" wrapText="1"/>
    </xf>
    <xf numFmtId="0" fontId="11" fillId="3" borderId="0" xfId="4" applyNumberFormat="1" applyFont="1" applyFill="1" applyAlignment="1">
      <alignment horizontal="left" vertical="center" wrapText="1"/>
    </xf>
    <xf numFmtId="0" fontId="14" fillId="0" borderId="0" xfId="4" applyFont="1"/>
    <xf numFmtId="0" fontId="20" fillId="3" borderId="0" xfId="4" quotePrefix="1" applyNumberFormat="1" applyFont="1" applyFill="1" applyAlignment="1">
      <alignment horizontal="left" vertical="center" wrapText="1"/>
    </xf>
    <xf numFmtId="0" fontId="17" fillId="3" borderId="0" xfId="4" applyFont="1" applyFill="1" applyAlignment="1">
      <alignment horizontal="center"/>
    </xf>
    <xf numFmtId="0" fontId="18" fillId="3" borderId="0" xfId="4" applyNumberFormat="1" applyFont="1" applyFill="1" applyAlignment="1">
      <alignment horizontal="left" vertical="center" wrapText="1" indent="2"/>
    </xf>
    <xf numFmtId="0" fontId="18" fillId="3" borderId="0" xfId="4" applyFont="1" applyFill="1" applyAlignment="1">
      <alignment horizontal="left" vertical="center" wrapText="1" indent="2"/>
    </xf>
    <xf numFmtId="0" fontId="2" fillId="0" borderId="4" xfId="1" applyFont="1" applyBorder="1" applyAlignment="1">
      <alignment horizontal="center" vertical="center" wrapText="1"/>
    </xf>
    <xf numFmtId="0" fontId="2" fillId="0" borderId="5" xfId="1" applyFont="1" applyBorder="1" applyAlignment="1">
      <alignment horizontal="center" vertical="center" wrapText="1"/>
    </xf>
    <xf numFmtId="0" fontId="1" fillId="0" borderId="0" xfId="1" applyFont="1" applyBorder="1" applyAlignment="1">
      <alignment horizontal="center" vertical="center" wrapText="1"/>
    </xf>
    <xf numFmtId="0" fontId="2" fillId="0" borderId="1" xfId="1" applyFont="1" applyBorder="1" applyAlignment="1">
      <alignment horizontal="center" vertical="center" wrapText="1"/>
    </xf>
    <xf numFmtId="0" fontId="3" fillId="0" borderId="2" xfId="1" applyFont="1" applyBorder="1" applyAlignment="1">
      <alignment horizontal="center" vertical="center" wrapText="1"/>
    </xf>
    <xf numFmtId="0" fontId="3" fillId="0" borderId="3" xfId="1" applyFont="1" applyBorder="1" applyAlignment="1">
      <alignment horizontal="center" vertical="center" wrapText="1"/>
    </xf>
    <xf numFmtId="0" fontId="2" fillId="0" borderId="6" xfId="1" applyFont="1" applyBorder="1" applyAlignment="1">
      <alignment horizontal="center" vertical="center" wrapText="1"/>
    </xf>
    <xf numFmtId="0" fontId="3" fillId="0" borderId="0" xfId="1" applyFont="1" applyBorder="1" applyAlignment="1">
      <alignment horizontal="left" vertical="top" wrapText="1"/>
    </xf>
    <xf numFmtId="0" fontId="1" fillId="0" borderId="8" xfId="1" applyFont="1" applyBorder="1" applyAlignment="1">
      <alignment horizontal="center" vertical="center" wrapText="1"/>
    </xf>
    <xf numFmtId="0" fontId="2" fillId="0" borderId="24" xfId="1" applyFont="1" applyBorder="1" applyAlignment="1">
      <alignment horizontal="center" vertical="center" wrapText="1"/>
    </xf>
    <xf numFmtId="0" fontId="2" fillId="0" borderId="2" xfId="1" applyFont="1" applyBorder="1" applyAlignment="1">
      <alignment horizontal="center" vertical="center" wrapText="1"/>
    </xf>
    <xf numFmtId="0" fontId="2" fillId="0" borderId="25" xfId="1" applyFont="1" applyBorder="1" applyAlignment="1">
      <alignment horizontal="center" vertical="center" wrapText="1"/>
    </xf>
    <xf numFmtId="0" fontId="7" fillId="0" borderId="0" xfId="1" applyAlignment="1">
      <alignment horizontal="left" vertical="top" wrapText="1"/>
    </xf>
    <xf numFmtId="0" fontId="2" fillId="0" borderId="3" xfId="1" applyFont="1" applyBorder="1" applyAlignment="1">
      <alignment horizontal="center" vertical="center" wrapText="1"/>
    </xf>
    <xf numFmtId="0" fontId="3" fillId="0" borderId="0" xfId="0" applyFont="1" applyBorder="1" applyAlignment="1">
      <alignment horizontal="left" vertical="top" wrapText="1"/>
    </xf>
    <xf numFmtId="0" fontId="1" fillId="0" borderId="0" xfId="0" applyFont="1" applyBorder="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0" xfId="1" applyFont="1" applyBorder="1" applyAlignment="1">
      <alignment horizontal="center" vertical="center" wrapText="1"/>
    </xf>
    <xf numFmtId="0" fontId="2" fillId="0" borderId="10" xfId="1" applyFont="1" applyBorder="1" applyAlignment="1">
      <alignment horizontal="center" vertical="center" wrapText="1"/>
    </xf>
    <xf numFmtId="0" fontId="2" fillId="0" borderId="11" xfId="1" applyFont="1" applyBorder="1" applyAlignment="1">
      <alignment horizontal="center" vertical="center" wrapText="1"/>
    </xf>
    <xf numFmtId="0" fontId="11" fillId="2" borderId="14" xfId="0" applyFont="1" applyFill="1" applyBorder="1" applyAlignment="1">
      <alignment horizontal="center" vertical="center" wrapText="1"/>
    </xf>
    <xf numFmtId="0" fontId="11" fillId="2" borderId="15" xfId="0" applyFont="1" applyFill="1" applyBorder="1" applyAlignment="1">
      <alignment horizontal="center" vertical="center" wrapText="1"/>
    </xf>
    <xf numFmtId="0" fontId="11" fillId="2" borderId="19" xfId="0" applyNumberFormat="1" applyFont="1" applyFill="1"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13" fillId="4" borderId="0" xfId="0" applyFont="1" applyFill="1" applyBorder="1" applyAlignment="1">
      <alignment horizontal="center"/>
    </xf>
    <xf numFmtId="0" fontId="13" fillId="4" borderId="16" xfId="0" applyFont="1" applyFill="1" applyBorder="1" applyAlignment="1">
      <alignment horizontal="center"/>
    </xf>
  </cellXfs>
  <cellStyles count="5">
    <cellStyle name="Normal" xfId="0" builtinId="0"/>
    <cellStyle name="Normal 2" xfId="1" xr:uid="{00000000-0005-0000-0000-00002F000000}"/>
    <cellStyle name="Normal 4" xfId="4" xr:uid="{3EB0C8D9-4495-446B-B248-DCAEFB1605E0}"/>
    <cellStyle name="Porcentagem" xfId="3" builtinId="5"/>
    <cellStyle name="Vírgula"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Brasil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540551181102362"/>
          <c:y val="0.19486111111111112"/>
          <c:w val="0.83235804899387578"/>
          <c:h val="0.59621099445902592"/>
        </c:manualLayout>
      </c:layout>
      <c:bar3DChart>
        <c:barDir val="col"/>
        <c:grouping val="clustered"/>
        <c:varyColors val="0"/>
        <c:ser>
          <c:idx val="0"/>
          <c:order val="0"/>
          <c:spPr>
            <a:solidFill>
              <a:schemeClr val="accent1"/>
            </a:solidFill>
            <a:ln>
              <a:noFill/>
            </a:ln>
            <a:effectLst/>
            <a:sp3d/>
          </c:spPr>
          <c:invertIfNegative val="0"/>
          <c:cat>
            <c:strRef>
              <c:f>População!$B$7:$B$32</c:f>
              <c:strCache>
                <c:ptCount val="26"/>
                <c:pt idx="0">
                  <c:v>jan-fev-mar</c:v>
                </c:pt>
                <c:pt idx="1">
                  <c:v>abr-mai-jun</c:v>
                </c:pt>
                <c:pt idx="2">
                  <c:v>jul-ago-set</c:v>
                </c:pt>
                <c:pt idx="3">
                  <c:v>out-nov-dez</c:v>
                </c:pt>
                <c:pt idx="4">
                  <c:v>jan-fev-mar</c:v>
                </c:pt>
                <c:pt idx="5">
                  <c:v>abr-mai-jun</c:v>
                </c:pt>
                <c:pt idx="6">
                  <c:v>jul-ago-set</c:v>
                </c:pt>
                <c:pt idx="7">
                  <c:v>out-nov-dez</c:v>
                </c:pt>
                <c:pt idx="8">
                  <c:v>jan-fev-mar</c:v>
                </c:pt>
                <c:pt idx="9">
                  <c:v>abr-mai-jun</c:v>
                </c:pt>
                <c:pt idx="10">
                  <c:v>jul-ago-set</c:v>
                </c:pt>
                <c:pt idx="11">
                  <c:v>out-nov-dez</c:v>
                </c:pt>
                <c:pt idx="12">
                  <c:v>jan-fev-mar</c:v>
                </c:pt>
                <c:pt idx="13">
                  <c:v>abr-mai-jun</c:v>
                </c:pt>
                <c:pt idx="14">
                  <c:v>jul-ago-set</c:v>
                </c:pt>
                <c:pt idx="15">
                  <c:v>out-nov-dez</c:v>
                </c:pt>
                <c:pt idx="16">
                  <c:v>jan-fev-mar</c:v>
                </c:pt>
                <c:pt idx="17">
                  <c:v>abr-mai-jun</c:v>
                </c:pt>
                <c:pt idx="18">
                  <c:v>jul-ago-set</c:v>
                </c:pt>
                <c:pt idx="19">
                  <c:v>out-nov-dez</c:v>
                </c:pt>
                <c:pt idx="20">
                  <c:v>jan-fev-mar</c:v>
                </c:pt>
                <c:pt idx="21">
                  <c:v>abr-mai-jun</c:v>
                </c:pt>
                <c:pt idx="22">
                  <c:v>jul-ago-set</c:v>
                </c:pt>
                <c:pt idx="23">
                  <c:v>out-nov-dez</c:v>
                </c:pt>
                <c:pt idx="24">
                  <c:v>jan-fev-mar</c:v>
                </c:pt>
                <c:pt idx="25">
                  <c:v>abr-mai-jun</c:v>
                </c:pt>
              </c:strCache>
            </c:strRef>
          </c:cat>
          <c:val>
            <c:numRef>
              <c:f>População!$C$7:$C$32</c:f>
              <c:numCache>
                <c:formatCode>#,##0_);\(#,##0\)</c:formatCode>
                <c:ptCount val="26"/>
                <c:pt idx="0">
                  <c:v>197971</c:v>
                </c:pt>
                <c:pt idx="1">
                  <c:v>198429</c:v>
                </c:pt>
                <c:pt idx="2">
                  <c:v>198884</c:v>
                </c:pt>
                <c:pt idx="3">
                  <c:v>199336</c:v>
                </c:pt>
                <c:pt idx="4">
                  <c:v>199784</c:v>
                </c:pt>
                <c:pt idx="5">
                  <c:v>200229</c:v>
                </c:pt>
                <c:pt idx="6">
                  <c:v>200670</c:v>
                </c:pt>
                <c:pt idx="7">
                  <c:v>201109</c:v>
                </c:pt>
                <c:pt idx="8">
                  <c:v>201543</c:v>
                </c:pt>
                <c:pt idx="9">
                  <c:v>201974</c:v>
                </c:pt>
                <c:pt idx="10">
                  <c:v>202402</c:v>
                </c:pt>
                <c:pt idx="11">
                  <c:v>202827</c:v>
                </c:pt>
                <c:pt idx="12">
                  <c:v>203248</c:v>
                </c:pt>
                <c:pt idx="13">
                  <c:v>203665</c:v>
                </c:pt>
                <c:pt idx="14">
                  <c:v>204079</c:v>
                </c:pt>
                <c:pt idx="15">
                  <c:v>204490</c:v>
                </c:pt>
                <c:pt idx="16">
                  <c:v>204898</c:v>
                </c:pt>
                <c:pt idx="17">
                  <c:v>205301</c:v>
                </c:pt>
                <c:pt idx="18">
                  <c:v>205702</c:v>
                </c:pt>
                <c:pt idx="19">
                  <c:v>206099</c:v>
                </c:pt>
                <c:pt idx="20">
                  <c:v>206493</c:v>
                </c:pt>
                <c:pt idx="21">
                  <c:v>206883</c:v>
                </c:pt>
                <c:pt idx="22">
                  <c:v>207270</c:v>
                </c:pt>
                <c:pt idx="23">
                  <c:v>207653</c:v>
                </c:pt>
                <c:pt idx="24">
                  <c:v>208033</c:v>
                </c:pt>
                <c:pt idx="25">
                  <c:v>208409</c:v>
                </c:pt>
              </c:numCache>
            </c:numRef>
          </c:val>
          <c:extLst>
            <c:ext xmlns:c16="http://schemas.microsoft.com/office/drawing/2014/chart" uri="{C3380CC4-5D6E-409C-BE32-E72D297353CC}">
              <c16:uniqueId val="{00000000-9C43-47C5-92FD-AEDB4B70ECD7}"/>
            </c:ext>
          </c:extLst>
        </c:ser>
        <c:dLbls>
          <c:showLegendKey val="0"/>
          <c:showVal val="0"/>
          <c:showCatName val="0"/>
          <c:showSerName val="0"/>
          <c:showPercent val="0"/>
          <c:showBubbleSize val="0"/>
        </c:dLbls>
        <c:gapWidth val="150"/>
        <c:shape val="box"/>
        <c:axId val="1062505440"/>
        <c:axId val="1062505768"/>
        <c:axId val="0"/>
      </c:bar3DChart>
      <c:catAx>
        <c:axId val="1062505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62505768"/>
        <c:crosses val="autoZero"/>
        <c:auto val="1"/>
        <c:lblAlgn val="ctr"/>
        <c:lblOffset val="100"/>
        <c:noMultiLvlLbl val="0"/>
      </c:catAx>
      <c:valAx>
        <c:axId val="1062505768"/>
        <c:scaling>
          <c:orientation val="minMax"/>
        </c:scaling>
        <c:delete val="0"/>
        <c:axPos val="l"/>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6250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Sul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93569591275472"/>
          <c:y val="0.27791903231686321"/>
          <c:w val="0.83235804899387578"/>
          <c:h val="0.59621099445902592"/>
        </c:manualLayout>
      </c:layout>
      <c:bar3DChart>
        <c:barDir val="col"/>
        <c:grouping val="clustered"/>
        <c:varyColors val="0"/>
        <c:ser>
          <c:idx val="0"/>
          <c:order val="0"/>
          <c:spPr>
            <a:solidFill>
              <a:schemeClr val="accent1"/>
            </a:solidFill>
            <a:ln>
              <a:noFill/>
            </a:ln>
            <a:effectLst/>
            <a:sp3d/>
          </c:spPr>
          <c:invertIfNegative val="0"/>
          <c:cat>
            <c:strRef>
              <c:f>População!$B$7:$B$32</c:f>
              <c:strCache>
                <c:ptCount val="26"/>
                <c:pt idx="0">
                  <c:v>jan-fev-mar</c:v>
                </c:pt>
                <c:pt idx="1">
                  <c:v>abr-mai-jun</c:v>
                </c:pt>
                <c:pt idx="2">
                  <c:v>jul-ago-set</c:v>
                </c:pt>
                <c:pt idx="3">
                  <c:v>out-nov-dez</c:v>
                </c:pt>
                <c:pt idx="4">
                  <c:v>jan-fev-mar</c:v>
                </c:pt>
                <c:pt idx="5">
                  <c:v>abr-mai-jun</c:v>
                </c:pt>
                <c:pt idx="6">
                  <c:v>jul-ago-set</c:v>
                </c:pt>
                <c:pt idx="7">
                  <c:v>out-nov-dez</c:v>
                </c:pt>
                <c:pt idx="8">
                  <c:v>jan-fev-mar</c:v>
                </c:pt>
                <c:pt idx="9">
                  <c:v>abr-mai-jun</c:v>
                </c:pt>
                <c:pt idx="10">
                  <c:v>jul-ago-set</c:v>
                </c:pt>
                <c:pt idx="11">
                  <c:v>out-nov-dez</c:v>
                </c:pt>
                <c:pt idx="12">
                  <c:v>jan-fev-mar</c:v>
                </c:pt>
                <c:pt idx="13">
                  <c:v>abr-mai-jun</c:v>
                </c:pt>
                <c:pt idx="14">
                  <c:v>jul-ago-set</c:v>
                </c:pt>
                <c:pt idx="15">
                  <c:v>out-nov-dez</c:v>
                </c:pt>
                <c:pt idx="16">
                  <c:v>jan-fev-mar</c:v>
                </c:pt>
                <c:pt idx="17">
                  <c:v>abr-mai-jun</c:v>
                </c:pt>
                <c:pt idx="18">
                  <c:v>jul-ago-set</c:v>
                </c:pt>
                <c:pt idx="19">
                  <c:v>out-nov-dez</c:v>
                </c:pt>
                <c:pt idx="20">
                  <c:v>jan-fev-mar</c:v>
                </c:pt>
                <c:pt idx="21">
                  <c:v>abr-mai-jun</c:v>
                </c:pt>
                <c:pt idx="22">
                  <c:v>jul-ago-set</c:v>
                </c:pt>
                <c:pt idx="23">
                  <c:v>out-nov-dez</c:v>
                </c:pt>
                <c:pt idx="24">
                  <c:v>jan-fev-mar</c:v>
                </c:pt>
                <c:pt idx="25">
                  <c:v>abr-mai-jun</c:v>
                </c:pt>
              </c:strCache>
            </c:strRef>
          </c:cat>
          <c:val>
            <c:numRef>
              <c:f>População!$G$7:$G$32</c:f>
              <c:numCache>
                <c:formatCode>#,##0_);\(#,##0\)</c:formatCode>
                <c:ptCount val="26"/>
                <c:pt idx="0">
                  <c:v>28446</c:v>
                </c:pt>
                <c:pt idx="1">
                  <c:v>28504</c:v>
                </c:pt>
                <c:pt idx="2">
                  <c:v>28562</c:v>
                </c:pt>
                <c:pt idx="3">
                  <c:v>28619</c:v>
                </c:pt>
                <c:pt idx="4">
                  <c:v>28676</c:v>
                </c:pt>
                <c:pt idx="5">
                  <c:v>28733</c:v>
                </c:pt>
                <c:pt idx="6">
                  <c:v>28789</c:v>
                </c:pt>
                <c:pt idx="7">
                  <c:v>28845</c:v>
                </c:pt>
                <c:pt idx="8">
                  <c:v>28900</c:v>
                </c:pt>
                <c:pt idx="9">
                  <c:v>28955</c:v>
                </c:pt>
                <c:pt idx="10">
                  <c:v>29010</c:v>
                </c:pt>
                <c:pt idx="11">
                  <c:v>29064</c:v>
                </c:pt>
                <c:pt idx="12">
                  <c:v>29118</c:v>
                </c:pt>
                <c:pt idx="13">
                  <c:v>29171</c:v>
                </c:pt>
                <c:pt idx="14">
                  <c:v>29224</c:v>
                </c:pt>
                <c:pt idx="15">
                  <c:v>29277</c:v>
                </c:pt>
                <c:pt idx="16">
                  <c:v>29329</c:v>
                </c:pt>
                <c:pt idx="17">
                  <c:v>29381</c:v>
                </c:pt>
                <c:pt idx="18">
                  <c:v>29433</c:v>
                </c:pt>
                <c:pt idx="19">
                  <c:v>29484</c:v>
                </c:pt>
                <c:pt idx="20">
                  <c:v>29534</c:v>
                </c:pt>
                <c:pt idx="21">
                  <c:v>29584</c:v>
                </c:pt>
                <c:pt idx="22">
                  <c:v>29634</c:v>
                </c:pt>
                <c:pt idx="23">
                  <c:v>29684</c:v>
                </c:pt>
                <c:pt idx="24">
                  <c:v>29733</c:v>
                </c:pt>
                <c:pt idx="25">
                  <c:v>29781</c:v>
                </c:pt>
              </c:numCache>
            </c:numRef>
          </c:val>
          <c:extLst>
            <c:ext xmlns:c16="http://schemas.microsoft.com/office/drawing/2014/chart" uri="{C3380CC4-5D6E-409C-BE32-E72D297353CC}">
              <c16:uniqueId val="{00000000-9C43-47C5-92FD-AEDB4B70ECD7}"/>
            </c:ext>
          </c:extLst>
        </c:ser>
        <c:dLbls>
          <c:showLegendKey val="0"/>
          <c:showVal val="0"/>
          <c:showCatName val="0"/>
          <c:showSerName val="0"/>
          <c:showPercent val="0"/>
          <c:showBubbleSize val="0"/>
        </c:dLbls>
        <c:gapWidth val="150"/>
        <c:shape val="box"/>
        <c:axId val="1062505440"/>
        <c:axId val="1062505768"/>
        <c:axId val="0"/>
      </c:bar3DChart>
      <c:catAx>
        <c:axId val="1062505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62505768"/>
        <c:crosses val="autoZero"/>
        <c:auto val="1"/>
        <c:lblAlgn val="ctr"/>
        <c:lblOffset val="100"/>
        <c:noMultiLvlLbl val="0"/>
      </c:catAx>
      <c:valAx>
        <c:axId val="1062505768"/>
        <c:scaling>
          <c:orientation val="minMax"/>
          <c:max val="88000"/>
          <c:min val="14000"/>
        </c:scaling>
        <c:delete val="0"/>
        <c:axPos val="l"/>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6250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Centro_oeste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540551181102362"/>
          <c:y val="0.19486111111111112"/>
          <c:w val="0.83235804899387578"/>
          <c:h val="0.59621099445902592"/>
        </c:manualLayout>
      </c:layout>
      <c:bar3DChart>
        <c:barDir val="col"/>
        <c:grouping val="clustered"/>
        <c:varyColors val="0"/>
        <c:ser>
          <c:idx val="0"/>
          <c:order val="0"/>
          <c:spPr>
            <a:solidFill>
              <a:schemeClr val="accent1"/>
            </a:solidFill>
            <a:ln>
              <a:noFill/>
            </a:ln>
            <a:effectLst/>
            <a:sp3d/>
          </c:spPr>
          <c:invertIfNegative val="0"/>
          <c:cat>
            <c:strRef>
              <c:f>População!$B$7:$B$32</c:f>
              <c:strCache>
                <c:ptCount val="26"/>
                <c:pt idx="0">
                  <c:v>jan-fev-mar</c:v>
                </c:pt>
                <c:pt idx="1">
                  <c:v>abr-mai-jun</c:v>
                </c:pt>
                <c:pt idx="2">
                  <c:v>jul-ago-set</c:v>
                </c:pt>
                <c:pt idx="3">
                  <c:v>out-nov-dez</c:v>
                </c:pt>
                <c:pt idx="4">
                  <c:v>jan-fev-mar</c:v>
                </c:pt>
                <c:pt idx="5">
                  <c:v>abr-mai-jun</c:v>
                </c:pt>
                <c:pt idx="6">
                  <c:v>jul-ago-set</c:v>
                </c:pt>
                <c:pt idx="7">
                  <c:v>out-nov-dez</c:v>
                </c:pt>
                <c:pt idx="8">
                  <c:v>jan-fev-mar</c:v>
                </c:pt>
                <c:pt idx="9">
                  <c:v>abr-mai-jun</c:v>
                </c:pt>
                <c:pt idx="10">
                  <c:v>jul-ago-set</c:v>
                </c:pt>
                <c:pt idx="11">
                  <c:v>out-nov-dez</c:v>
                </c:pt>
                <c:pt idx="12">
                  <c:v>jan-fev-mar</c:v>
                </c:pt>
                <c:pt idx="13">
                  <c:v>abr-mai-jun</c:v>
                </c:pt>
                <c:pt idx="14">
                  <c:v>jul-ago-set</c:v>
                </c:pt>
                <c:pt idx="15">
                  <c:v>out-nov-dez</c:v>
                </c:pt>
                <c:pt idx="16">
                  <c:v>jan-fev-mar</c:v>
                </c:pt>
                <c:pt idx="17">
                  <c:v>abr-mai-jun</c:v>
                </c:pt>
                <c:pt idx="18">
                  <c:v>jul-ago-set</c:v>
                </c:pt>
                <c:pt idx="19">
                  <c:v>out-nov-dez</c:v>
                </c:pt>
                <c:pt idx="20">
                  <c:v>jan-fev-mar</c:v>
                </c:pt>
                <c:pt idx="21">
                  <c:v>abr-mai-jun</c:v>
                </c:pt>
                <c:pt idx="22">
                  <c:v>jul-ago-set</c:v>
                </c:pt>
                <c:pt idx="23">
                  <c:v>out-nov-dez</c:v>
                </c:pt>
                <c:pt idx="24">
                  <c:v>jan-fev-mar</c:v>
                </c:pt>
                <c:pt idx="25">
                  <c:v>abr-mai-jun</c:v>
                </c:pt>
              </c:strCache>
            </c:strRef>
          </c:cat>
          <c:val>
            <c:numRef>
              <c:f>População!$H$7:$H$32</c:f>
              <c:numCache>
                <c:formatCode>#,##0_);\(#,##0\)</c:formatCode>
                <c:ptCount val="26"/>
                <c:pt idx="0">
                  <c:v>14561</c:v>
                </c:pt>
                <c:pt idx="1">
                  <c:v>14619</c:v>
                </c:pt>
                <c:pt idx="2">
                  <c:v>14676</c:v>
                </c:pt>
                <c:pt idx="3">
                  <c:v>14733</c:v>
                </c:pt>
                <c:pt idx="4">
                  <c:v>14790</c:v>
                </c:pt>
                <c:pt idx="5">
                  <c:v>14847</c:v>
                </c:pt>
                <c:pt idx="6">
                  <c:v>14903</c:v>
                </c:pt>
                <c:pt idx="7">
                  <c:v>14960</c:v>
                </c:pt>
                <c:pt idx="8">
                  <c:v>15016</c:v>
                </c:pt>
                <c:pt idx="9">
                  <c:v>15072</c:v>
                </c:pt>
                <c:pt idx="10">
                  <c:v>15128</c:v>
                </c:pt>
                <c:pt idx="11">
                  <c:v>15184</c:v>
                </c:pt>
                <c:pt idx="12">
                  <c:v>15239</c:v>
                </c:pt>
                <c:pt idx="13">
                  <c:v>15294</c:v>
                </c:pt>
                <c:pt idx="14">
                  <c:v>15349</c:v>
                </c:pt>
                <c:pt idx="15">
                  <c:v>15404</c:v>
                </c:pt>
                <c:pt idx="16">
                  <c:v>15459</c:v>
                </c:pt>
                <c:pt idx="17">
                  <c:v>15514</c:v>
                </c:pt>
                <c:pt idx="18">
                  <c:v>15568</c:v>
                </c:pt>
                <c:pt idx="19">
                  <c:v>15622</c:v>
                </c:pt>
                <c:pt idx="20">
                  <c:v>15675</c:v>
                </c:pt>
                <c:pt idx="21">
                  <c:v>15729</c:v>
                </c:pt>
                <c:pt idx="22">
                  <c:v>15782</c:v>
                </c:pt>
                <c:pt idx="23">
                  <c:v>15835</c:v>
                </c:pt>
                <c:pt idx="24">
                  <c:v>15888</c:v>
                </c:pt>
                <c:pt idx="25">
                  <c:v>15941</c:v>
                </c:pt>
              </c:numCache>
            </c:numRef>
          </c:val>
          <c:extLst>
            <c:ext xmlns:c16="http://schemas.microsoft.com/office/drawing/2014/chart" uri="{C3380CC4-5D6E-409C-BE32-E72D297353CC}">
              <c16:uniqueId val="{00000000-9C43-47C5-92FD-AEDB4B70ECD7}"/>
            </c:ext>
          </c:extLst>
        </c:ser>
        <c:dLbls>
          <c:showLegendKey val="0"/>
          <c:showVal val="0"/>
          <c:showCatName val="0"/>
          <c:showSerName val="0"/>
          <c:showPercent val="0"/>
          <c:showBubbleSize val="0"/>
        </c:dLbls>
        <c:gapWidth val="150"/>
        <c:shape val="box"/>
        <c:axId val="1062505440"/>
        <c:axId val="1062505768"/>
        <c:axId val="0"/>
      </c:bar3DChart>
      <c:catAx>
        <c:axId val="1062505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62505768"/>
        <c:crosses val="autoZero"/>
        <c:auto val="1"/>
        <c:lblAlgn val="ctr"/>
        <c:lblOffset val="100"/>
        <c:noMultiLvlLbl val="0"/>
      </c:catAx>
      <c:valAx>
        <c:axId val="1062505768"/>
        <c:scaling>
          <c:orientation val="minMax"/>
          <c:max val="88000"/>
          <c:min val="14000"/>
        </c:scaling>
        <c:delete val="0"/>
        <c:axPos val="l"/>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6250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Norte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540551181102362"/>
          <c:y val="0.19486111111111112"/>
          <c:w val="0.83235804899387578"/>
          <c:h val="0.59621099445902592"/>
        </c:manualLayout>
      </c:layout>
      <c:bar3DChart>
        <c:barDir val="col"/>
        <c:grouping val="clustered"/>
        <c:varyColors val="0"/>
        <c:ser>
          <c:idx val="0"/>
          <c:order val="0"/>
          <c:spPr>
            <a:solidFill>
              <a:schemeClr val="accent1"/>
            </a:solidFill>
            <a:ln>
              <a:noFill/>
            </a:ln>
            <a:effectLst/>
            <a:sp3d/>
          </c:spPr>
          <c:invertIfNegative val="0"/>
          <c:cat>
            <c:strRef>
              <c:f>População!$B$7:$B$32</c:f>
              <c:strCache>
                <c:ptCount val="26"/>
                <c:pt idx="0">
                  <c:v>jan-fev-mar</c:v>
                </c:pt>
                <c:pt idx="1">
                  <c:v>abr-mai-jun</c:v>
                </c:pt>
                <c:pt idx="2">
                  <c:v>jul-ago-set</c:v>
                </c:pt>
                <c:pt idx="3">
                  <c:v>out-nov-dez</c:v>
                </c:pt>
                <c:pt idx="4">
                  <c:v>jan-fev-mar</c:v>
                </c:pt>
                <c:pt idx="5">
                  <c:v>abr-mai-jun</c:v>
                </c:pt>
                <c:pt idx="6">
                  <c:v>jul-ago-set</c:v>
                </c:pt>
                <c:pt idx="7">
                  <c:v>out-nov-dez</c:v>
                </c:pt>
                <c:pt idx="8">
                  <c:v>jan-fev-mar</c:v>
                </c:pt>
                <c:pt idx="9">
                  <c:v>abr-mai-jun</c:v>
                </c:pt>
                <c:pt idx="10">
                  <c:v>jul-ago-set</c:v>
                </c:pt>
                <c:pt idx="11">
                  <c:v>out-nov-dez</c:v>
                </c:pt>
                <c:pt idx="12">
                  <c:v>jan-fev-mar</c:v>
                </c:pt>
                <c:pt idx="13">
                  <c:v>abr-mai-jun</c:v>
                </c:pt>
                <c:pt idx="14">
                  <c:v>jul-ago-set</c:v>
                </c:pt>
                <c:pt idx="15">
                  <c:v>out-nov-dez</c:v>
                </c:pt>
                <c:pt idx="16">
                  <c:v>jan-fev-mar</c:v>
                </c:pt>
                <c:pt idx="17">
                  <c:v>abr-mai-jun</c:v>
                </c:pt>
                <c:pt idx="18">
                  <c:v>jul-ago-set</c:v>
                </c:pt>
                <c:pt idx="19">
                  <c:v>out-nov-dez</c:v>
                </c:pt>
                <c:pt idx="20">
                  <c:v>jan-fev-mar</c:v>
                </c:pt>
                <c:pt idx="21">
                  <c:v>abr-mai-jun</c:v>
                </c:pt>
                <c:pt idx="22">
                  <c:v>jul-ago-set</c:v>
                </c:pt>
                <c:pt idx="23">
                  <c:v>out-nov-dez</c:v>
                </c:pt>
                <c:pt idx="24">
                  <c:v>jan-fev-mar</c:v>
                </c:pt>
                <c:pt idx="25">
                  <c:v>abr-mai-jun</c:v>
                </c:pt>
              </c:strCache>
            </c:strRef>
          </c:cat>
          <c:val>
            <c:numRef>
              <c:f>População!$D$7:$D$32</c:f>
              <c:numCache>
                <c:formatCode>#,##0_);\(#,##0\)</c:formatCode>
                <c:ptCount val="26"/>
                <c:pt idx="0">
                  <c:v>16356</c:v>
                </c:pt>
                <c:pt idx="1">
                  <c:v>16420</c:v>
                </c:pt>
                <c:pt idx="2">
                  <c:v>16484</c:v>
                </c:pt>
                <c:pt idx="3">
                  <c:v>16547</c:v>
                </c:pt>
                <c:pt idx="4">
                  <c:v>16610</c:v>
                </c:pt>
                <c:pt idx="5">
                  <c:v>16672</c:v>
                </c:pt>
                <c:pt idx="6">
                  <c:v>16734</c:v>
                </c:pt>
                <c:pt idx="7">
                  <c:v>16796</c:v>
                </c:pt>
                <c:pt idx="8">
                  <c:v>16858</c:v>
                </c:pt>
                <c:pt idx="9">
                  <c:v>16919</c:v>
                </c:pt>
                <c:pt idx="10">
                  <c:v>16979</c:v>
                </c:pt>
                <c:pt idx="11">
                  <c:v>17040</c:v>
                </c:pt>
                <c:pt idx="12">
                  <c:v>17100</c:v>
                </c:pt>
                <c:pt idx="13">
                  <c:v>17159</c:v>
                </c:pt>
                <c:pt idx="14">
                  <c:v>17219</c:v>
                </c:pt>
                <c:pt idx="15">
                  <c:v>17278</c:v>
                </c:pt>
                <c:pt idx="16">
                  <c:v>17336</c:v>
                </c:pt>
                <c:pt idx="17">
                  <c:v>17394</c:v>
                </c:pt>
                <c:pt idx="18">
                  <c:v>17452</c:v>
                </c:pt>
                <c:pt idx="19">
                  <c:v>17509</c:v>
                </c:pt>
                <c:pt idx="20">
                  <c:v>17567</c:v>
                </c:pt>
                <c:pt idx="21">
                  <c:v>17623</c:v>
                </c:pt>
                <c:pt idx="22">
                  <c:v>17680</c:v>
                </c:pt>
                <c:pt idx="23">
                  <c:v>17735</c:v>
                </c:pt>
                <c:pt idx="24">
                  <c:v>17791</c:v>
                </c:pt>
                <c:pt idx="25">
                  <c:v>17846</c:v>
                </c:pt>
              </c:numCache>
            </c:numRef>
          </c:val>
          <c:extLst>
            <c:ext xmlns:c16="http://schemas.microsoft.com/office/drawing/2014/chart" uri="{C3380CC4-5D6E-409C-BE32-E72D297353CC}">
              <c16:uniqueId val="{00000000-9C43-47C5-92FD-AEDB4B70ECD7}"/>
            </c:ext>
          </c:extLst>
        </c:ser>
        <c:dLbls>
          <c:showLegendKey val="0"/>
          <c:showVal val="0"/>
          <c:showCatName val="0"/>
          <c:showSerName val="0"/>
          <c:showPercent val="0"/>
          <c:showBubbleSize val="0"/>
        </c:dLbls>
        <c:gapWidth val="150"/>
        <c:shape val="box"/>
        <c:axId val="1062505440"/>
        <c:axId val="1062505768"/>
        <c:axId val="0"/>
      </c:bar3DChart>
      <c:catAx>
        <c:axId val="1062505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62505768"/>
        <c:crosses val="autoZero"/>
        <c:auto val="1"/>
        <c:lblAlgn val="ctr"/>
        <c:lblOffset val="100"/>
        <c:noMultiLvlLbl val="0"/>
      </c:catAx>
      <c:valAx>
        <c:axId val="1062505768"/>
        <c:scaling>
          <c:orientation val="minMax"/>
        </c:scaling>
        <c:delete val="0"/>
        <c:axPos val="l"/>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6250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Nordeste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540551181102362"/>
          <c:y val="0.19486111111111112"/>
          <c:w val="0.83235804899387578"/>
          <c:h val="0.59621099445902592"/>
        </c:manualLayout>
      </c:layout>
      <c:bar3DChart>
        <c:barDir val="col"/>
        <c:grouping val="clustered"/>
        <c:varyColors val="0"/>
        <c:ser>
          <c:idx val="0"/>
          <c:order val="0"/>
          <c:spPr>
            <a:solidFill>
              <a:schemeClr val="accent1"/>
            </a:solidFill>
            <a:ln>
              <a:noFill/>
            </a:ln>
            <a:effectLst/>
            <a:sp3d/>
          </c:spPr>
          <c:invertIfNegative val="0"/>
          <c:cat>
            <c:strRef>
              <c:f>População!$B$7:$B$32</c:f>
              <c:strCache>
                <c:ptCount val="26"/>
                <c:pt idx="0">
                  <c:v>jan-fev-mar</c:v>
                </c:pt>
                <c:pt idx="1">
                  <c:v>abr-mai-jun</c:v>
                </c:pt>
                <c:pt idx="2">
                  <c:v>jul-ago-set</c:v>
                </c:pt>
                <c:pt idx="3">
                  <c:v>out-nov-dez</c:v>
                </c:pt>
                <c:pt idx="4">
                  <c:v>jan-fev-mar</c:v>
                </c:pt>
                <c:pt idx="5">
                  <c:v>abr-mai-jun</c:v>
                </c:pt>
                <c:pt idx="6">
                  <c:v>jul-ago-set</c:v>
                </c:pt>
                <c:pt idx="7">
                  <c:v>out-nov-dez</c:v>
                </c:pt>
                <c:pt idx="8">
                  <c:v>jan-fev-mar</c:v>
                </c:pt>
                <c:pt idx="9">
                  <c:v>abr-mai-jun</c:v>
                </c:pt>
                <c:pt idx="10">
                  <c:v>jul-ago-set</c:v>
                </c:pt>
                <c:pt idx="11">
                  <c:v>out-nov-dez</c:v>
                </c:pt>
                <c:pt idx="12">
                  <c:v>jan-fev-mar</c:v>
                </c:pt>
                <c:pt idx="13">
                  <c:v>abr-mai-jun</c:v>
                </c:pt>
                <c:pt idx="14">
                  <c:v>jul-ago-set</c:v>
                </c:pt>
                <c:pt idx="15">
                  <c:v>out-nov-dez</c:v>
                </c:pt>
                <c:pt idx="16">
                  <c:v>jan-fev-mar</c:v>
                </c:pt>
                <c:pt idx="17">
                  <c:v>abr-mai-jun</c:v>
                </c:pt>
                <c:pt idx="18">
                  <c:v>jul-ago-set</c:v>
                </c:pt>
                <c:pt idx="19">
                  <c:v>out-nov-dez</c:v>
                </c:pt>
                <c:pt idx="20">
                  <c:v>jan-fev-mar</c:v>
                </c:pt>
                <c:pt idx="21">
                  <c:v>abr-mai-jun</c:v>
                </c:pt>
                <c:pt idx="22">
                  <c:v>jul-ago-set</c:v>
                </c:pt>
                <c:pt idx="23">
                  <c:v>out-nov-dez</c:v>
                </c:pt>
                <c:pt idx="24">
                  <c:v>jan-fev-mar</c:v>
                </c:pt>
                <c:pt idx="25">
                  <c:v>abr-mai-jun</c:v>
                </c:pt>
              </c:strCache>
            </c:strRef>
          </c:cat>
          <c:val>
            <c:numRef>
              <c:f>População!$E$7:$E$32</c:f>
              <c:numCache>
                <c:formatCode>#,##0_);\(#,##0\)</c:formatCode>
                <c:ptCount val="26"/>
                <c:pt idx="0">
                  <c:v>55076</c:v>
                </c:pt>
                <c:pt idx="1">
                  <c:v>55182</c:v>
                </c:pt>
                <c:pt idx="2">
                  <c:v>55287</c:v>
                </c:pt>
                <c:pt idx="3">
                  <c:v>55391</c:v>
                </c:pt>
                <c:pt idx="4">
                  <c:v>55493</c:v>
                </c:pt>
                <c:pt idx="5">
                  <c:v>55595</c:v>
                </c:pt>
                <c:pt idx="6">
                  <c:v>55695</c:v>
                </c:pt>
                <c:pt idx="7">
                  <c:v>55794</c:v>
                </c:pt>
                <c:pt idx="8">
                  <c:v>55893</c:v>
                </c:pt>
                <c:pt idx="9">
                  <c:v>55990</c:v>
                </c:pt>
                <c:pt idx="10">
                  <c:v>56085</c:v>
                </c:pt>
                <c:pt idx="11">
                  <c:v>56180</c:v>
                </c:pt>
                <c:pt idx="12">
                  <c:v>56274</c:v>
                </c:pt>
                <c:pt idx="13">
                  <c:v>56367</c:v>
                </c:pt>
                <c:pt idx="14">
                  <c:v>56458</c:v>
                </c:pt>
                <c:pt idx="15">
                  <c:v>56549</c:v>
                </c:pt>
                <c:pt idx="16">
                  <c:v>56638</c:v>
                </c:pt>
                <c:pt idx="17">
                  <c:v>56727</c:v>
                </c:pt>
                <c:pt idx="18">
                  <c:v>56814</c:v>
                </c:pt>
                <c:pt idx="19">
                  <c:v>56900</c:v>
                </c:pt>
                <c:pt idx="20">
                  <c:v>56985</c:v>
                </c:pt>
                <c:pt idx="21">
                  <c:v>57070</c:v>
                </c:pt>
                <c:pt idx="22">
                  <c:v>57153</c:v>
                </c:pt>
                <c:pt idx="23">
                  <c:v>57235</c:v>
                </c:pt>
                <c:pt idx="24">
                  <c:v>57316</c:v>
                </c:pt>
                <c:pt idx="25">
                  <c:v>57396</c:v>
                </c:pt>
              </c:numCache>
            </c:numRef>
          </c:val>
          <c:extLst>
            <c:ext xmlns:c16="http://schemas.microsoft.com/office/drawing/2014/chart" uri="{C3380CC4-5D6E-409C-BE32-E72D297353CC}">
              <c16:uniqueId val="{00000000-9C43-47C5-92FD-AEDB4B70ECD7}"/>
            </c:ext>
          </c:extLst>
        </c:ser>
        <c:dLbls>
          <c:showLegendKey val="0"/>
          <c:showVal val="0"/>
          <c:showCatName val="0"/>
          <c:showSerName val="0"/>
          <c:showPercent val="0"/>
          <c:showBubbleSize val="0"/>
        </c:dLbls>
        <c:gapWidth val="150"/>
        <c:shape val="box"/>
        <c:axId val="1062505440"/>
        <c:axId val="1062505768"/>
        <c:axId val="0"/>
      </c:bar3DChart>
      <c:catAx>
        <c:axId val="1062505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62505768"/>
        <c:crosses val="autoZero"/>
        <c:auto val="1"/>
        <c:lblAlgn val="ctr"/>
        <c:lblOffset val="100"/>
        <c:noMultiLvlLbl val="0"/>
      </c:catAx>
      <c:valAx>
        <c:axId val="1062505768"/>
        <c:scaling>
          <c:orientation val="minMax"/>
        </c:scaling>
        <c:delete val="0"/>
        <c:axPos val="l"/>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6250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Sudeste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540551181102362"/>
          <c:y val="0.19486111111111112"/>
          <c:w val="0.83235804899387578"/>
          <c:h val="0.59621099445902592"/>
        </c:manualLayout>
      </c:layout>
      <c:bar3DChart>
        <c:barDir val="col"/>
        <c:grouping val="clustered"/>
        <c:varyColors val="0"/>
        <c:ser>
          <c:idx val="0"/>
          <c:order val="0"/>
          <c:spPr>
            <a:solidFill>
              <a:schemeClr val="accent1"/>
            </a:solidFill>
            <a:ln>
              <a:noFill/>
            </a:ln>
            <a:effectLst/>
            <a:sp3d/>
          </c:spPr>
          <c:invertIfNegative val="0"/>
          <c:cat>
            <c:strRef>
              <c:f>População!$B$7:$B$32</c:f>
              <c:strCache>
                <c:ptCount val="26"/>
                <c:pt idx="0">
                  <c:v>jan-fev-mar</c:v>
                </c:pt>
                <c:pt idx="1">
                  <c:v>abr-mai-jun</c:v>
                </c:pt>
                <c:pt idx="2">
                  <c:v>jul-ago-set</c:v>
                </c:pt>
                <c:pt idx="3">
                  <c:v>out-nov-dez</c:v>
                </c:pt>
                <c:pt idx="4">
                  <c:v>jan-fev-mar</c:v>
                </c:pt>
                <c:pt idx="5">
                  <c:v>abr-mai-jun</c:v>
                </c:pt>
                <c:pt idx="6">
                  <c:v>jul-ago-set</c:v>
                </c:pt>
                <c:pt idx="7">
                  <c:v>out-nov-dez</c:v>
                </c:pt>
                <c:pt idx="8">
                  <c:v>jan-fev-mar</c:v>
                </c:pt>
                <c:pt idx="9">
                  <c:v>abr-mai-jun</c:v>
                </c:pt>
                <c:pt idx="10">
                  <c:v>jul-ago-set</c:v>
                </c:pt>
                <c:pt idx="11">
                  <c:v>out-nov-dez</c:v>
                </c:pt>
                <c:pt idx="12">
                  <c:v>jan-fev-mar</c:v>
                </c:pt>
                <c:pt idx="13">
                  <c:v>abr-mai-jun</c:v>
                </c:pt>
                <c:pt idx="14">
                  <c:v>jul-ago-set</c:v>
                </c:pt>
                <c:pt idx="15">
                  <c:v>out-nov-dez</c:v>
                </c:pt>
                <c:pt idx="16">
                  <c:v>jan-fev-mar</c:v>
                </c:pt>
                <c:pt idx="17">
                  <c:v>abr-mai-jun</c:v>
                </c:pt>
                <c:pt idx="18">
                  <c:v>jul-ago-set</c:v>
                </c:pt>
                <c:pt idx="19">
                  <c:v>out-nov-dez</c:v>
                </c:pt>
                <c:pt idx="20">
                  <c:v>jan-fev-mar</c:v>
                </c:pt>
                <c:pt idx="21">
                  <c:v>abr-mai-jun</c:v>
                </c:pt>
                <c:pt idx="22">
                  <c:v>jul-ago-set</c:v>
                </c:pt>
                <c:pt idx="23">
                  <c:v>out-nov-dez</c:v>
                </c:pt>
                <c:pt idx="24">
                  <c:v>jan-fev-mar</c:v>
                </c:pt>
                <c:pt idx="25">
                  <c:v>abr-mai-jun</c:v>
                </c:pt>
              </c:strCache>
            </c:strRef>
          </c:cat>
          <c:val>
            <c:numRef>
              <c:f>População!$F$7:$F$32</c:f>
              <c:numCache>
                <c:formatCode>#,##0_);\(#,##0\)</c:formatCode>
                <c:ptCount val="26"/>
                <c:pt idx="0">
                  <c:v>83531</c:v>
                </c:pt>
                <c:pt idx="1">
                  <c:v>83704</c:v>
                </c:pt>
                <c:pt idx="2">
                  <c:v>83875</c:v>
                </c:pt>
                <c:pt idx="3">
                  <c:v>84046</c:v>
                </c:pt>
                <c:pt idx="4">
                  <c:v>84215</c:v>
                </c:pt>
                <c:pt idx="5">
                  <c:v>84382</c:v>
                </c:pt>
                <c:pt idx="6">
                  <c:v>84548</c:v>
                </c:pt>
                <c:pt idx="7">
                  <c:v>84713</c:v>
                </c:pt>
                <c:pt idx="8">
                  <c:v>84877</c:v>
                </c:pt>
                <c:pt idx="9">
                  <c:v>85039</c:v>
                </c:pt>
                <c:pt idx="10">
                  <c:v>85199</c:v>
                </c:pt>
                <c:pt idx="11">
                  <c:v>85359</c:v>
                </c:pt>
                <c:pt idx="12">
                  <c:v>85517</c:v>
                </c:pt>
                <c:pt idx="13">
                  <c:v>85673</c:v>
                </c:pt>
                <c:pt idx="14">
                  <c:v>85829</c:v>
                </c:pt>
                <c:pt idx="15">
                  <c:v>85982</c:v>
                </c:pt>
                <c:pt idx="16">
                  <c:v>86135</c:v>
                </c:pt>
                <c:pt idx="17">
                  <c:v>86286</c:v>
                </c:pt>
                <c:pt idx="18">
                  <c:v>86436</c:v>
                </c:pt>
                <c:pt idx="19">
                  <c:v>86584</c:v>
                </c:pt>
                <c:pt idx="20">
                  <c:v>86731</c:v>
                </c:pt>
                <c:pt idx="21">
                  <c:v>86876</c:v>
                </c:pt>
                <c:pt idx="22">
                  <c:v>87021</c:v>
                </c:pt>
                <c:pt idx="23">
                  <c:v>87163</c:v>
                </c:pt>
                <c:pt idx="24">
                  <c:v>87305</c:v>
                </c:pt>
                <c:pt idx="25">
                  <c:v>87445</c:v>
                </c:pt>
              </c:numCache>
            </c:numRef>
          </c:val>
          <c:extLst>
            <c:ext xmlns:c16="http://schemas.microsoft.com/office/drawing/2014/chart" uri="{C3380CC4-5D6E-409C-BE32-E72D297353CC}">
              <c16:uniqueId val="{00000000-9C43-47C5-92FD-AEDB4B70ECD7}"/>
            </c:ext>
          </c:extLst>
        </c:ser>
        <c:dLbls>
          <c:showLegendKey val="0"/>
          <c:showVal val="0"/>
          <c:showCatName val="0"/>
          <c:showSerName val="0"/>
          <c:showPercent val="0"/>
          <c:showBubbleSize val="0"/>
        </c:dLbls>
        <c:gapWidth val="150"/>
        <c:shape val="box"/>
        <c:axId val="1062505440"/>
        <c:axId val="1062505768"/>
        <c:axId val="0"/>
      </c:bar3DChart>
      <c:catAx>
        <c:axId val="1062505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62505768"/>
        <c:crosses val="autoZero"/>
        <c:auto val="1"/>
        <c:lblAlgn val="ctr"/>
        <c:lblOffset val="100"/>
        <c:noMultiLvlLbl val="0"/>
      </c:catAx>
      <c:valAx>
        <c:axId val="1062505768"/>
        <c:scaling>
          <c:orientation val="minMax"/>
        </c:scaling>
        <c:delete val="0"/>
        <c:axPos val="l"/>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6250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Sul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540551181102362"/>
          <c:y val="0.19486111111111112"/>
          <c:w val="0.83235804899387578"/>
          <c:h val="0.59621099445902592"/>
        </c:manualLayout>
      </c:layout>
      <c:bar3DChart>
        <c:barDir val="col"/>
        <c:grouping val="clustered"/>
        <c:varyColors val="0"/>
        <c:ser>
          <c:idx val="0"/>
          <c:order val="0"/>
          <c:spPr>
            <a:solidFill>
              <a:schemeClr val="accent1"/>
            </a:solidFill>
            <a:ln>
              <a:noFill/>
            </a:ln>
            <a:effectLst/>
            <a:sp3d/>
          </c:spPr>
          <c:invertIfNegative val="0"/>
          <c:cat>
            <c:strRef>
              <c:f>População!$B$7:$B$32</c:f>
              <c:strCache>
                <c:ptCount val="26"/>
                <c:pt idx="0">
                  <c:v>jan-fev-mar</c:v>
                </c:pt>
                <c:pt idx="1">
                  <c:v>abr-mai-jun</c:v>
                </c:pt>
                <c:pt idx="2">
                  <c:v>jul-ago-set</c:v>
                </c:pt>
                <c:pt idx="3">
                  <c:v>out-nov-dez</c:v>
                </c:pt>
                <c:pt idx="4">
                  <c:v>jan-fev-mar</c:v>
                </c:pt>
                <c:pt idx="5">
                  <c:v>abr-mai-jun</c:v>
                </c:pt>
                <c:pt idx="6">
                  <c:v>jul-ago-set</c:v>
                </c:pt>
                <c:pt idx="7">
                  <c:v>out-nov-dez</c:v>
                </c:pt>
                <c:pt idx="8">
                  <c:v>jan-fev-mar</c:v>
                </c:pt>
                <c:pt idx="9">
                  <c:v>abr-mai-jun</c:v>
                </c:pt>
                <c:pt idx="10">
                  <c:v>jul-ago-set</c:v>
                </c:pt>
                <c:pt idx="11">
                  <c:v>out-nov-dez</c:v>
                </c:pt>
                <c:pt idx="12">
                  <c:v>jan-fev-mar</c:v>
                </c:pt>
                <c:pt idx="13">
                  <c:v>abr-mai-jun</c:v>
                </c:pt>
                <c:pt idx="14">
                  <c:v>jul-ago-set</c:v>
                </c:pt>
                <c:pt idx="15">
                  <c:v>out-nov-dez</c:v>
                </c:pt>
                <c:pt idx="16">
                  <c:v>jan-fev-mar</c:v>
                </c:pt>
                <c:pt idx="17">
                  <c:v>abr-mai-jun</c:v>
                </c:pt>
                <c:pt idx="18">
                  <c:v>jul-ago-set</c:v>
                </c:pt>
                <c:pt idx="19">
                  <c:v>out-nov-dez</c:v>
                </c:pt>
                <c:pt idx="20">
                  <c:v>jan-fev-mar</c:v>
                </c:pt>
                <c:pt idx="21">
                  <c:v>abr-mai-jun</c:v>
                </c:pt>
                <c:pt idx="22">
                  <c:v>jul-ago-set</c:v>
                </c:pt>
                <c:pt idx="23">
                  <c:v>out-nov-dez</c:v>
                </c:pt>
                <c:pt idx="24">
                  <c:v>jan-fev-mar</c:v>
                </c:pt>
                <c:pt idx="25">
                  <c:v>abr-mai-jun</c:v>
                </c:pt>
              </c:strCache>
            </c:strRef>
          </c:cat>
          <c:val>
            <c:numRef>
              <c:f>População!$G$7:$G$32</c:f>
              <c:numCache>
                <c:formatCode>#,##0_);\(#,##0\)</c:formatCode>
                <c:ptCount val="26"/>
                <c:pt idx="0">
                  <c:v>28446</c:v>
                </c:pt>
                <c:pt idx="1">
                  <c:v>28504</c:v>
                </c:pt>
                <c:pt idx="2">
                  <c:v>28562</c:v>
                </c:pt>
                <c:pt idx="3">
                  <c:v>28619</c:v>
                </c:pt>
                <c:pt idx="4">
                  <c:v>28676</c:v>
                </c:pt>
                <c:pt idx="5">
                  <c:v>28733</c:v>
                </c:pt>
                <c:pt idx="6">
                  <c:v>28789</c:v>
                </c:pt>
                <c:pt idx="7">
                  <c:v>28845</c:v>
                </c:pt>
                <c:pt idx="8">
                  <c:v>28900</c:v>
                </c:pt>
                <c:pt idx="9">
                  <c:v>28955</c:v>
                </c:pt>
                <c:pt idx="10">
                  <c:v>29010</c:v>
                </c:pt>
                <c:pt idx="11">
                  <c:v>29064</c:v>
                </c:pt>
                <c:pt idx="12">
                  <c:v>29118</c:v>
                </c:pt>
                <c:pt idx="13">
                  <c:v>29171</c:v>
                </c:pt>
                <c:pt idx="14">
                  <c:v>29224</c:v>
                </c:pt>
                <c:pt idx="15">
                  <c:v>29277</c:v>
                </c:pt>
                <c:pt idx="16">
                  <c:v>29329</c:v>
                </c:pt>
                <c:pt idx="17">
                  <c:v>29381</c:v>
                </c:pt>
                <c:pt idx="18">
                  <c:v>29433</c:v>
                </c:pt>
                <c:pt idx="19">
                  <c:v>29484</c:v>
                </c:pt>
                <c:pt idx="20">
                  <c:v>29534</c:v>
                </c:pt>
                <c:pt idx="21">
                  <c:v>29584</c:v>
                </c:pt>
                <c:pt idx="22">
                  <c:v>29634</c:v>
                </c:pt>
                <c:pt idx="23">
                  <c:v>29684</c:v>
                </c:pt>
                <c:pt idx="24">
                  <c:v>29733</c:v>
                </c:pt>
                <c:pt idx="25">
                  <c:v>29781</c:v>
                </c:pt>
              </c:numCache>
            </c:numRef>
          </c:val>
          <c:extLst>
            <c:ext xmlns:c16="http://schemas.microsoft.com/office/drawing/2014/chart" uri="{C3380CC4-5D6E-409C-BE32-E72D297353CC}">
              <c16:uniqueId val="{00000000-9C43-47C5-92FD-AEDB4B70ECD7}"/>
            </c:ext>
          </c:extLst>
        </c:ser>
        <c:dLbls>
          <c:showLegendKey val="0"/>
          <c:showVal val="0"/>
          <c:showCatName val="0"/>
          <c:showSerName val="0"/>
          <c:showPercent val="0"/>
          <c:showBubbleSize val="0"/>
        </c:dLbls>
        <c:gapWidth val="150"/>
        <c:shape val="box"/>
        <c:axId val="1062505440"/>
        <c:axId val="1062505768"/>
        <c:axId val="0"/>
      </c:bar3DChart>
      <c:catAx>
        <c:axId val="1062505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62505768"/>
        <c:crosses val="autoZero"/>
        <c:auto val="1"/>
        <c:lblAlgn val="ctr"/>
        <c:lblOffset val="100"/>
        <c:noMultiLvlLbl val="0"/>
      </c:catAx>
      <c:valAx>
        <c:axId val="1062505768"/>
        <c:scaling>
          <c:orientation val="minMax"/>
        </c:scaling>
        <c:delete val="0"/>
        <c:axPos val="l"/>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6250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Centro_oeste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540551181102362"/>
          <c:y val="0.19486111111111112"/>
          <c:w val="0.83235804899387578"/>
          <c:h val="0.59621099445902592"/>
        </c:manualLayout>
      </c:layout>
      <c:bar3DChart>
        <c:barDir val="col"/>
        <c:grouping val="clustered"/>
        <c:varyColors val="0"/>
        <c:ser>
          <c:idx val="0"/>
          <c:order val="0"/>
          <c:spPr>
            <a:solidFill>
              <a:schemeClr val="accent1"/>
            </a:solidFill>
            <a:ln>
              <a:noFill/>
            </a:ln>
            <a:effectLst/>
            <a:sp3d/>
          </c:spPr>
          <c:invertIfNegative val="0"/>
          <c:cat>
            <c:strRef>
              <c:f>População!$B$7:$B$32</c:f>
              <c:strCache>
                <c:ptCount val="26"/>
                <c:pt idx="0">
                  <c:v>jan-fev-mar</c:v>
                </c:pt>
                <c:pt idx="1">
                  <c:v>abr-mai-jun</c:v>
                </c:pt>
                <c:pt idx="2">
                  <c:v>jul-ago-set</c:v>
                </c:pt>
                <c:pt idx="3">
                  <c:v>out-nov-dez</c:v>
                </c:pt>
                <c:pt idx="4">
                  <c:v>jan-fev-mar</c:v>
                </c:pt>
                <c:pt idx="5">
                  <c:v>abr-mai-jun</c:v>
                </c:pt>
                <c:pt idx="6">
                  <c:v>jul-ago-set</c:v>
                </c:pt>
                <c:pt idx="7">
                  <c:v>out-nov-dez</c:v>
                </c:pt>
                <c:pt idx="8">
                  <c:v>jan-fev-mar</c:v>
                </c:pt>
                <c:pt idx="9">
                  <c:v>abr-mai-jun</c:v>
                </c:pt>
                <c:pt idx="10">
                  <c:v>jul-ago-set</c:v>
                </c:pt>
                <c:pt idx="11">
                  <c:v>out-nov-dez</c:v>
                </c:pt>
                <c:pt idx="12">
                  <c:v>jan-fev-mar</c:v>
                </c:pt>
                <c:pt idx="13">
                  <c:v>abr-mai-jun</c:v>
                </c:pt>
                <c:pt idx="14">
                  <c:v>jul-ago-set</c:v>
                </c:pt>
                <c:pt idx="15">
                  <c:v>out-nov-dez</c:v>
                </c:pt>
                <c:pt idx="16">
                  <c:v>jan-fev-mar</c:v>
                </c:pt>
                <c:pt idx="17">
                  <c:v>abr-mai-jun</c:v>
                </c:pt>
                <c:pt idx="18">
                  <c:v>jul-ago-set</c:v>
                </c:pt>
                <c:pt idx="19">
                  <c:v>out-nov-dez</c:v>
                </c:pt>
                <c:pt idx="20">
                  <c:v>jan-fev-mar</c:v>
                </c:pt>
                <c:pt idx="21">
                  <c:v>abr-mai-jun</c:v>
                </c:pt>
                <c:pt idx="22">
                  <c:v>jul-ago-set</c:v>
                </c:pt>
                <c:pt idx="23">
                  <c:v>out-nov-dez</c:v>
                </c:pt>
                <c:pt idx="24">
                  <c:v>jan-fev-mar</c:v>
                </c:pt>
                <c:pt idx="25">
                  <c:v>abr-mai-jun</c:v>
                </c:pt>
              </c:strCache>
            </c:strRef>
          </c:cat>
          <c:val>
            <c:numRef>
              <c:f>População!$H$7:$H$32</c:f>
              <c:numCache>
                <c:formatCode>#,##0_);\(#,##0\)</c:formatCode>
                <c:ptCount val="26"/>
                <c:pt idx="0">
                  <c:v>14561</c:v>
                </c:pt>
                <c:pt idx="1">
                  <c:v>14619</c:v>
                </c:pt>
                <c:pt idx="2">
                  <c:v>14676</c:v>
                </c:pt>
                <c:pt idx="3">
                  <c:v>14733</c:v>
                </c:pt>
                <c:pt idx="4">
                  <c:v>14790</c:v>
                </c:pt>
                <c:pt idx="5">
                  <c:v>14847</c:v>
                </c:pt>
                <c:pt idx="6">
                  <c:v>14903</c:v>
                </c:pt>
                <c:pt idx="7">
                  <c:v>14960</c:v>
                </c:pt>
                <c:pt idx="8">
                  <c:v>15016</c:v>
                </c:pt>
                <c:pt idx="9">
                  <c:v>15072</c:v>
                </c:pt>
                <c:pt idx="10">
                  <c:v>15128</c:v>
                </c:pt>
                <c:pt idx="11">
                  <c:v>15184</c:v>
                </c:pt>
                <c:pt idx="12">
                  <c:v>15239</c:v>
                </c:pt>
                <c:pt idx="13">
                  <c:v>15294</c:v>
                </c:pt>
                <c:pt idx="14">
                  <c:v>15349</c:v>
                </c:pt>
                <c:pt idx="15">
                  <c:v>15404</c:v>
                </c:pt>
                <c:pt idx="16">
                  <c:v>15459</c:v>
                </c:pt>
                <c:pt idx="17">
                  <c:v>15514</c:v>
                </c:pt>
                <c:pt idx="18">
                  <c:v>15568</c:v>
                </c:pt>
                <c:pt idx="19">
                  <c:v>15622</c:v>
                </c:pt>
                <c:pt idx="20">
                  <c:v>15675</c:v>
                </c:pt>
                <c:pt idx="21">
                  <c:v>15729</c:v>
                </c:pt>
                <c:pt idx="22">
                  <c:v>15782</c:v>
                </c:pt>
                <c:pt idx="23">
                  <c:v>15835</c:v>
                </c:pt>
                <c:pt idx="24">
                  <c:v>15888</c:v>
                </c:pt>
                <c:pt idx="25">
                  <c:v>15941</c:v>
                </c:pt>
              </c:numCache>
            </c:numRef>
          </c:val>
          <c:extLst>
            <c:ext xmlns:c16="http://schemas.microsoft.com/office/drawing/2014/chart" uri="{C3380CC4-5D6E-409C-BE32-E72D297353CC}">
              <c16:uniqueId val="{00000000-9C43-47C5-92FD-AEDB4B70ECD7}"/>
            </c:ext>
          </c:extLst>
        </c:ser>
        <c:dLbls>
          <c:showLegendKey val="0"/>
          <c:showVal val="0"/>
          <c:showCatName val="0"/>
          <c:showSerName val="0"/>
          <c:showPercent val="0"/>
          <c:showBubbleSize val="0"/>
        </c:dLbls>
        <c:gapWidth val="150"/>
        <c:shape val="box"/>
        <c:axId val="1062505440"/>
        <c:axId val="1062505768"/>
        <c:axId val="0"/>
      </c:bar3DChart>
      <c:catAx>
        <c:axId val="1062505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62505768"/>
        <c:crosses val="autoZero"/>
        <c:auto val="1"/>
        <c:lblAlgn val="ctr"/>
        <c:lblOffset val="100"/>
        <c:noMultiLvlLbl val="0"/>
      </c:catAx>
      <c:valAx>
        <c:axId val="1062505768"/>
        <c:scaling>
          <c:orientation val="minMax"/>
        </c:scaling>
        <c:delete val="0"/>
        <c:axPos val="l"/>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6250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Norte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540551181102362"/>
          <c:y val="0.19486111111111112"/>
          <c:w val="0.83235804899387578"/>
          <c:h val="0.59621099445902592"/>
        </c:manualLayout>
      </c:layout>
      <c:bar3DChart>
        <c:barDir val="col"/>
        <c:grouping val="clustered"/>
        <c:varyColors val="0"/>
        <c:ser>
          <c:idx val="0"/>
          <c:order val="0"/>
          <c:spPr>
            <a:solidFill>
              <a:schemeClr val="accent1"/>
            </a:solidFill>
            <a:ln>
              <a:noFill/>
            </a:ln>
            <a:effectLst/>
            <a:sp3d/>
          </c:spPr>
          <c:invertIfNegative val="0"/>
          <c:dLbls>
            <c:delete val="1"/>
          </c:dLbls>
          <c:cat>
            <c:strRef>
              <c:f>População!$B$7:$B$32</c:f>
              <c:strCache>
                <c:ptCount val="26"/>
                <c:pt idx="0">
                  <c:v>jan-fev-mar</c:v>
                </c:pt>
                <c:pt idx="1">
                  <c:v>abr-mai-jun</c:v>
                </c:pt>
                <c:pt idx="2">
                  <c:v>jul-ago-set</c:v>
                </c:pt>
                <c:pt idx="3">
                  <c:v>out-nov-dez</c:v>
                </c:pt>
                <c:pt idx="4">
                  <c:v>jan-fev-mar</c:v>
                </c:pt>
                <c:pt idx="5">
                  <c:v>abr-mai-jun</c:v>
                </c:pt>
                <c:pt idx="6">
                  <c:v>jul-ago-set</c:v>
                </c:pt>
                <c:pt idx="7">
                  <c:v>out-nov-dez</c:v>
                </c:pt>
                <c:pt idx="8">
                  <c:v>jan-fev-mar</c:v>
                </c:pt>
                <c:pt idx="9">
                  <c:v>abr-mai-jun</c:v>
                </c:pt>
                <c:pt idx="10">
                  <c:v>jul-ago-set</c:v>
                </c:pt>
                <c:pt idx="11">
                  <c:v>out-nov-dez</c:v>
                </c:pt>
                <c:pt idx="12">
                  <c:v>jan-fev-mar</c:v>
                </c:pt>
                <c:pt idx="13">
                  <c:v>abr-mai-jun</c:v>
                </c:pt>
                <c:pt idx="14">
                  <c:v>jul-ago-set</c:v>
                </c:pt>
                <c:pt idx="15">
                  <c:v>out-nov-dez</c:v>
                </c:pt>
                <c:pt idx="16">
                  <c:v>jan-fev-mar</c:v>
                </c:pt>
                <c:pt idx="17">
                  <c:v>abr-mai-jun</c:v>
                </c:pt>
                <c:pt idx="18">
                  <c:v>jul-ago-set</c:v>
                </c:pt>
                <c:pt idx="19">
                  <c:v>out-nov-dez</c:v>
                </c:pt>
                <c:pt idx="20">
                  <c:v>jan-fev-mar</c:v>
                </c:pt>
                <c:pt idx="21">
                  <c:v>abr-mai-jun</c:v>
                </c:pt>
                <c:pt idx="22">
                  <c:v>jul-ago-set</c:v>
                </c:pt>
                <c:pt idx="23">
                  <c:v>out-nov-dez</c:v>
                </c:pt>
                <c:pt idx="24">
                  <c:v>jan-fev-mar</c:v>
                </c:pt>
                <c:pt idx="25">
                  <c:v>abr-mai-jun</c:v>
                </c:pt>
              </c:strCache>
            </c:strRef>
          </c:cat>
          <c:val>
            <c:numRef>
              <c:f>População!$D$7:$D$32</c:f>
              <c:numCache>
                <c:formatCode>#,##0_);\(#,##0\)</c:formatCode>
                <c:ptCount val="26"/>
                <c:pt idx="0">
                  <c:v>16356</c:v>
                </c:pt>
                <c:pt idx="1">
                  <c:v>16420</c:v>
                </c:pt>
                <c:pt idx="2">
                  <c:v>16484</c:v>
                </c:pt>
                <c:pt idx="3">
                  <c:v>16547</c:v>
                </c:pt>
                <c:pt idx="4">
                  <c:v>16610</c:v>
                </c:pt>
                <c:pt idx="5">
                  <c:v>16672</c:v>
                </c:pt>
                <c:pt idx="6">
                  <c:v>16734</c:v>
                </c:pt>
                <c:pt idx="7">
                  <c:v>16796</c:v>
                </c:pt>
                <c:pt idx="8">
                  <c:v>16858</c:v>
                </c:pt>
                <c:pt idx="9">
                  <c:v>16919</c:v>
                </c:pt>
                <c:pt idx="10">
                  <c:v>16979</c:v>
                </c:pt>
                <c:pt idx="11">
                  <c:v>17040</c:v>
                </c:pt>
                <c:pt idx="12">
                  <c:v>17100</c:v>
                </c:pt>
                <c:pt idx="13">
                  <c:v>17159</c:v>
                </c:pt>
                <c:pt idx="14">
                  <c:v>17219</c:v>
                </c:pt>
                <c:pt idx="15">
                  <c:v>17278</c:v>
                </c:pt>
                <c:pt idx="16">
                  <c:v>17336</c:v>
                </c:pt>
                <c:pt idx="17">
                  <c:v>17394</c:v>
                </c:pt>
                <c:pt idx="18">
                  <c:v>17452</c:v>
                </c:pt>
                <c:pt idx="19">
                  <c:v>17509</c:v>
                </c:pt>
                <c:pt idx="20">
                  <c:v>17567</c:v>
                </c:pt>
                <c:pt idx="21">
                  <c:v>17623</c:v>
                </c:pt>
                <c:pt idx="22">
                  <c:v>17680</c:v>
                </c:pt>
                <c:pt idx="23">
                  <c:v>17735</c:v>
                </c:pt>
                <c:pt idx="24">
                  <c:v>17791</c:v>
                </c:pt>
                <c:pt idx="25">
                  <c:v>17846</c:v>
                </c:pt>
              </c:numCache>
            </c:numRef>
          </c:val>
          <c:extLst>
            <c:ext xmlns:c16="http://schemas.microsoft.com/office/drawing/2014/chart" uri="{C3380CC4-5D6E-409C-BE32-E72D297353CC}">
              <c16:uniqueId val="{00000000-9C43-47C5-92FD-AEDB4B70ECD7}"/>
            </c:ext>
          </c:extLst>
        </c:ser>
        <c:dLbls>
          <c:showLegendKey val="0"/>
          <c:showVal val="1"/>
          <c:showCatName val="0"/>
          <c:showSerName val="0"/>
          <c:showPercent val="0"/>
          <c:showBubbleSize val="0"/>
        </c:dLbls>
        <c:gapWidth val="150"/>
        <c:shape val="box"/>
        <c:axId val="1062505440"/>
        <c:axId val="1062505768"/>
        <c:axId val="0"/>
      </c:bar3DChart>
      <c:catAx>
        <c:axId val="1062505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62505768"/>
        <c:crosses val="autoZero"/>
        <c:auto val="1"/>
        <c:lblAlgn val="ctr"/>
        <c:lblOffset val="100"/>
        <c:noMultiLvlLbl val="0"/>
      </c:catAx>
      <c:valAx>
        <c:axId val="1062505768"/>
        <c:scaling>
          <c:orientation val="minMax"/>
          <c:max val="88000"/>
          <c:min val="14000"/>
        </c:scaling>
        <c:delete val="0"/>
        <c:axPos val="l"/>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6250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Nordeste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540551181102362"/>
          <c:y val="0.19486111111111112"/>
          <c:w val="0.83235804899387578"/>
          <c:h val="0.59621099445902592"/>
        </c:manualLayout>
      </c:layout>
      <c:bar3DChart>
        <c:barDir val="col"/>
        <c:grouping val="clustered"/>
        <c:varyColors val="0"/>
        <c:ser>
          <c:idx val="0"/>
          <c:order val="0"/>
          <c:spPr>
            <a:solidFill>
              <a:schemeClr val="accent1"/>
            </a:solidFill>
            <a:ln>
              <a:noFill/>
            </a:ln>
            <a:effectLst/>
            <a:sp3d/>
          </c:spPr>
          <c:invertIfNegative val="0"/>
          <c:cat>
            <c:strRef>
              <c:f>População!$B$7:$B$32</c:f>
              <c:strCache>
                <c:ptCount val="26"/>
                <c:pt idx="0">
                  <c:v>jan-fev-mar</c:v>
                </c:pt>
                <c:pt idx="1">
                  <c:v>abr-mai-jun</c:v>
                </c:pt>
                <c:pt idx="2">
                  <c:v>jul-ago-set</c:v>
                </c:pt>
                <c:pt idx="3">
                  <c:v>out-nov-dez</c:v>
                </c:pt>
                <c:pt idx="4">
                  <c:v>jan-fev-mar</c:v>
                </c:pt>
                <c:pt idx="5">
                  <c:v>abr-mai-jun</c:v>
                </c:pt>
                <c:pt idx="6">
                  <c:v>jul-ago-set</c:v>
                </c:pt>
                <c:pt idx="7">
                  <c:v>out-nov-dez</c:v>
                </c:pt>
                <c:pt idx="8">
                  <c:v>jan-fev-mar</c:v>
                </c:pt>
                <c:pt idx="9">
                  <c:v>abr-mai-jun</c:v>
                </c:pt>
                <c:pt idx="10">
                  <c:v>jul-ago-set</c:v>
                </c:pt>
                <c:pt idx="11">
                  <c:v>out-nov-dez</c:v>
                </c:pt>
                <c:pt idx="12">
                  <c:v>jan-fev-mar</c:v>
                </c:pt>
                <c:pt idx="13">
                  <c:v>abr-mai-jun</c:v>
                </c:pt>
                <c:pt idx="14">
                  <c:v>jul-ago-set</c:v>
                </c:pt>
                <c:pt idx="15">
                  <c:v>out-nov-dez</c:v>
                </c:pt>
                <c:pt idx="16">
                  <c:v>jan-fev-mar</c:v>
                </c:pt>
                <c:pt idx="17">
                  <c:v>abr-mai-jun</c:v>
                </c:pt>
                <c:pt idx="18">
                  <c:v>jul-ago-set</c:v>
                </c:pt>
                <c:pt idx="19">
                  <c:v>out-nov-dez</c:v>
                </c:pt>
                <c:pt idx="20">
                  <c:v>jan-fev-mar</c:v>
                </c:pt>
                <c:pt idx="21">
                  <c:v>abr-mai-jun</c:v>
                </c:pt>
                <c:pt idx="22">
                  <c:v>jul-ago-set</c:v>
                </c:pt>
                <c:pt idx="23">
                  <c:v>out-nov-dez</c:v>
                </c:pt>
                <c:pt idx="24">
                  <c:v>jan-fev-mar</c:v>
                </c:pt>
                <c:pt idx="25">
                  <c:v>abr-mai-jun</c:v>
                </c:pt>
              </c:strCache>
            </c:strRef>
          </c:cat>
          <c:val>
            <c:numRef>
              <c:f>População!$E$7:$E$32</c:f>
              <c:numCache>
                <c:formatCode>#,##0_);\(#,##0\)</c:formatCode>
                <c:ptCount val="26"/>
                <c:pt idx="0">
                  <c:v>55076</c:v>
                </c:pt>
                <c:pt idx="1">
                  <c:v>55182</c:v>
                </c:pt>
                <c:pt idx="2">
                  <c:v>55287</c:v>
                </c:pt>
                <c:pt idx="3">
                  <c:v>55391</c:v>
                </c:pt>
                <c:pt idx="4">
                  <c:v>55493</c:v>
                </c:pt>
                <c:pt idx="5">
                  <c:v>55595</c:v>
                </c:pt>
                <c:pt idx="6">
                  <c:v>55695</c:v>
                </c:pt>
                <c:pt idx="7">
                  <c:v>55794</c:v>
                </c:pt>
                <c:pt idx="8">
                  <c:v>55893</c:v>
                </c:pt>
                <c:pt idx="9">
                  <c:v>55990</c:v>
                </c:pt>
                <c:pt idx="10">
                  <c:v>56085</c:v>
                </c:pt>
                <c:pt idx="11">
                  <c:v>56180</c:v>
                </c:pt>
                <c:pt idx="12">
                  <c:v>56274</c:v>
                </c:pt>
                <c:pt idx="13">
                  <c:v>56367</c:v>
                </c:pt>
                <c:pt idx="14">
                  <c:v>56458</c:v>
                </c:pt>
                <c:pt idx="15">
                  <c:v>56549</c:v>
                </c:pt>
                <c:pt idx="16">
                  <c:v>56638</c:v>
                </c:pt>
                <c:pt idx="17">
                  <c:v>56727</c:v>
                </c:pt>
                <c:pt idx="18">
                  <c:v>56814</c:v>
                </c:pt>
                <c:pt idx="19">
                  <c:v>56900</c:v>
                </c:pt>
                <c:pt idx="20">
                  <c:v>56985</c:v>
                </c:pt>
                <c:pt idx="21">
                  <c:v>57070</c:v>
                </c:pt>
                <c:pt idx="22">
                  <c:v>57153</c:v>
                </c:pt>
                <c:pt idx="23">
                  <c:v>57235</c:v>
                </c:pt>
                <c:pt idx="24">
                  <c:v>57316</c:v>
                </c:pt>
                <c:pt idx="25">
                  <c:v>57396</c:v>
                </c:pt>
              </c:numCache>
            </c:numRef>
          </c:val>
          <c:extLst>
            <c:ext xmlns:c16="http://schemas.microsoft.com/office/drawing/2014/chart" uri="{C3380CC4-5D6E-409C-BE32-E72D297353CC}">
              <c16:uniqueId val="{00000000-9C43-47C5-92FD-AEDB4B70ECD7}"/>
            </c:ext>
          </c:extLst>
        </c:ser>
        <c:dLbls>
          <c:showLegendKey val="0"/>
          <c:showVal val="0"/>
          <c:showCatName val="0"/>
          <c:showSerName val="0"/>
          <c:showPercent val="0"/>
          <c:showBubbleSize val="0"/>
        </c:dLbls>
        <c:gapWidth val="150"/>
        <c:shape val="box"/>
        <c:axId val="1062505440"/>
        <c:axId val="1062505768"/>
        <c:axId val="0"/>
      </c:bar3DChart>
      <c:catAx>
        <c:axId val="1062505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62505768"/>
        <c:crosses val="autoZero"/>
        <c:auto val="1"/>
        <c:lblAlgn val="ctr"/>
        <c:lblOffset val="100"/>
        <c:noMultiLvlLbl val="0"/>
      </c:catAx>
      <c:valAx>
        <c:axId val="1062505768"/>
        <c:scaling>
          <c:orientation val="minMax"/>
          <c:max val="88000"/>
          <c:min val="14000"/>
        </c:scaling>
        <c:delete val="0"/>
        <c:axPos val="l"/>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6250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Sudeste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540551181102362"/>
          <c:y val="0.19486111111111112"/>
          <c:w val="0.83235804899387578"/>
          <c:h val="0.59621099445902592"/>
        </c:manualLayout>
      </c:layout>
      <c:bar3DChart>
        <c:barDir val="col"/>
        <c:grouping val="clustered"/>
        <c:varyColors val="0"/>
        <c:ser>
          <c:idx val="0"/>
          <c:order val="0"/>
          <c:spPr>
            <a:solidFill>
              <a:schemeClr val="accent1"/>
            </a:solidFill>
            <a:ln>
              <a:noFill/>
            </a:ln>
            <a:effectLst/>
            <a:sp3d/>
          </c:spPr>
          <c:invertIfNegative val="0"/>
          <c:cat>
            <c:strRef>
              <c:f>População!$B$7:$B$32</c:f>
              <c:strCache>
                <c:ptCount val="26"/>
                <c:pt idx="0">
                  <c:v>jan-fev-mar</c:v>
                </c:pt>
                <c:pt idx="1">
                  <c:v>abr-mai-jun</c:v>
                </c:pt>
                <c:pt idx="2">
                  <c:v>jul-ago-set</c:v>
                </c:pt>
                <c:pt idx="3">
                  <c:v>out-nov-dez</c:v>
                </c:pt>
                <c:pt idx="4">
                  <c:v>jan-fev-mar</c:v>
                </c:pt>
                <c:pt idx="5">
                  <c:v>abr-mai-jun</c:v>
                </c:pt>
                <c:pt idx="6">
                  <c:v>jul-ago-set</c:v>
                </c:pt>
                <c:pt idx="7">
                  <c:v>out-nov-dez</c:v>
                </c:pt>
                <c:pt idx="8">
                  <c:v>jan-fev-mar</c:v>
                </c:pt>
                <c:pt idx="9">
                  <c:v>abr-mai-jun</c:v>
                </c:pt>
                <c:pt idx="10">
                  <c:v>jul-ago-set</c:v>
                </c:pt>
                <c:pt idx="11">
                  <c:v>out-nov-dez</c:v>
                </c:pt>
                <c:pt idx="12">
                  <c:v>jan-fev-mar</c:v>
                </c:pt>
                <c:pt idx="13">
                  <c:v>abr-mai-jun</c:v>
                </c:pt>
                <c:pt idx="14">
                  <c:v>jul-ago-set</c:v>
                </c:pt>
                <c:pt idx="15">
                  <c:v>out-nov-dez</c:v>
                </c:pt>
                <c:pt idx="16">
                  <c:v>jan-fev-mar</c:v>
                </c:pt>
                <c:pt idx="17">
                  <c:v>abr-mai-jun</c:v>
                </c:pt>
                <c:pt idx="18">
                  <c:v>jul-ago-set</c:v>
                </c:pt>
                <c:pt idx="19">
                  <c:v>out-nov-dez</c:v>
                </c:pt>
                <c:pt idx="20">
                  <c:v>jan-fev-mar</c:v>
                </c:pt>
                <c:pt idx="21">
                  <c:v>abr-mai-jun</c:v>
                </c:pt>
                <c:pt idx="22">
                  <c:v>jul-ago-set</c:v>
                </c:pt>
                <c:pt idx="23">
                  <c:v>out-nov-dez</c:v>
                </c:pt>
                <c:pt idx="24">
                  <c:v>jan-fev-mar</c:v>
                </c:pt>
                <c:pt idx="25">
                  <c:v>abr-mai-jun</c:v>
                </c:pt>
              </c:strCache>
            </c:strRef>
          </c:cat>
          <c:val>
            <c:numRef>
              <c:f>População!$F$7:$F$32</c:f>
              <c:numCache>
                <c:formatCode>#,##0_);\(#,##0\)</c:formatCode>
                <c:ptCount val="26"/>
                <c:pt idx="0">
                  <c:v>83531</c:v>
                </c:pt>
                <c:pt idx="1">
                  <c:v>83704</c:v>
                </c:pt>
                <c:pt idx="2">
                  <c:v>83875</c:v>
                </c:pt>
                <c:pt idx="3">
                  <c:v>84046</c:v>
                </c:pt>
                <c:pt idx="4">
                  <c:v>84215</c:v>
                </c:pt>
                <c:pt idx="5">
                  <c:v>84382</c:v>
                </c:pt>
                <c:pt idx="6">
                  <c:v>84548</c:v>
                </c:pt>
                <c:pt idx="7">
                  <c:v>84713</c:v>
                </c:pt>
                <c:pt idx="8">
                  <c:v>84877</c:v>
                </c:pt>
                <c:pt idx="9">
                  <c:v>85039</c:v>
                </c:pt>
                <c:pt idx="10">
                  <c:v>85199</c:v>
                </c:pt>
                <c:pt idx="11">
                  <c:v>85359</c:v>
                </c:pt>
                <c:pt idx="12">
                  <c:v>85517</c:v>
                </c:pt>
                <c:pt idx="13">
                  <c:v>85673</c:v>
                </c:pt>
                <c:pt idx="14">
                  <c:v>85829</c:v>
                </c:pt>
                <c:pt idx="15">
                  <c:v>85982</c:v>
                </c:pt>
                <c:pt idx="16">
                  <c:v>86135</c:v>
                </c:pt>
                <c:pt idx="17">
                  <c:v>86286</c:v>
                </c:pt>
                <c:pt idx="18">
                  <c:v>86436</c:v>
                </c:pt>
                <c:pt idx="19">
                  <c:v>86584</c:v>
                </c:pt>
                <c:pt idx="20">
                  <c:v>86731</c:v>
                </c:pt>
                <c:pt idx="21">
                  <c:v>86876</c:v>
                </c:pt>
                <c:pt idx="22">
                  <c:v>87021</c:v>
                </c:pt>
                <c:pt idx="23">
                  <c:v>87163</c:v>
                </c:pt>
                <c:pt idx="24">
                  <c:v>87305</c:v>
                </c:pt>
                <c:pt idx="25">
                  <c:v>87445</c:v>
                </c:pt>
              </c:numCache>
            </c:numRef>
          </c:val>
          <c:extLst>
            <c:ext xmlns:c16="http://schemas.microsoft.com/office/drawing/2014/chart" uri="{C3380CC4-5D6E-409C-BE32-E72D297353CC}">
              <c16:uniqueId val="{00000000-9C43-47C5-92FD-AEDB4B70ECD7}"/>
            </c:ext>
          </c:extLst>
        </c:ser>
        <c:dLbls>
          <c:showLegendKey val="0"/>
          <c:showVal val="0"/>
          <c:showCatName val="0"/>
          <c:showSerName val="0"/>
          <c:showPercent val="0"/>
          <c:showBubbleSize val="0"/>
        </c:dLbls>
        <c:gapWidth val="150"/>
        <c:shape val="box"/>
        <c:axId val="1062505440"/>
        <c:axId val="1062505768"/>
        <c:axId val="0"/>
      </c:bar3DChart>
      <c:catAx>
        <c:axId val="1062505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62505768"/>
        <c:crosses val="autoZero"/>
        <c:auto val="1"/>
        <c:lblAlgn val="ctr"/>
        <c:lblOffset val="100"/>
        <c:noMultiLvlLbl val="0"/>
      </c:catAx>
      <c:valAx>
        <c:axId val="1062505768"/>
        <c:scaling>
          <c:orientation val="minMax"/>
          <c:max val="88000"/>
          <c:min val="14000"/>
        </c:scaling>
        <c:delete val="0"/>
        <c:axPos val="l"/>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6250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30486</xdr:colOff>
      <xdr:row>44</xdr:row>
      <xdr:rowOff>148590</xdr:rowOff>
    </xdr:from>
    <xdr:to>
      <xdr:col>7</xdr:col>
      <xdr:colOff>784860</xdr:colOff>
      <xdr:row>70</xdr:row>
      <xdr:rowOff>45720</xdr:rowOff>
    </xdr:to>
    <xdr:graphicFrame macro="">
      <xdr:nvGraphicFramePr>
        <xdr:cNvPr id="4" name="Gráfico 3">
          <a:extLst>
            <a:ext uri="{FF2B5EF4-FFF2-40B4-BE49-F238E27FC236}">
              <a16:creationId xmlns:a16="http://schemas.microsoft.com/office/drawing/2014/main" id="{9480DDED-A43C-42CF-A44D-9A01E8BC2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xdr:colOff>
      <xdr:row>70</xdr:row>
      <xdr:rowOff>179070</xdr:rowOff>
    </xdr:from>
    <xdr:to>
      <xdr:col>7</xdr:col>
      <xdr:colOff>754380</xdr:colOff>
      <xdr:row>96</xdr:row>
      <xdr:rowOff>76200</xdr:rowOff>
    </xdr:to>
    <xdr:graphicFrame macro="">
      <xdr:nvGraphicFramePr>
        <xdr:cNvPr id="5" name="Gráfico 4">
          <a:extLst>
            <a:ext uri="{FF2B5EF4-FFF2-40B4-BE49-F238E27FC236}">
              <a16:creationId xmlns:a16="http://schemas.microsoft.com/office/drawing/2014/main" id="{6EC898AF-AB9D-405E-B09E-B33C65675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1051566</xdr:colOff>
      <xdr:row>97</xdr:row>
      <xdr:rowOff>163830</xdr:rowOff>
    </xdr:from>
    <xdr:to>
      <xdr:col>7</xdr:col>
      <xdr:colOff>739140</xdr:colOff>
      <xdr:row>123</xdr:row>
      <xdr:rowOff>60960</xdr:rowOff>
    </xdr:to>
    <xdr:graphicFrame macro="">
      <xdr:nvGraphicFramePr>
        <xdr:cNvPr id="6" name="Gráfico 5">
          <a:extLst>
            <a:ext uri="{FF2B5EF4-FFF2-40B4-BE49-F238E27FC236}">
              <a16:creationId xmlns:a16="http://schemas.microsoft.com/office/drawing/2014/main" id="{5F6D51F4-509E-4A34-A7F6-09C0A63BAE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xdr:colOff>
      <xdr:row>124</xdr:row>
      <xdr:rowOff>163830</xdr:rowOff>
    </xdr:from>
    <xdr:to>
      <xdr:col>7</xdr:col>
      <xdr:colOff>754380</xdr:colOff>
      <xdr:row>150</xdr:row>
      <xdr:rowOff>60960</xdr:rowOff>
    </xdr:to>
    <xdr:graphicFrame macro="">
      <xdr:nvGraphicFramePr>
        <xdr:cNvPr id="7" name="Gráfico 6">
          <a:extLst>
            <a:ext uri="{FF2B5EF4-FFF2-40B4-BE49-F238E27FC236}">
              <a16:creationId xmlns:a16="http://schemas.microsoft.com/office/drawing/2014/main" id="{6F6C8B89-5DFF-4ECB-B0CC-175334F84A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xdr:colOff>
      <xdr:row>152</xdr:row>
      <xdr:rowOff>163830</xdr:rowOff>
    </xdr:from>
    <xdr:to>
      <xdr:col>7</xdr:col>
      <xdr:colOff>754380</xdr:colOff>
      <xdr:row>178</xdr:row>
      <xdr:rowOff>60960</xdr:rowOff>
    </xdr:to>
    <xdr:graphicFrame macro="">
      <xdr:nvGraphicFramePr>
        <xdr:cNvPr id="8" name="Gráfico 7">
          <a:extLst>
            <a:ext uri="{FF2B5EF4-FFF2-40B4-BE49-F238E27FC236}">
              <a16:creationId xmlns:a16="http://schemas.microsoft.com/office/drawing/2014/main" id="{F35A5969-06D0-4EFC-8763-66F13A224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19056</xdr:colOff>
      <xdr:row>180</xdr:row>
      <xdr:rowOff>144780</xdr:rowOff>
    </xdr:from>
    <xdr:to>
      <xdr:col>7</xdr:col>
      <xdr:colOff>773430</xdr:colOff>
      <xdr:row>206</xdr:row>
      <xdr:rowOff>41910</xdr:rowOff>
    </xdr:to>
    <xdr:graphicFrame macro="">
      <xdr:nvGraphicFramePr>
        <xdr:cNvPr id="9" name="Gráfico 8">
          <a:extLst>
            <a:ext uri="{FF2B5EF4-FFF2-40B4-BE49-F238E27FC236}">
              <a16:creationId xmlns:a16="http://schemas.microsoft.com/office/drawing/2014/main" id="{EAC22D88-3CBE-4529-A30A-2EAF0D5C1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1092206</xdr:colOff>
      <xdr:row>70</xdr:row>
      <xdr:rowOff>173990</xdr:rowOff>
    </xdr:from>
    <xdr:to>
      <xdr:col>13</xdr:col>
      <xdr:colOff>1236980</xdr:colOff>
      <xdr:row>96</xdr:row>
      <xdr:rowOff>71120</xdr:rowOff>
    </xdr:to>
    <xdr:graphicFrame macro="">
      <xdr:nvGraphicFramePr>
        <xdr:cNvPr id="10" name="Gráfico 9">
          <a:extLst>
            <a:ext uri="{FF2B5EF4-FFF2-40B4-BE49-F238E27FC236}">
              <a16:creationId xmlns:a16="http://schemas.microsoft.com/office/drawing/2014/main" id="{80A246D2-B8D3-4FB2-BC4F-E055F7520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1060032</xdr:colOff>
      <xdr:row>97</xdr:row>
      <xdr:rowOff>180763</xdr:rowOff>
    </xdr:from>
    <xdr:to>
      <xdr:col>13</xdr:col>
      <xdr:colOff>1204806</xdr:colOff>
      <xdr:row>123</xdr:row>
      <xdr:rowOff>77893</xdr:rowOff>
    </xdr:to>
    <xdr:graphicFrame macro="">
      <xdr:nvGraphicFramePr>
        <xdr:cNvPr id="11" name="Gráfico 10">
          <a:extLst>
            <a:ext uri="{FF2B5EF4-FFF2-40B4-BE49-F238E27FC236}">
              <a16:creationId xmlns:a16="http://schemas.microsoft.com/office/drawing/2014/main" id="{9B00BF31-EF88-4BD1-ADD9-6E50E930FA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1058339</xdr:colOff>
      <xdr:row>124</xdr:row>
      <xdr:rowOff>163830</xdr:rowOff>
    </xdr:from>
    <xdr:to>
      <xdr:col>13</xdr:col>
      <xdr:colOff>1203113</xdr:colOff>
      <xdr:row>150</xdr:row>
      <xdr:rowOff>60960</xdr:rowOff>
    </xdr:to>
    <xdr:graphicFrame macro="">
      <xdr:nvGraphicFramePr>
        <xdr:cNvPr id="12" name="Gráfico 11">
          <a:extLst>
            <a:ext uri="{FF2B5EF4-FFF2-40B4-BE49-F238E27FC236}">
              <a16:creationId xmlns:a16="http://schemas.microsoft.com/office/drawing/2014/main" id="{EEC0B8BD-B56A-48DA-AAD6-472092503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1032940</xdr:colOff>
      <xdr:row>152</xdr:row>
      <xdr:rowOff>163830</xdr:rowOff>
    </xdr:from>
    <xdr:to>
      <xdr:col>13</xdr:col>
      <xdr:colOff>1177714</xdr:colOff>
      <xdr:row>178</xdr:row>
      <xdr:rowOff>60960</xdr:rowOff>
    </xdr:to>
    <xdr:graphicFrame macro="">
      <xdr:nvGraphicFramePr>
        <xdr:cNvPr id="13" name="Gráfico 12">
          <a:extLst>
            <a:ext uri="{FF2B5EF4-FFF2-40B4-BE49-F238E27FC236}">
              <a16:creationId xmlns:a16="http://schemas.microsoft.com/office/drawing/2014/main" id="{FEFBFD17-7C2D-4A1B-B603-9677CC554B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1085856</xdr:colOff>
      <xdr:row>180</xdr:row>
      <xdr:rowOff>144780</xdr:rowOff>
    </xdr:from>
    <xdr:to>
      <xdr:col>13</xdr:col>
      <xdr:colOff>1230630</xdr:colOff>
      <xdr:row>206</xdr:row>
      <xdr:rowOff>41910</xdr:rowOff>
    </xdr:to>
    <xdr:graphicFrame macro="">
      <xdr:nvGraphicFramePr>
        <xdr:cNvPr id="14" name="Gráfico 13">
          <a:extLst>
            <a:ext uri="{FF2B5EF4-FFF2-40B4-BE49-F238E27FC236}">
              <a16:creationId xmlns:a16="http://schemas.microsoft.com/office/drawing/2014/main" id="{2C8DF1DB-9B4B-4E96-B992-55F328128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C9F97-8943-47D1-96BB-5D4345502FA3}">
  <dimension ref="A1:V109"/>
  <sheetViews>
    <sheetView topLeftCell="A4" workbookViewId="0">
      <selection activeCell="B15" sqref="B15:R15"/>
    </sheetView>
  </sheetViews>
  <sheetFormatPr defaultColWidth="9.109375" defaultRowHeight="17.399999999999999"/>
  <cols>
    <col min="1" max="1" width="5.109375" style="104" customWidth="1"/>
    <col min="2" max="256" width="9.109375" style="104"/>
    <col min="257" max="257" width="5.109375" style="104" customWidth="1"/>
    <col min="258" max="512" width="9.109375" style="104"/>
    <col min="513" max="513" width="5.109375" style="104" customWidth="1"/>
    <col min="514" max="768" width="9.109375" style="104"/>
    <col min="769" max="769" width="5.109375" style="104" customWidth="1"/>
    <col min="770" max="1024" width="9.109375" style="104"/>
    <col min="1025" max="1025" width="5.109375" style="104" customWidth="1"/>
    <col min="1026" max="1280" width="9.109375" style="104"/>
    <col min="1281" max="1281" width="5.109375" style="104" customWidth="1"/>
    <col min="1282" max="1536" width="9.109375" style="104"/>
    <col min="1537" max="1537" width="5.109375" style="104" customWidth="1"/>
    <col min="1538" max="1792" width="9.109375" style="104"/>
    <col min="1793" max="1793" width="5.109375" style="104" customWidth="1"/>
    <col min="1794" max="2048" width="9.109375" style="104"/>
    <col min="2049" max="2049" width="5.109375" style="104" customWidth="1"/>
    <col min="2050" max="2304" width="9.109375" style="104"/>
    <col min="2305" max="2305" width="5.109375" style="104" customWidth="1"/>
    <col min="2306" max="2560" width="9.109375" style="104"/>
    <col min="2561" max="2561" width="5.109375" style="104" customWidth="1"/>
    <col min="2562" max="2816" width="9.109375" style="104"/>
    <col min="2817" max="2817" width="5.109375" style="104" customWidth="1"/>
    <col min="2818" max="3072" width="9.109375" style="104"/>
    <col min="3073" max="3073" width="5.109375" style="104" customWidth="1"/>
    <col min="3074" max="3328" width="9.109375" style="104"/>
    <col min="3329" max="3329" width="5.109375" style="104" customWidth="1"/>
    <col min="3330" max="3584" width="9.109375" style="104"/>
    <col min="3585" max="3585" width="5.109375" style="104" customWidth="1"/>
    <col min="3586" max="3840" width="9.109375" style="104"/>
    <col min="3841" max="3841" width="5.109375" style="104" customWidth="1"/>
    <col min="3842" max="4096" width="9.109375" style="104"/>
    <col min="4097" max="4097" width="5.109375" style="104" customWidth="1"/>
    <col min="4098" max="4352" width="9.109375" style="104"/>
    <col min="4353" max="4353" width="5.109375" style="104" customWidth="1"/>
    <col min="4354" max="4608" width="9.109375" style="104"/>
    <col min="4609" max="4609" width="5.109375" style="104" customWidth="1"/>
    <col min="4610" max="4864" width="9.109375" style="104"/>
    <col min="4865" max="4865" width="5.109375" style="104" customWidth="1"/>
    <col min="4866" max="5120" width="9.109375" style="104"/>
    <col min="5121" max="5121" width="5.109375" style="104" customWidth="1"/>
    <col min="5122" max="5376" width="9.109375" style="104"/>
    <col min="5377" max="5377" width="5.109375" style="104" customWidth="1"/>
    <col min="5378" max="5632" width="9.109375" style="104"/>
    <col min="5633" max="5633" width="5.109375" style="104" customWidth="1"/>
    <col min="5634" max="5888" width="9.109375" style="104"/>
    <col min="5889" max="5889" width="5.109375" style="104" customWidth="1"/>
    <col min="5890" max="6144" width="9.109375" style="104"/>
    <col min="6145" max="6145" width="5.109375" style="104" customWidth="1"/>
    <col min="6146" max="6400" width="9.109375" style="104"/>
    <col min="6401" max="6401" width="5.109375" style="104" customWidth="1"/>
    <col min="6402" max="6656" width="9.109375" style="104"/>
    <col min="6657" max="6657" width="5.109375" style="104" customWidth="1"/>
    <col min="6658" max="6912" width="9.109375" style="104"/>
    <col min="6913" max="6913" width="5.109375" style="104" customWidth="1"/>
    <col min="6914" max="7168" width="9.109375" style="104"/>
    <col min="7169" max="7169" width="5.109375" style="104" customWidth="1"/>
    <col min="7170" max="7424" width="9.109375" style="104"/>
    <col min="7425" max="7425" width="5.109375" style="104" customWidth="1"/>
    <col min="7426" max="7680" width="9.109375" style="104"/>
    <col min="7681" max="7681" width="5.109375" style="104" customWidth="1"/>
    <col min="7682" max="7936" width="9.109375" style="104"/>
    <col min="7937" max="7937" width="5.109375" style="104" customWidth="1"/>
    <col min="7938" max="8192" width="9.109375" style="104"/>
    <col min="8193" max="8193" width="5.109375" style="104" customWidth="1"/>
    <col min="8194" max="8448" width="9.109375" style="104"/>
    <col min="8449" max="8449" width="5.109375" style="104" customWidth="1"/>
    <col min="8450" max="8704" width="9.109375" style="104"/>
    <col min="8705" max="8705" width="5.109375" style="104" customWidth="1"/>
    <col min="8706" max="8960" width="9.109375" style="104"/>
    <col min="8961" max="8961" width="5.109375" style="104" customWidth="1"/>
    <col min="8962" max="9216" width="9.109375" style="104"/>
    <col min="9217" max="9217" width="5.109375" style="104" customWidth="1"/>
    <col min="9218" max="9472" width="9.109375" style="104"/>
    <col min="9473" max="9473" width="5.109375" style="104" customWidth="1"/>
    <col min="9474" max="9728" width="9.109375" style="104"/>
    <col min="9729" max="9729" width="5.109375" style="104" customWidth="1"/>
    <col min="9730" max="9984" width="9.109375" style="104"/>
    <col min="9985" max="9985" width="5.109375" style="104" customWidth="1"/>
    <col min="9986" max="10240" width="9.109375" style="104"/>
    <col min="10241" max="10241" width="5.109375" style="104" customWidth="1"/>
    <col min="10242" max="10496" width="9.109375" style="104"/>
    <col min="10497" max="10497" width="5.109375" style="104" customWidth="1"/>
    <col min="10498" max="10752" width="9.109375" style="104"/>
    <col min="10753" max="10753" width="5.109375" style="104" customWidth="1"/>
    <col min="10754" max="11008" width="9.109375" style="104"/>
    <col min="11009" max="11009" width="5.109375" style="104" customWidth="1"/>
    <col min="11010" max="11264" width="9.109375" style="104"/>
    <col min="11265" max="11265" width="5.109375" style="104" customWidth="1"/>
    <col min="11266" max="11520" width="9.109375" style="104"/>
    <col min="11521" max="11521" width="5.109375" style="104" customWidth="1"/>
    <col min="11522" max="11776" width="9.109375" style="104"/>
    <col min="11777" max="11777" width="5.109375" style="104" customWidth="1"/>
    <col min="11778" max="12032" width="9.109375" style="104"/>
    <col min="12033" max="12033" width="5.109375" style="104" customWidth="1"/>
    <col min="12034" max="12288" width="9.109375" style="104"/>
    <col min="12289" max="12289" width="5.109375" style="104" customWidth="1"/>
    <col min="12290" max="12544" width="9.109375" style="104"/>
    <col min="12545" max="12545" width="5.109375" style="104" customWidth="1"/>
    <col min="12546" max="12800" width="9.109375" style="104"/>
    <col min="12801" max="12801" width="5.109375" style="104" customWidth="1"/>
    <col min="12802" max="13056" width="9.109375" style="104"/>
    <col min="13057" max="13057" width="5.109375" style="104" customWidth="1"/>
    <col min="13058" max="13312" width="9.109375" style="104"/>
    <col min="13313" max="13313" width="5.109375" style="104" customWidth="1"/>
    <col min="13314" max="13568" width="9.109375" style="104"/>
    <col min="13569" max="13569" width="5.109375" style="104" customWidth="1"/>
    <col min="13570" max="13824" width="9.109375" style="104"/>
    <col min="13825" max="13825" width="5.109375" style="104" customWidth="1"/>
    <col min="13826" max="14080" width="9.109375" style="104"/>
    <col min="14081" max="14081" width="5.109375" style="104" customWidth="1"/>
    <col min="14082" max="14336" width="9.109375" style="104"/>
    <col min="14337" max="14337" width="5.109375" style="104" customWidth="1"/>
    <col min="14338" max="14592" width="9.109375" style="104"/>
    <col min="14593" max="14593" width="5.109375" style="104" customWidth="1"/>
    <col min="14594" max="14848" width="9.109375" style="104"/>
    <col min="14849" max="14849" width="5.109375" style="104" customWidth="1"/>
    <col min="14850" max="15104" width="9.109375" style="104"/>
    <col min="15105" max="15105" width="5.109375" style="104" customWidth="1"/>
    <col min="15106" max="15360" width="9.109375" style="104"/>
    <col min="15361" max="15361" width="5.109375" style="104" customWidth="1"/>
    <col min="15362" max="15616" width="9.109375" style="104"/>
    <col min="15617" max="15617" width="5.109375" style="104" customWidth="1"/>
    <col min="15618" max="15872" width="9.109375" style="104"/>
    <col min="15873" max="15873" width="5.109375" style="104" customWidth="1"/>
    <col min="15874" max="16128" width="9.109375" style="104"/>
    <col min="16129" max="16129" width="5.109375" style="104" customWidth="1"/>
    <col min="16130" max="16384" width="9.109375" style="104"/>
  </cols>
  <sheetData>
    <row r="1" spans="1:22" s="99" customFormat="1" ht="18">
      <c r="A1" s="131" t="s">
        <v>117</v>
      </c>
      <c r="B1" s="131"/>
      <c r="C1" s="131"/>
      <c r="D1" s="131"/>
      <c r="E1" s="131"/>
      <c r="F1" s="131"/>
      <c r="G1" s="131"/>
      <c r="H1" s="131"/>
      <c r="I1" s="131"/>
      <c r="J1" s="131"/>
      <c r="K1" s="131"/>
      <c r="L1" s="131"/>
      <c r="M1" s="131"/>
      <c r="N1" s="131"/>
      <c r="O1" s="131"/>
      <c r="P1" s="131"/>
      <c r="Q1" s="131"/>
      <c r="R1" s="131"/>
    </row>
    <row r="2" spans="1:22" s="99" customFormat="1"/>
    <row r="3" spans="1:22" s="99" customFormat="1">
      <c r="B3" s="100" t="s">
        <v>118</v>
      </c>
    </row>
    <row r="4" spans="1:22" s="99" customFormat="1" ht="33.75" customHeight="1">
      <c r="B4" s="132" t="s">
        <v>119</v>
      </c>
      <c r="C4" s="132"/>
      <c r="D4" s="132"/>
      <c r="E4" s="132"/>
      <c r="F4" s="132"/>
      <c r="G4" s="132"/>
      <c r="H4" s="132"/>
      <c r="I4" s="132"/>
      <c r="J4" s="132"/>
      <c r="K4" s="132"/>
      <c r="L4" s="132"/>
      <c r="M4" s="132"/>
      <c r="N4" s="132"/>
      <c r="O4" s="132"/>
      <c r="P4" s="132"/>
      <c r="Q4" s="132"/>
      <c r="R4" s="132"/>
    </row>
    <row r="5" spans="1:22" s="99" customFormat="1">
      <c r="B5" s="132" t="s">
        <v>120</v>
      </c>
      <c r="C5" s="132"/>
      <c r="D5" s="132"/>
      <c r="E5" s="132"/>
      <c r="F5" s="132"/>
      <c r="G5" s="132"/>
      <c r="H5" s="132"/>
      <c r="I5" s="132"/>
      <c r="J5" s="132"/>
      <c r="K5" s="132"/>
      <c r="L5" s="132"/>
      <c r="M5" s="132"/>
      <c r="N5" s="132"/>
      <c r="O5" s="132"/>
      <c r="P5" s="132"/>
      <c r="Q5" s="132"/>
      <c r="R5" s="132"/>
    </row>
    <row r="6" spans="1:22" s="101" customFormat="1">
      <c r="B6" s="133" t="s">
        <v>121</v>
      </c>
      <c r="C6" s="133"/>
      <c r="D6" s="133"/>
      <c r="E6" s="133"/>
      <c r="F6" s="133"/>
      <c r="G6" s="133"/>
      <c r="H6" s="133"/>
      <c r="I6" s="133"/>
      <c r="J6" s="133"/>
      <c r="K6" s="133"/>
      <c r="L6" s="133"/>
      <c r="M6" s="133"/>
      <c r="N6" s="133"/>
      <c r="O6" s="133"/>
      <c r="P6" s="133"/>
      <c r="Q6" s="133"/>
      <c r="R6" s="133"/>
    </row>
    <row r="7" spans="1:22" s="99" customFormat="1"/>
    <row r="8" spans="1:22" s="100" customFormat="1">
      <c r="B8" s="100" t="s">
        <v>122</v>
      </c>
    </row>
    <row r="9" spans="1:22" s="100" customFormat="1">
      <c r="B9" s="102" t="s">
        <v>123</v>
      </c>
    </row>
    <row r="11" spans="1:22" s="103" customFormat="1">
      <c r="B11" s="100" t="s">
        <v>124</v>
      </c>
      <c r="C11" s="100"/>
      <c r="D11" s="100"/>
      <c r="E11" s="100"/>
      <c r="F11" s="100"/>
      <c r="G11" s="100"/>
      <c r="H11" s="100"/>
      <c r="I11" s="100"/>
      <c r="J11" s="100"/>
      <c r="K11" s="100"/>
      <c r="L11" s="100"/>
      <c r="M11" s="100"/>
      <c r="N11" s="100"/>
      <c r="O11" s="100"/>
      <c r="P11" s="100"/>
      <c r="Q11" s="100"/>
      <c r="R11" s="100"/>
    </row>
    <row r="12" spans="1:22">
      <c r="A12" s="99"/>
      <c r="B12" s="102" t="s">
        <v>125</v>
      </c>
      <c r="C12" s="99"/>
      <c r="D12" s="99"/>
      <c r="E12" s="99"/>
      <c r="F12" s="99"/>
      <c r="G12" s="99"/>
      <c r="H12" s="99"/>
      <c r="I12" s="99"/>
      <c r="J12" s="99"/>
      <c r="K12" s="99"/>
      <c r="L12" s="99"/>
      <c r="M12" s="99"/>
      <c r="N12" s="99"/>
      <c r="O12" s="99"/>
      <c r="P12" s="99"/>
      <c r="Q12" s="99"/>
      <c r="R12" s="99"/>
    </row>
    <row r="13" spans="1:22">
      <c r="A13" s="99"/>
      <c r="B13" s="102"/>
      <c r="C13" s="99"/>
      <c r="D13" s="99"/>
      <c r="E13" s="99"/>
      <c r="F13" s="99"/>
      <c r="G13" s="99"/>
      <c r="H13" s="99"/>
      <c r="I13" s="99"/>
      <c r="J13" s="99"/>
      <c r="K13" s="99"/>
      <c r="L13" s="99"/>
      <c r="M13" s="99"/>
      <c r="N13" s="99"/>
      <c r="O13" s="99"/>
      <c r="P13" s="99"/>
      <c r="Q13" s="99"/>
      <c r="R13" s="99"/>
    </row>
    <row r="14" spans="1:22" s="103" customFormat="1">
      <c r="B14" s="100" t="s">
        <v>126</v>
      </c>
      <c r="C14" s="100"/>
      <c r="D14" s="100"/>
      <c r="E14" s="100"/>
      <c r="F14" s="100"/>
      <c r="G14" s="100"/>
      <c r="H14" s="100"/>
      <c r="I14" s="100"/>
      <c r="J14" s="100"/>
      <c r="K14" s="102"/>
      <c r="L14" s="102"/>
      <c r="M14" s="102"/>
      <c r="N14" s="102"/>
      <c r="O14" s="102"/>
      <c r="P14" s="102"/>
      <c r="Q14" s="102"/>
      <c r="R14" s="102"/>
      <c r="S14" s="105"/>
      <c r="T14" s="105"/>
    </row>
    <row r="15" spans="1:22" ht="15" customHeight="1">
      <c r="A15" s="99"/>
      <c r="B15" s="126" t="s">
        <v>127</v>
      </c>
      <c r="C15" s="126"/>
      <c r="D15" s="126"/>
      <c r="E15" s="126"/>
      <c r="F15" s="126"/>
      <c r="G15" s="126"/>
      <c r="H15" s="126"/>
      <c r="I15" s="126"/>
      <c r="J15" s="126"/>
      <c r="K15" s="126"/>
      <c r="L15" s="126"/>
      <c r="M15" s="126"/>
      <c r="N15" s="126"/>
      <c r="O15" s="126"/>
      <c r="P15" s="126"/>
      <c r="Q15" s="126"/>
      <c r="R15" s="126"/>
      <c r="S15" s="106"/>
      <c r="T15" s="106"/>
      <c r="U15" s="106"/>
      <c r="V15" s="106"/>
    </row>
    <row r="16" spans="1:22">
      <c r="A16" s="99"/>
      <c r="B16" s="107"/>
      <c r="C16" s="107"/>
      <c r="D16" s="107"/>
      <c r="E16" s="107"/>
      <c r="F16" s="107"/>
      <c r="G16" s="107"/>
      <c r="H16" s="107"/>
      <c r="I16" s="107"/>
      <c r="J16" s="107"/>
      <c r="K16" s="107"/>
      <c r="L16" s="107"/>
      <c r="M16" s="107"/>
      <c r="N16" s="107"/>
      <c r="O16" s="107"/>
      <c r="P16" s="107"/>
      <c r="Q16" s="107"/>
      <c r="R16" s="107"/>
      <c r="S16" s="106"/>
      <c r="T16" s="106"/>
      <c r="U16" s="106"/>
      <c r="V16" s="106"/>
    </row>
    <row r="17" spans="1:20" s="103" customFormat="1">
      <c r="B17" s="100" t="s">
        <v>128</v>
      </c>
      <c r="C17" s="100"/>
      <c r="D17" s="100"/>
      <c r="E17" s="100"/>
      <c r="F17" s="100"/>
      <c r="G17" s="100"/>
      <c r="H17" s="100"/>
      <c r="I17" s="100"/>
      <c r="J17" s="102"/>
      <c r="K17" s="102"/>
      <c r="L17" s="102"/>
      <c r="M17" s="102"/>
      <c r="N17" s="102"/>
      <c r="O17" s="102"/>
      <c r="P17" s="102"/>
      <c r="Q17" s="102"/>
      <c r="R17" s="102"/>
      <c r="S17" s="105"/>
      <c r="T17" s="105"/>
    </row>
    <row r="18" spans="1:20" ht="65.25" customHeight="1">
      <c r="A18" s="99"/>
      <c r="B18" s="126" t="s">
        <v>129</v>
      </c>
      <c r="C18" s="126"/>
      <c r="D18" s="126"/>
      <c r="E18" s="126"/>
      <c r="F18" s="126"/>
      <c r="G18" s="126"/>
      <c r="H18" s="126"/>
      <c r="I18" s="126"/>
      <c r="J18" s="126"/>
      <c r="K18" s="126"/>
      <c r="L18" s="126"/>
      <c r="M18" s="126"/>
      <c r="N18" s="126"/>
      <c r="O18" s="126"/>
      <c r="P18" s="126"/>
      <c r="Q18" s="126"/>
      <c r="R18" s="126"/>
      <c r="S18" s="105"/>
      <c r="T18" s="105"/>
    </row>
    <row r="19" spans="1:20" ht="111" customHeight="1">
      <c r="A19" s="99"/>
      <c r="B19" s="126" t="s">
        <v>130</v>
      </c>
      <c r="C19" s="126"/>
      <c r="D19" s="126"/>
      <c r="E19" s="126"/>
      <c r="F19" s="126"/>
      <c r="G19" s="126"/>
      <c r="H19" s="126"/>
      <c r="I19" s="126"/>
      <c r="J19" s="126"/>
      <c r="K19" s="126"/>
      <c r="L19" s="126"/>
      <c r="M19" s="126"/>
      <c r="N19" s="126"/>
      <c r="O19" s="126"/>
      <c r="P19" s="126"/>
      <c r="Q19" s="126"/>
      <c r="R19" s="126"/>
      <c r="S19" s="105"/>
      <c r="T19" s="105"/>
    </row>
    <row r="20" spans="1:20">
      <c r="A20" s="99"/>
      <c r="B20" s="99"/>
      <c r="C20" s="99"/>
      <c r="D20" s="99"/>
      <c r="E20" s="99"/>
      <c r="F20" s="99"/>
      <c r="G20" s="99"/>
      <c r="H20" s="99"/>
      <c r="I20" s="99"/>
      <c r="J20" s="102"/>
      <c r="K20" s="102"/>
      <c r="L20" s="102"/>
      <c r="M20" s="102"/>
      <c r="N20" s="102"/>
      <c r="O20" s="102"/>
      <c r="P20" s="102"/>
      <c r="Q20" s="102"/>
      <c r="R20" s="102"/>
      <c r="S20" s="105"/>
      <c r="T20" s="105"/>
    </row>
    <row r="21" spans="1:20" s="103" customFormat="1">
      <c r="B21" s="100" t="s">
        <v>131</v>
      </c>
      <c r="C21" s="100"/>
      <c r="D21" s="100"/>
      <c r="E21" s="100"/>
      <c r="F21" s="100"/>
      <c r="G21" s="100"/>
      <c r="H21" s="100"/>
      <c r="I21" s="100"/>
      <c r="J21" s="100"/>
      <c r="K21" s="100"/>
      <c r="L21" s="100"/>
      <c r="M21" s="100"/>
      <c r="N21" s="100"/>
      <c r="O21" s="100"/>
      <c r="P21" s="100"/>
      <c r="Q21" s="100"/>
      <c r="R21" s="100"/>
    </row>
    <row r="22" spans="1:20" ht="74.25" customHeight="1">
      <c r="A22" s="99"/>
      <c r="B22" s="126" t="s">
        <v>132</v>
      </c>
      <c r="C22" s="126"/>
      <c r="D22" s="126"/>
      <c r="E22" s="126"/>
      <c r="F22" s="126"/>
      <c r="G22" s="126"/>
      <c r="H22" s="126"/>
      <c r="I22" s="126"/>
      <c r="J22" s="126"/>
      <c r="K22" s="126"/>
      <c r="L22" s="126"/>
      <c r="M22" s="126"/>
      <c r="N22" s="126"/>
      <c r="O22" s="126"/>
      <c r="P22" s="126"/>
      <c r="Q22" s="126"/>
      <c r="R22" s="126"/>
    </row>
    <row r="23" spans="1:20">
      <c r="A23" s="99"/>
      <c r="B23" s="99"/>
      <c r="C23" s="99"/>
      <c r="D23" s="99"/>
      <c r="E23" s="99"/>
      <c r="F23" s="99"/>
      <c r="G23" s="99"/>
      <c r="H23" s="99"/>
      <c r="I23" s="99"/>
      <c r="J23" s="99"/>
      <c r="K23" s="99"/>
      <c r="L23" s="99"/>
      <c r="M23" s="99"/>
      <c r="N23" s="99"/>
      <c r="O23" s="99"/>
      <c r="P23" s="99"/>
      <c r="Q23" s="99"/>
      <c r="R23" s="99"/>
    </row>
    <row r="24" spans="1:20" s="103" customFormat="1">
      <c r="B24" s="100" t="s">
        <v>133</v>
      </c>
      <c r="C24" s="100"/>
      <c r="D24" s="100"/>
      <c r="E24" s="100"/>
      <c r="F24" s="100"/>
      <c r="G24" s="100"/>
      <c r="H24" s="100"/>
      <c r="I24" s="100"/>
      <c r="J24" s="100"/>
      <c r="K24" s="100"/>
      <c r="L24" s="100"/>
      <c r="M24" s="100"/>
      <c r="N24" s="100"/>
      <c r="O24" s="100"/>
      <c r="P24" s="100"/>
      <c r="Q24" s="100"/>
      <c r="R24" s="100"/>
    </row>
    <row r="25" spans="1:20">
      <c r="A25" s="99"/>
      <c r="B25" s="126" t="s">
        <v>134</v>
      </c>
      <c r="C25" s="126"/>
      <c r="D25" s="126"/>
      <c r="E25" s="126"/>
      <c r="F25" s="126"/>
      <c r="G25" s="126"/>
      <c r="H25" s="126"/>
      <c r="I25" s="126"/>
      <c r="J25" s="126"/>
      <c r="K25" s="126"/>
      <c r="L25" s="126"/>
      <c r="M25" s="126"/>
      <c r="N25" s="126"/>
      <c r="O25" s="126"/>
      <c r="P25" s="126"/>
      <c r="Q25" s="126"/>
      <c r="R25" s="126"/>
    </row>
    <row r="26" spans="1:20">
      <c r="A26" s="99"/>
      <c r="B26" s="108"/>
      <c r="C26" s="108"/>
      <c r="D26" s="108"/>
      <c r="E26" s="108"/>
      <c r="F26" s="108"/>
      <c r="G26" s="108"/>
      <c r="H26" s="108"/>
      <c r="I26" s="108"/>
      <c r="J26" s="108"/>
      <c r="K26" s="108"/>
      <c r="L26" s="108"/>
      <c r="M26" s="108"/>
      <c r="N26" s="108"/>
      <c r="O26" s="108"/>
      <c r="P26" s="108"/>
      <c r="Q26" s="108"/>
      <c r="R26" s="108"/>
    </row>
    <row r="27" spans="1:20">
      <c r="A27" s="99"/>
      <c r="B27" s="100" t="s">
        <v>135</v>
      </c>
      <c r="C27" s="108"/>
      <c r="D27" s="108"/>
      <c r="E27" s="108"/>
      <c r="F27" s="108"/>
      <c r="G27" s="108"/>
      <c r="H27" s="108"/>
      <c r="I27" s="108"/>
      <c r="J27" s="108"/>
      <c r="K27" s="108"/>
      <c r="L27" s="108"/>
      <c r="M27" s="108"/>
      <c r="N27" s="108"/>
      <c r="O27" s="108"/>
      <c r="P27" s="108"/>
      <c r="Q27" s="108"/>
      <c r="R27" s="108"/>
    </row>
    <row r="28" spans="1:20">
      <c r="A28" s="99"/>
      <c r="B28" s="130" t="s">
        <v>136</v>
      </c>
      <c r="C28" s="126"/>
      <c r="D28" s="126"/>
      <c r="E28" s="126"/>
      <c r="F28" s="126"/>
      <c r="G28" s="126"/>
      <c r="H28" s="126"/>
      <c r="I28" s="126"/>
      <c r="J28" s="126"/>
      <c r="K28" s="126"/>
      <c r="L28" s="126"/>
      <c r="M28" s="126"/>
      <c r="N28" s="126"/>
      <c r="O28" s="126"/>
      <c r="P28" s="126"/>
      <c r="Q28" s="126"/>
      <c r="R28" s="126"/>
    </row>
    <row r="29" spans="1:20">
      <c r="A29" s="99"/>
      <c r="B29" s="130" t="s">
        <v>137</v>
      </c>
      <c r="C29" s="126"/>
      <c r="D29" s="126"/>
      <c r="E29" s="126"/>
      <c r="F29" s="126"/>
      <c r="G29" s="126"/>
      <c r="H29" s="126"/>
      <c r="I29" s="126"/>
      <c r="J29" s="126"/>
      <c r="K29" s="126"/>
      <c r="L29" s="126"/>
      <c r="M29" s="126"/>
      <c r="N29" s="126"/>
      <c r="O29" s="126"/>
      <c r="P29" s="126"/>
      <c r="Q29" s="126"/>
      <c r="R29" s="126"/>
    </row>
    <row r="30" spans="1:20">
      <c r="A30" s="99"/>
      <c r="B30" s="130" t="s">
        <v>138</v>
      </c>
      <c r="C30" s="126"/>
      <c r="D30" s="126"/>
      <c r="E30" s="126"/>
      <c r="F30" s="126"/>
      <c r="G30" s="126"/>
      <c r="H30" s="126"/>
      <c r="I30" s="126"/>
      <c r="J30" s="126"/>
      <c r="K30" s="126"/>
      <c r="L30" s="126"/>
      <c r="M30" s="126"/>
      <c r="N30" s="126"/>
      <c r="O30" s="126"/>
      <c r="P30" s="126"/>
      <c r="Q30" s="126"/>
      <c r="R30" s="126"/>
    </row>
    <row r="31" spans="1:20">
      <c r="A31" s="99"/>
      <c r="B31" s="130" t="s">
        <v>139</v>
      </c>
      <c r="C31" s="126"/>
      <c r="D31" s="126"/>
      <c r="E31" s="126"/>
      <c r="F31" s="126"/>
      <c r="G31" s="126"/>
      <c r="H31" s="126"/>
      <c r="I31" s="126"/>
      <c r="J31" s="126"/>
      <c r="K31" s="126"/>
      <c r="L31" s="126"/>
      <c r="M31" s="126"/>
      <c r="N31" s="126"/>
      <c r="O31" s="126"/>
      <c r="P31" s="126"/>
      <c r="Q31" s="126"/>
      <c r="R31" s="126"/>
    </row>
    <row r="32" spans="1:20">
      <c r="A32" s="99"/>
      <c r="B32" s="130" t="s">
        <v>140</v>
      </c>
      <c r="C32" s="126"/>
      <c r="D32" s="126"/>
      <c r="E32" s="126"/>
      <c r="F32" s="126"/>
      <c r="G32" s="126"/>
      <c r="H32" s="126"/>
      <c r="I32" s="126"/>
      <c r="J32" s="126"/>
      <c r="K32" s="126"/>
      <c r="L32" s="126"/>
      <c r="M32" s="126"/>
      <c r="N32" s="126"/>
      <c r="O32" s="126"/>
      <c r="P32" s="126"/>
      <c r="Q32" s="126"/>
      <c r="R32" s="126"/>
    </row>
    <row r="33" spans="1:18">
      <c r="A33" s="99"/>
      <c r="B33" s="130" t="s">
        <v>141</v>
      </c>
      <c r="C33" s="126"/>
      <c r="D33" s="126"/>
      <c r="E33" s="126"/>
      <c r="F33" s="126"/>
      <c r="G33" s="126"/>
      <c r="H33" s="126"/>
      <c r="I33" s="126"/>
      <c r="J33" s="126"/>
      <c r="K33" s="126"/>
      <c r="L33" s="126"/>
      <c r="M33" s="126"/>
      <c r="N33" s="126"/>
      <c r="O33" s="126"/>
      <c r="P33" s="126"/>
      <c r="Q33" s="126"/>
      <c r="R33" s="126"/>
    </row>
    <row r="34" spans="1:18">
      <c r="A34" s="99"/>
      <c r="B34" s="130" t="s">
        <v>142</v>
      </c>
      <c r="C34" s="126"/>
      <c r="D34" s="126"/>
      <c r="E34" s="126"/>
      <c r="F34" s="126"/>
      <c r="G34" s="126"/>
      <c r="H34" s="126"/>
      <c r="I34" s="126"/>
      <c r="J34" s="126"/>
      <c r="K34" s="126"/>
      <c r="L34" s="126"/>
      <c r="M34" s="126"/>
      <c r="N34" s="126"/>
      <c r="O34" s="126"/>
      <c r="P34" s="126"/>
      <c r="Q34" s="126"/>
      <c r="R34" s="126"/>
    </row>
    <row r="35" spans="1:18">
      <c r="A35" s="99"/>
      <c r="B35" s="130" t="s">
        <v>143</v>
      </c>
      <c r="C35" s="126"/>
      <c r="D35" s="126"/>
      <c r="E35" s="126"/>
      <c r="F35" s="126"/>
      <c r="G35" s="126"/>
      <c r="H35" s="126"/>
      <c r="I35" s="126"/>
      <c r="J35" s="126"/>
      <c r="K35" s="126"/>
      <c r="L35" s="126"/>
      <c r="M35" s="126"/>
      <c r="N35" s="126"/>
      <c r="O35" s="126"/>
      <c r="P35" s="126"/>
      <c r="Q35" s="126"/>
      <c r="R35" s="126"/>
    </row>
    <row r="36" spans="1:18">
      <c r="A36" s="99"/>
      <c r="B36" s="130" t="s">
        <v>144</v>
      </c>
      <c r="C36" s="126"/>
      <c r="D36" s="126"/>
      <c r="E36" s="126"/>
      <c r="F36" s="126"/>
      <c r="G36" s="126"/>
      <c r="H36" s="126"/>
      <c r="I36" s="126"/>
      <c r="J36" s="126"/>
      <c r="K36" s="126"/>
      <c r="L36" s="126"/>
      <c r="M36" s="126"/>
      <c r="N36" s="126"/>
      <c r="O36" s="126"/>
      <c r="P36" s="126"/>
      <c r="Q36" s="126"/>
      <c r="R36" s="126"/>
    </row>
    <row r="37" spans="1:18">
      <c r="A37" s="99"/>
      <c r="B37" s="130" t="s">
        <v>145</v>
      </c>
      <c r="C37" s="126"/>
      <c r="D37" s="126"/>
      <c r="E37" s="126"/>
      <c r="F37" s="126"/>
      <c r="G37" s="126"/>
      <c r="H37" s="126"/>
      <c r="I37" s="126"/>
      <c r="J37" s="126"/>
      <c r="K37" s="126"/>
      <c r="L37" s="126"/>
      <c r="M37" s="126"/>
      <c r="N37" s="126"/>
      <c r="O37" s="126"/>
      <c r="P37" s="126"/>
      <c r="Q37" s="126"/>
      <c r="R37" s="126"/>
    </row>
    <row r="38" spans="1:18">
      <c r="A38" s="99"/>
      <c r="B38" s="108"/>
      <c r="C38" s="108"/>
      <c r="D38" s="108"/>
      <c r="E38" s="108"/>
      <c r="F38" s="108"/>
      <c r="G38" s="108"/>
      <c r="H38" s="108"/>
      <c r="I38" s="108"/>
      <c r="J38" s="108"/>
      <c r="K38" s="108"/>
      <c r="L38" s="108"/>
      <c r="M38" s="108"/>
      <c r="N38" s="108"/>
      <c r="O38" s="108"/>
      <c r="P38" s="108"/>
      <c r="Q38" s="108"/>
      <c r="R38" s="108"/>
    </row>
    <row r="39" spans="1:18" s="103" customFormat="1">
      <c r="B39" s="100" t="s">
        <v>146</v>
      </c>
      <c r="C39" s="100"/>
      <c r="D39" s="100"/>
      <c r="E39" s="100"/>
      <c r="F39" s="100"/>
      <c r="G39" s="100"/>
      <c r="H39" s="100"/>
      <c r="I39" s="100"/>
      <c r="J39" s="100"/>
      <c r="K39" s="100"/>
      <c r="L39" s="100"/>
      <c r="M39" s="100"/>
      <c r="N39" s="100"/>
      <c r="O39" s="100"/>
      <c r="P39" s="100"/>
      <c r="Q39" s="100"/>
      <c r="R39" s="100"/>
    </row>
    <row r="40" spans="1:18" ht="15.75" customHeight="1">
      <c r="A40" s="99"/>
      <c r="B40" s="126" t="s">
        <v>147</v>
      </c>
      <c r="C40" s="126"/>
      <c r="D40" s="126"/>
      <c r="E40" s="126"/>
      <c r="F40" s="126"/>
      <c r="G40" s="126"/>
      <c r="H40" s="126"/>
      <c r="I40" s="126"/>
      <c r="J40" s="126"/>
      <c r="K40" s="126"/>
      <c r="L40" s="126"/>
      <c r="M40" s="126"/>
      <c r="N40" s="126"/>
      <c r="O40" s="126"/>
      <c r="P40" s="126"/>
      <c r="Q40" s="126"/>
      <c r="R40" s="126"/>
    </row>
    <row r="41" spans="1:18">
      <c r="A41" s="99"/>
      <c r="B41" s="99"/>
      <c r="C41" s="99"/>
      <c r="D41" s="99"/>
      <c r="E41" s="99"/>
      <c r="F41" s="99"/>
      <c r="G41" s="99"/>
      <c r="H41" s="99"/>
      <c r="I41" s="99"/>
      <c r="J41" s="99"/>
      <c r="K41" s="99"/>
      <c r="L41" s="99"/>
      <c r="M41" s="99"/>
      <c r="N41" s="99"/>
      <c r="O41" s="99"/>
      <c r="P41" s="99"/>
      <c r="Q41" s="99"/>
      <c r="R41" s="99"/>
    </row>
    <row r="42" spans="1:18" s="103" customFormat="1">
      <c r="B42" s="100" t="s">
        <v>148</v>
      </c>
      <c r="C42" s="100"/>
      <c r="D42" s="100"/>
      <c r="E42" s="100"/>
      <c r="F42" s="100"/>
      <c r="G42" s="100"/>
      <c r="H42" s="100"/>
      <c r="I42" s="100"/>
      <c r="J42" s="100"/>
      <c r="K42" s="100"/>
      <c r="L42" s="100"/>
      <c r="M42" s="100"/>
      <c r="N42" s="100"/>
      <c r="O42" s="100"/>
      <c r="P42" s="100"/>
      <c r="Q42" s="100"/>
      <c r="R42" s="100"/>
    </row>
    <row r="43" spans="1:18">
      <c r="A43" s="99"/>
      <c r="B43" s="126" t="s">
        <v>149</v>
      </c>
      <c r="C43" s="126"/>
      <c r="D43" s="126"/>
      <c r="E43" s="126"/>
      <c r="F43" s="126"/>
      <c r="G43" s="126"/>
      <c r="H43" s="126"/>
      <c r="I43" s="126"/>
      <c r="J43" s="126"/>
      <c r="K43" s="126"/>
      <c r="L43" s="126"/>
      <c r="M43" s="126"/>
      <c r="N43" s="126"/>
      <c r="O43" s="126"/>
      <c r="P43" s="126"/>
      <c r="Q43" s="126"/>
      <c r="R43" s="126"/>
    </row>
    <row r="44" spans="1:18">
      <c r="A44" s="99"/>
      <c r="B44" s="99"/>
      <c r="C44" s="99"/>
      <c r="D44" s="99"/>
      <c r="E44" s="99"/>
      <c r="F44" s="99"/>
      <c r="G44" s="99"/>
      <c r="H44" s="99"/>
      <c r="I44" s="99"/>
      <c r="J44" s="99"/>
      <c r="K44" s="99"/>
      <c r="L44" s="99"/>
      <c r="M44" s="99"/>
      <c r="N44" s="99"/>
      <c r="O44" s="99"/>
      <c r="P44" s="99"/>
      <c r="Q44" s="99"/>
      <c r="R44" s="99"/>
    </row>
    <row r="45" spans="1:18" s="103" customFormat="1">
      <c r="B45" s="100" t="s">
        <v>150</v>
      </c>
      <c r="C45" s="100"/>
      <c r="D45" s="100"/>
      <c r="E45" s="100"/>
      <c r="F45" s="100"/>
      <c r="G45" s="100"/>
      <c r="H45" s="100"/>
      <c r="I45" s="100"/>
      <c r="J45" s="100"/>
      <c r="K45" s="100"/>
      <c r="L45" s="100"/>
      <c r="M45" s="100"/>
      <c r="N45" s="100"/>
      <c r="O45" s="100"/>
      <c r="P45" s="100"/>
      <c r="Q45" s="100"/>
      <c r="R45" s="100"/>
    </row>
    <row r="46" spans="1:18">
      <c r="A46" s="99"/>
      <c r="B46" s="126" t="s">
        <v>151</v>
      </c>
      <c r="C46" s="126"/>
      <c r="D46" s="126"/>
      <c r="E46" s="126"/>
      <c r="F46" s="126"/>
      <c r="G46" s="126"/>
      <c r="H46" s="126"/>
      <c r="I46" s="126"/>
      <c r="J46" s="126"/>
      <c r="K46" s="126"/>
      <c r="L46" s="126"/>
      <c r="M46" s="126"/>
      <c r="N46" s="126"/>
      <c r="O46" s="126"/>
      <c r="P46" s="126"/>
      <c r="Q46" s="126"/>
      <c r="R46" s="126"/>
    </row>
    <row r="47" spans="1:18">
      <c r="A47" s="99"/>
      <c r="B47" s="99"/>
      <c r="C47" s="99"/>
      <c r="D47" s="99"/>
      <c r="E47" s="99"/>
      <c r="F47" s="99"/>
      <c r="G47" s="99"/>
      <c r="H47" s="99"/>
      <c r="I47" s="99"/>
      <c r="J47" s="99"/>
      <c r="K47" s="99"/>
      <c r="L47" s="99"/>
      <c r="M47" s="99"/>
      <c r="N47" s="99"/>
      <c r="O47" s="99"/>
      <c r="P47" s="99"/>
      <c r="Q47" s="99"/>
      <c r="R47" s="99"/>
    </row>
    <row r="48" spans="1:18" s="103" customFormat="1">
      <c r="B48" s="100" t="s">
        <v>152</v>
      </c>
      <c r="C48" s="100"/>
      <c r="D48" s="100"/>
      <c r="E48" s="100"/>
      <c r="F48" s="100"/>
      <c r="G48" s="100"/>
      <c r="H48" s="100"/>
      <c r="I48" s="100"/>
      <c r="J48" s="100"/>
      <c r="K48" s="100"/>
      <c r="L48" s="100"/>
      <c r="M48" s="100"/>
      <c r="N48" s="100"/>
      <c r="O48" s="100"/>
      <c r="P48" s="100"/>
      <c r="Q48" s="100"/>
      <c r="R48" s="100"/>
    </row>
    <row r="49" spans="1:18">
      <c r="A49" s="99"/>
      <c r="B49" s="126" t="s">
        <v>153</v>
      </c>
      <c r="C49" s="126"/>
      <c r="D49" s="126"/>
      <c r="E49" s="126"/>
      <c r="F49" s="126"/>
      <c r="G49" s="126"/>
      <c r="H49" s="126"/>
      <c r="I49" s="126"/>
      <c r="J49" s="126"/>
      <c r="K49" s="126"/>
      <c r="L49" s="126"/>
      <c r="M49" s="126"/>
      <c r="N49" s="126"/>
      <c r="O49" s="126"/>
      <c r="P49" s="126"/>
      <c r="Q49" s="126"/>
      <c r="R49" s="126"/>
    </row>
    <row r="50" spans="1:18">
      <c r="A50" s="99"/>
      <c r="B50" s="99"/>
      <c r="C50" s="99"/>
      <c r="D50" s="99"/>
      <c r="E50" s="99"/>
      <c r="F50" s="99"/>
      <c r="G50" s="99"/>
      <c r="H50" s="99"/>
      <c r="I50" s="99"/>
      <c r="J50" s="99"/>
      <c r="K50" s="99"/>
      <c r="L50" s="99"/>
      <c r="M50" s="99"/>
      <c r="N50" s="99"/>
      <c r="O50" s="99"/>
      <c r="P50" s="99"/>
      <c r="Q50" s="99"/>
      <c r="R50" s="99"/>
    </row>
    <row r="51" spans="1:18">
      <c r="A51" s="99"/>
      <c r="B51" s="100" t="s">
        <v>154</v>
      </c>
      <c r="C51" s="100"/>
      <c r="D51" s="100"/>
      <c r="E51" s="100"/>
      <c r="F51" s="100"/>
      <c r="G51" s="100"/>
      <c r="H51" s="100"/>
      <c r="I51" s="100"/>
      <c r="J51" s="100"/>
      <c r="K51" s="100"/>
      <c r="L51" s="100"/>
      <c r="M51" s="100"/>
      <c r="N51" s="100"/>
      <c r="O51" s="100"/>
      <c r="P51" s="100"/>
      <c r="Q51" s="100"/>
      <c r="R51" s="100"/>
    </row>
    <row r="52" spans="1:18" ht="60.75" customHeight="1">
      <c r="A52" s="99"/>
      <c r="B52" s="127" t="s">
        <v>155</v>
      </c>
      <c r="C52" s="128"/>
      <c r="D52" s="128"/>
      <c r="E52" s="128"/>
      <c r="F52" s="128"/>
      <c r="G52" s="128"/>
      <c r="H52" s="128"/>
      <c r="I52" s="128"/>
      <c r="J52" s="128"/>
      <c r="K52" s="128"/>
      <c r="L52" s="128"/>
      <c r="M52" s="128"/>
      <c r="N52" s="128"/>
      <c r="O52" s="128"/>
      <c r="P52" s="128"/>
      <c r="Q52" s="128"/>
      <c r="R52" s="128"/>
    </row>
    <row r="53" spans="1:18" ht="11.25" customHeight="1">
      <c r="A53" s="99"/>
      <c r="B53" s="109"/>
      <c r="C53" s="110"/>
      <c r="D53" s="110"/>
      <c r="E53" s="110"/>
      <c r="F53" s="110"/>
      <c r="G53" s="110"/>
      <c r="H53" s="110"/>
      <c r="I53" s="110"/>
      <c r="J53" s="110"/>
      <c r="K53" s="110"/>
      <c r="L53" s="110"/>
      <c r="M53" s="110"/>
      <c r="N53" s="110"/>
      <c r="O53" s="110"/>
      <c r="P53" s="110"/>
      <c r="Q53" s="110"/>
      <c r="R53" s="110"/>
    </row>
    <row r="54" spans="1:18" ht="46.5" customHeight="1">
      <c r="A54" s="99"/>
      <c r="B54" s="127" t="s">
        <v>156</v>
      </c>
      <c r="C54" s="128"/>
      <c r="D54" s="128"/>
      <c r="E54" s="128"/>
      <c r="F54" s="128"/>
      <c r="G54" s="128"/>
      <c r="H54" s="128"/>
      <c r="I54" s="128"/>
      <c r="J54" s="128"/>
      <c r="K54" s="128"/>
      <c r="L54" s="128"/>
      <c r="M54" s="128"/>
      <c r="N54" s="128"/>
      <c r="O54" s="128"/>
      <c r="P54" s="128"/>
      <c r="Q54" s="128"/>
      <c r="R54" s="128"/>
    </row>
    <row r="55" spans="1:18" ht="57.75" customHeight="1">
      <c r="A55" s="99"/>
      <c r="B55" s="128" t="s">
        <v>157</v>
      </c>
      <c r="C55" s="128"/>
      <c r="D55" s="128"/>
      <c r="E55" s="128"/>
      <c r="F55" s="128"/>
      <c r="G55" s="128"/>
      <c r="H55" s="128"/>
      <c r="I55" s="128"/>
      <c r="J55" s="128"/>
      <c r="K55" s="128"/>
      <c r="L55" s="128"/>
      <c r="M55" s="128"/>
      <c r="N55" s="128"/>
      <c r="O55" s="128"/>
      <c r="P55" s="128"/>
      <c r="Q55" s="128"/>
      <c r="R55" s="128"/>
    </row>
    <row r="56" spans="1:18" ht="39.75" customHeight="1">
      <c r="A56" s="99"/>
      <c r="B56" s="128" t="s">
        <v>158</v>
      </c>
      <c r="C56" s="128"/>
      <c r="D56" s="128"/>
      <c r="E56" s="128"/>
      <c r="F56" s="128"/>
      <c r="G56" s="128"/>
      <c r="H56" s="128"/>
      <c r="I56" s="128"/>
      <c r="J56" s="128"/>
      <c r="K56" s="128"/>
      <c r="L56" s="128"/>
      <c r="M56" s="128"/>
      <c r="N56" s="128"/>
      <c r="O56" s="128"/>
      <c r="P56" s="128"/>
      <c r="Q56" s="128"/>
      <c r="R56" s="128"/>
    </row>
    <row r="57" spans="1:18">
      <c r="A57" s="99"/>
      <c r="B57" s="110"/>
      <c r="C57" s="110"/>
      <c r="D57" s="110"/>
      <c r="E57" s="110"/>
      <c r="F57" s="110"/>
      <c r="G57" s="110"/>
      <c r="H57" s="110"/>
      <c r="I57" s="110"/>
      <c r="J57" s="110"/>
      <c r="K57" s="110"/>
      <c r="L57" s="110"/>
      <c r="M57" s="110"/>
      <c r="N57" s="110"/>
      <c r="O57" s="110"/>
      <c r="P57" s="110"/>
      <c r="Q57" s="110"/>
      <c r="R57" s="110"/>
    </row>
    <row r="58" spans="1:18" ht="60" customHeight="1">
      <c r="A58" s="99"/>
      <c r="B58" s="127" t="s">
        <v>159</v>
      </c>
      <c r="C58" s="129"/>
      <c r="D58" s="129"/>
      <c r="E58" s="129"/>
      <c r="F58" s="129"/>
      <c r="G58" s="129"/>
      <c r="H58" s="129"/>
      <c r="I58" s="129"/>
      <c r="J58" s="129"/>
      <c r="K58" s="129"/>
      <c r="L58" s="129"/>
      <c r="M58" s="129"/>
      <c r="N58" s="129"/>
      <c r="O58" s="129"/>
      <c r="P58" s="129"/>
      <c r="Q58" s="129"/>
      <c r="R58" s="129"/>
    </row>
    <row r="59" spans="1:18" ht="45" customHeight="1">
      <c r="A59" s="99"/>
      <c r="B59" s="128" t="s">
        <v>160</v>
      </c>
      <c r="C59" s="129"/>
      <c r="D59" s="129"/>
      <c r="E59" s="129"/>
      <c r="F59" s="129"/>
      <c r="G59" s="129"/>
      <c r="H59" s="129"/>
      <c r="I59" s="129"/>
      <c r="J59" s="129"/>
      <c r="K59" s="129"/>
      <c r="L59" s="129"/>
      <c r="M59" s="129"/>
      <c r="N59" s="129"/>
      <c r="O59" s="129"/>
      <c r="P59" s="129"/>
      <c r="Q59" s="129"/>
      <c r="R59" s="129"/>
    </row>
    <row r="60" spans="1:18" ht="15.75" customHeight="1">
      <c r="A60" s="99"/>
      <c r="B60" s="110"/>
      <c r="C60" s="111"/>
      <c r="D60" s="111"/>
      <c r="E60" s="111"/>
      <c r="F60" s="111"/>
      <c r="G60" s="111"/>
      <c r="H60" s="111"/>
      <c r="I60" s="111"/>
      <c r="J60" s="111"/>
      <c r="K60" s="111"/>
      <c r="L60" s="111"/>
      <c r="M60" s="111"/>
      <c r="N60" s="111"/>
      <c r="O60" s="111"/>
      <c r="P60" s="111"/>
      <c r="Q60" s="111"/>
      <c r="R60" s="111"/>
    </row>
    <row r="61" spans="1:18" ht="40.5" customHeight="1">
      <c r="A61" s="99"/>
      <c r="B61" s="127" t="s">
        <v>161</v>
      </c>
      <c r="C61" s="129"/>
      <c r="D61" s="129"/>
      <c r="E61" s="129"/>
      <c r="F61" s="129"/>
      <c r="G61" s="129"/>
      <c r="H61" s="129"/>
      <c r="I61" s="129"/>
      <c r="J61" s="129"/>
      <c r="K61" s="129"/>
      <c r="L61" s="129"/>
      <c r="M61" s="129"/>
      <c r="N61" s="129"/>
      <c r="O61" s="129"/>
      <c r="P61" s="129"/>
      <c r="Q61" s="129"/>
      <c r="R61" s="129"/>
    </row>
    <row r="62" spans="1:18" ht="12" customHeight="1">
      <c r="A62" s="99"/>
      <c r="B62" s="99"/>
      <c r="C62" s="99"/>
      <c r="D62" s="99"/>
      <c r="E62" s="99"/>
      <c r="F62" s="99"/>
      <c r="G62" s="99"/>
      <c r="H62" s="99"/>
      <c r="I62" s="99"/>
      <c r="J62" s="99"/>
      <c r="K62" s="99"/>
      <c r="L62" s="99"/>
      <c r="M62" s="99"/>
      <c r="N62" s="99"/>
      <c r="O62" s="99"/>
      <c r="P62" s="99"/>
      <c r="Q62" s="99"/>
      <c r="R62" s="99"/>
    </row>
    <row r="63" spans="1:18" s="103" customFormat="1">
      <c r="B63" s="100" t="s">
        <v>162</v>
      </c>
      <c r="C63" s="100"/>
      <c r="D63" s="100"/>
      <c r="E63" s="100"/>
      <c r="F63" s="100"/>
      <c r="G63" s="100"/>
      <c r="H63" s="100"/>
      <c r="I63" s="100"/>
      <c r="J63" s="100"/>
      <c r="K63" s="100"/>
      <c r="L63" s="100"/>
      <c r="M63" s="100"/>
      <c r="N63" s="100"/>
      <c r="O63" s="100"/>
      <c r="P63" s="100"/>
      <c r="Q63" s="100"/>
      <c r="R63" s="100"/>
    </row>
    <row r="64" spans="1:18" s="103" customFormat="1" ht="33" customHeight="1">
      <c r="A64" s="100"/>
      <c r="B64" s="126" t="s">
        <v>163</v>
      </c>
      <c r="C64" s="126"/>
      <c r="D64" s="126"/>
      <c r="E64" s="126"/>
      <c r="F64" s="126"/>
      <c r="G64" s="126"/>
      <c r="H64" s="126"/>
      <c r="I64" s="126"/>
      <c r="J64" s="126"/>
      <c r="K64" s="126"/>
      <c r="L64" s="126"/>
      <c r="M64" s="126"/>
      <c r="N64" s="126"/>
      <c r="O64" s="126"/>
      <c r="P64" s="126"/>
      <c r="Q64" s="126"/>
      <c r="R64" s="126"/>
    </row>
    <row r="65" spans="1:18">
      <c r="A65" s="99"/>
      <c r="B65" s="99"/>
      <c r="C65" s="99"/>
      <c r="D65" s="99"/>
      <c r="E65" s="99"/>
      <c r="F65" s="99"/>
      <c r="G65" s="99"/>
      <c r="H65" s="99"/>
      <c r="I65" s="99"/>
      <c r="J65" s="99"/>
      <c r="K65" s="99"/>
      <c r="L65" s="99"/>
      <c r="M65" s="99"/>
      <c r="N65" s="99"/>
      <c r="O65" s="99"/>
      <c r="P65" s="99"/>
      <c r="Q65" s="99"/>
      <c r="R65" s="99"/>
    </row>
    <row r="66" spans="1:18" s="103" customFormat="1">
      <c r="B66" s="100" t="s">
        <v>164</v>
      </c>
      <c r="C66" s="100"/>
      <c r="D66" s="100"/>
      <c r="E66" s="100"/>
      <c r="F66" s="100"/>
      <c r="G66" s="100"/>
      <c r="H66" s="100"/>
      <c r="I66" s="100"/>
      <c r="J66" s="100"/>
      <c r="K66" s="100"/>
      <c r="L66" s="100"/>
      <c r="M66" s="100"/>
      <c r="N66" s="100"/>
      <c r="O66" s="100"/>
      <c r="P66" s="100"/>
      <c r="Q66" s="100"/>
      <c r="R66" s="100"/>
    </row>
    <row r="67" spans="1:18" s="103" customFormat="1" ht="33" customHeight="1">
      <c r="A67" s="100"/>
      <c r="B67" s="126" t="s">
        <v>165</v>
      </c>
      <c r="C67" s="126"/>
      <c r="D67" s="126"/>
      <c r="E67" s="126"/>
      <c r="F67" s="126"/>
      <c r="G67" s="126"/>
      <c r="H67" s="126"/>
      <c r="I67" s="126"/>
      <c r="J67" s="126"/>
      <c r="K67" s="126"/>
      <c r="L67" s="126"/>
      <c r="M67" s="126"/>
      <c r="N67" s="126"/>
      <c r="O67" s="126"/>
      <c r="P67" s="126"/>
      <c r="Q67" s="126"/>
      <c r="R67" s="126"/>
    </row>
    <row r="68" spans="1:18">
      <c r="A68" s="99"/>
      <c r="B68" s="99"/>
      <c r="C68" s="99"/>
      <c r="D68" s="99"/>
      <c r="E68" s="99"/>
      <c r="F68" s="99"/>
      <c r="G68" s="99"/>
      <c r="H68" s="99"/>
      <c r="I68" s="99"/>
      <c r="J68" s="99"/>
      <c r="K68" s="99"/>
      <c r="L68" s="99"/>
      <c r="M68" s="99"/>
      <c r="N68" s="99"/>
      <c r="O68" s="99"/>
      <c r="P68" s="99"/>
      <c r="Q68" s="99"/>
      <c r="R68" s="99"/>
    </row>
    <row r="69" spans="1:18" s="103" customFormat="1">
      <c r="B69" s="100" t="s">
        <v>166</v>
      </c>
      <c r="C69" s="100"/>
      <c r="D69" s="100"/>
      <c r="E69" s="100"/>
      <c r="F69" s="100"/>
      <c r="G69" s="100"/>
      <c r="H69" s="100"/>
      <c r="I69" s="100"/>
      <c r="J69" s="100"/>
      <c r="K69" s="100"/>
      <c r="L69" s="100"/>
      <c r="M69" s="100"/>
      <c r="N69" s="100"/>
      <c r="O69" s="100"/>
      <c r="P69" s="100"/>
      <c r="Q69" s="100"/>
      <c r="R69" s="100"/>
    </row>
    <row r="70" spans="1:18" s="103" customFormat="1" ht="31.5" customHeight="1">
      <c r="A70" s="100"/>
      <c r="B70" s="126" t="s">
        <v>167</v>
      </c>
      <c r="C70" s="126"/>
      <c r="D70" s="126"/>
      <c r="E70" s="126"/>
      <c r="F70" s="126"/>
      <c r="G70" s="126"/>
      <c r="H70" s="126"/>
      <c r="I70" s="126"/>
      <c r="J70" s="126"/>
      <c r="K70" s="126"/>
      <c r="L70" s="126"/>
      <c r="M70" s="126"/>
      <c r="N70" s="126"/>
      <c r="O70" s="126"/>
      <c r="P70" s="126"/>
      <c r="Q70" s="126"/>
      <c r="R70" s="126"/>
    </row>
    <row r="71" spans="1:18">
      <c r="A71" s="99"/>
      <c r="B71" s="99"/>
      <c r="C71" s="99"/>
      <c r="D71" s="99"/>
      <c r="E71" s="99"/>
      <c r="F71" s="99"/>
      <c r="G71" s="99"/>
      <c r="H71" s="99"/>
      <c r="I71" s="99"/>
      <c r="J71" s="99"/>
      <c r="K71" s="99"/>
      <c r="L71" s="99"/>
      <c r="M71" s="99"/>
      <c r="N71" s="99"/>
      <c r="O71" s="99"/>
      <c r="P71" s="99"/>
      <c r="Q71" s="99"/>
      <c r="R71" s="99"/>
    </row>
    <row r="72" spans="1:18" s="103" customFormat="1">
      <c r="B72" s="100" t="s">
        <v>168</v>
      </c>
      <c r="C72" s="100"/>
      <c r="D72" s="100"/>
      <c r="E72" s="100"/>
      <c r="F72" s="100"/>
      <c r="G72" s="100"/>
      <c r="H72" s="100"/>
      <c r="I72" s="100"/>
      <c r="J72" s="100"/>
      <c r="K72" s="100"/>
      <c r="L72" s="100"/>
      <c r="M72" s="100"/>
      <c r="N72" s="100"/>
      <c r="O72" s="100"/>
      <c r="P72" s="100"/>
      <c r="Q72" s="100"/>
      <c r="R72" s="100"/>
    </row>
    <row r="73" spans="1:18" s="103" customFormat="1" ht="33" customHeight="1">
      <c r="A73" s="100"/>
      <c r="B73" s="126" t="s">
        <v>169</v>
      </c>
      <c r="C73" s="126"/>
      <c r="D73" s="126"/>
      <c r="E73" s="126"/>
      <c r="F73" s="126"/>
      <c r="G73" s="126"/>
      <c r="H73" s="126"/>
      <c r="I73" s="126"/>
      <c r="J73" s="126"/>
      <c r="K73" s="126"/>
      <c r="L73" s="126"/>
      <c r="M73" s="126"/>
      <c r="N73" s="126"/>
      <c r="O73" s="126"/>
      <c r="P73" s="126"/>
      <c r="Q73" s="126"/>
      <c r="R73" s="126"/>
    </row>
    <row r="74" spans="1:18">
      <c r="A74" s="99"/>
      <c r="B74" s="99"/>
      <c r="C74" s="99"/>
      <c r="D74" s="99"/>
      <c r="E74" s="99"/>
      <c r="F74" s="99"/>
      <c r="G74" s="99"/>
      <c r="H74" s="99"/>
      <c r="I74" s="99"/>
      <c r="J74" s="99"/>
      <c r="K74" s="99"/>
      <c r="L74" s="99"/>
      <c r="M74" s="99"/>
      <c r="N74" s="99"/>
      <c r="O74" s="99"/>
      <c r="P74" s="99"/>
      <c r="Q74" s="99"/>
      <c r="R74" s="99"/>
    </row>
    <row r="75" spans="1:18" s="103" customFormat="1">
      <c r="B75" s="100" t="s">
        <v>170</v>
      </c>
      <c r="C75" s="100"/>
      <c r="D75" s="100"/>
      <c r="E75" s="100"/>
      <c r="F75" s="100"/>
      <c r="G75" s="100"/>
      <c r="H75" s="100"/>
      <c r="I75" s="100"/>
      <c r="J75" s="100"/>
      <c r="K75" s="100"/>
      <c r="L75" s="100"/>
      <c r="M75" s="100"/>
      <c r="N75" s="100"/>
      <c r="O75" s="100"/>
      <c r="P75" s="100"/>
      <c r="Q75" s="100"/>
      <c r="R75" s="100"/>
    </row>
    <row r="76" spans="1:18" s="103" customFormat="1" ht="28.5" customHeight="1">
      <c r="A76" s="100"/>
      <c r="B76" s="126" t="s">
        <v>171</v>
      </c>
      <c r="C76" s="126"/>
      <c r="D76" s="126"/>
      <c r="E76" s="126"/>
      <c r="F76" s="126"/>
      <c r="G76" s="126"/>
      <c r="H76" s="126"/>
      <c r="I76" s="126"/>
      <c r="J76" s="126"/>
      <c r="K76" s="126"/>
      <c r="L76" s="126"/>
      <c r="M76" s="126"/>
      <c r="N76" s="126"/>
      <c r="O76" s="126"/>
      <c r="P76" s="126"/>
      <c r="Q76" s="126"/>
      <c r="R76" s="126"/>
    </row>
    <row r="77" spans="1:18">
      <c r="A77" s="99"/>
      <c r="B77" s="99"/>
      <c r="C77" s="99"/>
      <c r="D77" s="99"/>
      <c r="E77" s="99"/>
      <c r="F77" s="99"/>
      <c r="G77" s="99"/>
      <c r="H77" s="99"/>
      <c r="I77" s="99"/>
      <c r="J77" s="99"/>
      <c r="K77" s="99"/>
      <c r="L77" s="99"/>
      <c r="M77" s="99"/>
      <c r="N77" s="99"/>
      <c r="O77" s="99"/>
      <c r="P77" s="99"/>
      <c r="Q77" s="99"/>
      <c r="R77" s="99"/>
    </row>
    <row r="78" spans="1:18" s="103" customFormat="1">
      <c r="B78" s="100" t="s">
        <v>172</v>
      </c>
      <c r="C78" s="100"/>
      <c r="D78" s="100"/>
      <c r="E78" s="100"/>
      <c r="F78" s="100"/>
      <c r="G78" s="100"/>
      <c r="H78" s="100"/>
      <c r="I78" s="100"/>
      <c r="J78" s="100"/>
      <c r="K78" s="100"/>
      <c r="L78" s="100"/>
      <c r="M78" s="100"/>
      <c r="N78" s="100"/>
      <c r="O78" s="100"/>
      <c r="P78" s="100"/>
      <c r="Q78" s="100"/>
      <c r="R78" s="100"/>
    </row>
    <row r="79" spans="1:18" ht="32.25" customHeight="1">
      <c r="A79" s="99"/>
      <c r="B79" s="126" t="s">
        <v>173</v>
      </c>
      <c r="C79" s="126"/>
      <c r="D79" s="126"/>
      <c r="E79" s="126"/>
      <c r="F79" s="126"/>
      <c r="G79" s="126"/>
      <c r="H79" s="126"/>
      <c r="I79" s="126"/>
      <c r="J79" s="126"/>
      <c r="K79" s="126"/>
      <c r="L79" s="126"/>
      <c r="M79" s="126"/>
      <c r="N79" s="126"/>
      <c r="O79" s="126"/>
      <c r="P79" s="126"/>
      <c r="Q79" s="126"/>
      <c r="R79" s="126"/>
    </row>
    <row r="80" spans="1:18">
      <c r="A80" s="99"/>
      <c r="B80" s="99"/>
      <c r="C80" s="99"/>
      <c r="D80" s="99"/>
      <c r="E80" s="99"/>
      <c r="F80" s="99"/>
      <c r="G80" s="99"/>
      <c r="H80" s="99"/>
      <c r="I80" s="99"/>
      <c r="J80" s="99"/>
      <c r="K80" s="99"/>
      <c r="L80" s="99"/>
      <c r="M80" s="99"/>
      <c r="N80" s="99"/>
      <c r="O80" s="99"/>
      <c r="P80" s="99"/>
      <c r="Q80" s="99"/>
      <c r="R80" s="99"/>
    </row>
    <row r="81" spans="1:18">
      <c r="B81" s="100" t="s">
        <v>174</v>
      </c>
      <c r="C81" s="99"/>
      <c r="D81" s="99"/>
      <c r="E81" s="99"/>
      <c r="F81" s="99"/>
      <c r="G81" s="99"/>
      <c r="H81" s="99"/>
      <c r="I81" s="99"/>
      <c r="J81" s="99"/>
      <c r="K81" s="99"/>
      <c r="L81" s="99"/>
      <c r="M81" s="99"/>
      <c r="N81" s="99"/>
      <c r="O81" s="99"/>
      <c r="P81" s="99"/>
      <c r="Q81" s="99"/>
      <c r="R81" s="99"/>
    </row>
    <row r="82" spans="1:18">
      <c r="A82" s="99"/>
      <c r="B82" s="126" t="s">
        <v>175</v>
      </c>
      <c r="C82" s="126"/>
      <c r="D82" s="126"/>
      <c r="E82" s="126"/>
      <c r="F82" s="126"/>
      <c r="G82" s="126"/>
      <c r="H82" s="126"/>
      <c r="I82" s="126"/>
      <c r="J82" s="126"/>
      <c r="K82" s="126"/>
      <c r="L82" s="126"/>
      <c r="M82" s="126"/>
      <c r="N82" s="126"/>
      <c r="O82" s="126"/>
      <c r="P82" s="126"/>
      <c r="Q82" s="126"/>
      <c r="R82" s="126"/>
    </row>
    <row r="83" spans="1:18">
      <c r="A83" s="99"/>
      <c r="B83" s="99"/>
      <c r="C83" s="99"/>
      <c r="D83" s="99"/>
      <c r="E83" s="99"/>
      <c r="F83" s="99"/>
      <c r="G83" s="99"/>
      <c r="H83" s="99"/>
      <c r="I83" s="99"/>
      <c r="J83" s="99"/>
      <c r="K83" s="99"/>
      <c r="L83" s="99"/>
      <c r="M83" s="99"/>
      <c r="N83" s="99"/>
      <c r="O83" s="99"/>
      <c r="P83" s="99"/>
      <c r="Q83" s="99"/>
      <c r="R83" s="99"/>
    </row>
    <row r="84" spans="1:18">
      <c r="B84" s="100" t="s">
        <v>176</v>
      </c>
      <c r="C84" s="99"/>
      <c r="D84" s="99"/>
      <c r="E84" s="99"/>
      <c r="F84" s="99"/>
      <c r="G84" s="99"/>
      <c r="H84" s="99"/>
      <c r="I84" s="99"/>
      <c r="J84" s="99"/>
      <c r="K84" s="99"/>
      <c r="L84" s="99"/>
      <c r="M84" s="99"/>
      <c r="N84" s="99"/>
      <c r="O84" s="99"/>
      <c r="P84" s="99"/>
      <c r="Q84" s="99"/>
      <c r="R84" s="99"/>
    </row>
    <row r="85" spans="1:18" ht="32.25" customHeight="1">
      <c r="A85" s="99"/>
      <c r="B85" s="126" t="s">
        <v>177</v>
      </c>
      <c r="C85" s="126"/>
      <c r="D85" s="126"/>
      <c r="E85" s="126"/>
      <c r="F85" s="126"/>
      <c r="G85" s="126"/>
      <c r="H85" s="126"/>
      <c r="I85" s="126"/>
      <c r="J85" s="126"/>
      <c r="K85" s="126"/>
      <c r="L85" s="126"/>
      <c r="M85" s="126"/>
      <c r="N85" s="126"/>
      <c r="O85" s="126"/>
      <c r="P85" s="126"/>
      <c r="Q85" s="126"/>
      <c r="R85" s="126"/>
    </row>
    <row r="86" spans="1:18">
      <c r="A86" s="99"/>
      <c r="B86" s="99"/>
      <c r="C86" s="99"/>
      <c r="D86" s="99"/>
      <c r="E86" s="99"/>
      <c r="F86" s="99"/>
      <c r="G86" s="99"/>
      <c r="H86" s="99"/>
      <c r="I86" s="99"/>
      <c r="J86" s="99"/>
      <c r="K86" s="99"/>
      <c r="L86" s="99"/>
      <c r="M86" s="99"/>
      <c r="N86" s="99"/>
      <c r="O86" s="99"/>
      <c r="P86" s="99"/>
      <c r="Q86" s="99"/>
      <c r="R86" s="99"/>
    </row>
    <row r="87" spans="1:18">
      <c r="B87" s="100" t="s">
        <v>178</v>
      </c>
      <c r="C87" s="99"/>
      <c r="D87" s="99"/>
      <c r="E87" s="99"/>
      <c r="F87" s="99"/>
      <c r="G87" s="99"/>
      <c r="H87" s="99"/>
      <c r="I87" s="99"/>
      <c r="J87" s="99"/>
      <c r="K87" s="99"/>
      <c r="L87" s="99"/>
      <c r="M87" s="99"/>
      <c r="N87" s="99"/>
      <c r="O87" s="99"/>
      <c r="P87" s="99"/>
      <c r="Q87" s="99"/>
      <c r="R87" s="99"/>
    </row>
    <row r="88" spans="1:18" ht="45" customHeight="1">
      <c r="A88" s="100"/>
      <c r="B88" s="126" t="s">
        <v>179</v>
      </c>
      <c r="C88" s="126"/>
      <c r="D88" s="126"/>
      <c r="E88" s="126"/>
      <c r="F88" s="126"/>
      <c r="G88" s="126"/>
      <c r="H88" s="126"/>
      <c r="I88" s="126"/>
      <c r="J88" s="126"/>
      <c r="K88" s="126"/>
      <c r="L88" s="126"/>
      <c r="M88" s="126"/>
      <c r="N88" s="126"/>
      <c r="O88" s="126"/>
      <c r="P88" s="126"/>
      <c r="Q88" s="126"/>
      <c r="R88" s="126"/>
    </row>
    <row r="89" spans="1:18">
      <c r="A89" s="99"/>
      <c r="B89" s="99"/>
      <c r="C89" s="99"/>
      <c r="D89" s="99"/>
      <c r="E89" s="99"/>
      <c r="F89" s="99"/>
      <c r="G89" s="99"/>
      <c r="H89" s="99"/>
      <c r="I89" s="99"/>
      <c r="J89" s="99"/>
      <c r="K89" s="99"/>
      <c r="L89" s="99"/>
      <c r="M89" s="99"/>
      <c r="N89" s="99"/>
      <c r="O89" s="99"/>
      <c r="P89" s="99"/>
      <c r="Q89" s="99"/>
      <c r="R89" s="99"/>
    </row>
    <row r="90" spans="1:18">
      <c r="B90" s="100" t="s">
        <v>180</v>
      </c>
      <c r="C90" s="99"/>
      <c r="D90" s="99"/>
      <c r="E90" s="99"/>
      <c r="F90" s="99"/>
      <c r="G90" s="99"/>
      <c r="H90" s="99"/>
      <c r="I90" s="99"/>
      <c r="J90" s="99"/>
      <c r="K90" s="99"/>
      <c r="L90" s="99"/>
      <c r="M90" s="99"/>
      <c r="N90" s="99"/>
      <c r="O90" s="99"/>
      <c r="P90" s="99"/>
      <c r="Q90" s="99"/>
      <c r="R90" s="99"/>
    </row>
    <row r="91" spans="1:18" ht="45" customHeight="1">
      <c r="A91" s="100"/>
      <c r="B91" s="126" t="s">
        <v>181</v>
      </c>
      <c r="C91" s="126"/>
      <c r="D91" s="126"/>
      <c r="E91" s="126"/>
      <c r="F91" s="126"/>
      <c r="G91" s="126"/>
      <c r="H91" s="126"/>
      <c r="I91" s="126"/>
      <c r="J91" s="126"/>
      <c r="K91" s="126"/>
      <c r="L91" s="126"/>
      <c r="M91" s="126"/>
      <c r="N91" s="126"/>
      <c r="O91" s="126"/>
      <c r="P91" s="126"/>
      <c r="Q91" s="126"/>
      <c r="R91" s="126"/>
    </row>
    <row r="92" spans="1:18">
      <c r="A92" s="99"/>
      <c r="B92" s="99"/>
      <c r="C92" s="99"/>
      <c r="D92" s="99"/>
      <c r="E92" s="99"/>
      <c r="F92" s="99"/>
      <c r="G92" s="99"/>
      <c r="H92" s="99"/>
      <c r="I92" s="99"/>
      <c r="J92" s="99"/>
      <c r="K92" s="99"/>
      <c r="L92" s="99"/>
      <c r="M92" s="99"/>
      <c r="N92" s="99"/>
      <c r="O92" s="99"/>
      <c r="P92" s="99"/>
      <c r="Q92" s="99"/>
      <c r="R92" s="99"/>
    </row>
    <row r="93" spans="1:18">
      <c r="B93" s="100" t="s">
        <v>182</v>
      </c>
      <c r="C93" s="99"/>
      <c r="D93" s="99"/>
      <c r="E93" s="99"/>
      <c r="F93" s="99"/>
      <c r="G93" s="99"/>
      <c r="H93" s="99"/>
      <c r="I93" s="99"/>
      <c r="J93" s="99"/>
      <c r="K93" s="99"/>
      <c r="L93" s="99"/>
      <c r="M93" s="99"/>
      <c r="N93" s="99"/>
      <c r="O93" s="99"/>
      <c r="P93" s="99"/>
      <c r="Q93" s="99"/>
      <c r="R93" s="99"/>
    </row>
    <row r="94" spans="1:18" ht="48" customHeight="1">
      <c r="A94" s="100"/>
      <c r="B94" s="126" t="s">
        <v>183</v>
      </c>
      <c r="C94" s="126"/>
      <c r="D94" s="126"/>
      <c r="E94" s="126"/>
      <c r="F94" s="126"/>
      <c r="G94" s="126"/>
      <c r="H94" s="126"/>
      <c r="I94" s="126"/>
      <c r="J94" s="126"/>
      <c r="K94" s="126"/>
      <c r="L94" s="126"/>
      <c r="M94" s="126"/>
      <c r="N94" s="126"/>
      <c r="O94" s="126"/>
      <c r="P94" s="126"/>
      <c r="Q94" s="126"/>
      <c r="R94" s="126"/>
    </row>
    <row r="95" spans="1:18">
      <c r="A95" s="99"/>
      <c r="B95" s="99"/>
      <c r="C95" s="99"/>
      <c r="D95" s="99"/>
      <c r="E95" s="99"/>
      <c r="F95" s="99"/>
      <c r="G95" s="99"/>
      <c r="H95" s="99"/>
      <c r="I95" s="99"/>
      <c r="J95" s="99"/>
      <c r="K95" s="99"/>
      <c r="L95" s="99"/>
      <c r="M95" s="99"/>
      <c r="N95" s="99"/>
      <c r="O95" s="99"/>
      <c r="P95" s="99"/>
      <c r="Q95" s="99"/>
      <c r="R95" s="99"/>
    </row>
    <row r="96" spans="1:18">
      <c r="B96" s="100" t="s">
        <v>184</v>
      </c>
      <c r="C96" s="99"/>
      <c r="D96" s="99"/>
      <c r="E96" s="99"/>
      <c r="F96" s="99"/>
      <c r="G96" s="99"/>
      <c r="H96" s="99"/>
      <c r="I96" s="99"/>
      <c r="J96" s="99"/>
      <c r="K96" s="99"/>
      <c r="L96" s="99"/>
      <c r="M96" s="99"/>
      <c r="N96" s="99"/>
      <c r="O96" s="99"/>
      <c r="P96" s="99"/>
      <c r="Q96" s="99"/>
      <c r="R96" s="99"/>
    </row>
    <row r="97" spans="1:18" ht="47.25" customHeight="1">
      <c r="A97" s="99"/>
      <c r="B97" s="126" t="s">
        <v>185</v>
      </c>
      <c r="C97" s="126"/>
      <c r="D97" s="126"/>
      <c r="E97" s="126"/>
      <c r="F97" s="126"/>
      <c r="G97" s="126"/>
      <c r="H97" s="126"/>
      <c r="I97" s="126"/>
      <c r="J97" s="126"/>
      <c r="K97" s="126"/>
      <c r="L97" s="126"/>
      <c r="M97" s="126"/>
      <c r="N97" s="126"/>
      <c r="O97" s="126"/>
      <c r="P97" s="126"/>
      <c r="Q97" s="126"/>
      <c r="R97" s="126"/>
    </row>
    <row r="98" spans="1:18" ht="13.5" customHeight="1">
      <c r="A98" s="99"/>
      <c r="B98" s="99"/>
      <c r="C98" s="99"/>
      <c r="D98" s="99"/>
      <c r="E98" s="99"/>
      <c r="F98" s="99"/>
      <c r="G98" s="99"/>
      <c r="H98" s="99"/>
      <c r="I98" s="99"/>
      <c r="J98" s="99"/>
      <c r="K98" s="99"/>
      <c r="L98" s="99"/>
      <c r="M98" s="99"/>
      <c r="N98" s="99"/>
      <c r="O98" s="99"/>
      <c r="P98" s="99"/>
      <c r="Q98" s="99"/>
      <c r="R98" s="99"/>
    </row>
    <row r="99" spans="1:18">
      <c r="B99" s="100" t="s">
        <v>186</v>
      </c>
      <c r="C99" s="99"/>
      <c r="D99" s="99"/>
      <c r="E99" s="99"/>
      <c r="F99" s="99"/>
      <c r="G99" s="99"/>
      <c r="H99" s="99"/>
      <c r="I99" s="99"/>
      <c r="J99" s="99"/>
      <c r="K99" s="99"/>
      <c r="L99" s="99"/>
      <c r="M99" s="99"/>
      <c r="N99" s="99"/>
      <c r="O99" s="99"/>
      <c r="P99" s="99"/>
      <c r="Q99" s="99"/>
      <c r="R99" s="99"/>
    </row>
    <row r="100" spans="1:18" ht="42" customHeight="1">
      <c r="A100" s="100"/>
      <c r="B100" s="126" t="s">
        <v>187</v>
      </c>
      <c r="C100" s="126"/>
      <c r="D100" s="126"/>
      <c r="E100" s="126"/>
      <c r="F100" s="126"/>
      <c r="G100" s="126"/>
      <c r="H100" s="126"/>
      <c r="I100" s="126"/>
      <c r="J100" s="126"/>
      <c r="K100" s="126"/>
      <c r="L100" s="126"/>
      <c r="M100" s="126"/>
      <c r="N100" s="126"/>
      <c r="O100" s="126"/>
      <c r="P100" s="126"/>
      <c r="Q100" s="126"/>
      <c r="R100" s="126"/>
    </row>
    <row r="101" spans="1:18">
      <c r="A101" s="99"/>
      <c r="B101" s="99"/>
      <c r="C101" s="99"/>
      <c r="D101" s="99"/>
      <c r="E101" s="99"/>
      <c r="F101" s="99"/>
      <c r="G101" s="99"/>
      <c r="H101" s="99"/>
      <c r="I101" s="99"/>
      <c r="J101" s="99"/>
      <c r="K101" s="99"/>
      <c r="L101" s="99"/>
      <c r="M101" s="99"/>
      <c r="N101" s="99"/>
      <c r="O101" s="99"/>
      <c r="P101" s="99"/>
      <c r="Q101" s="99"/>
      <c r="R101" s="99"/>
    </row>
    <row r="102" spans="1:18">
      <c r="B102" s="100" t="s">
        <v>188</v>
      </c>
      <c r="C102" s="99"/>
      <c r="D102" s="99"/>
      <c r="E102" s="99"/>
      <c r="F102" s="99"/>
      <c r="G102" s="99"/>
      <c r="H102" s="99"/>
      <c r="I102" s="99"/>
      <c r="J102" s="99"/>
      <c r="K102" s="99"/>
      <c r="L102" s="99"/>
      <c r="M102" s="99"/>
      <c r="N102" s="99"/>
      <c r="O102" s="99"/>
      <c r="P102" s="99"/>
      <c r="Q102" s="99"/>
      <c r="R102" s="99"/>
    </row>
    <row r="103" spans="1:18" ht="48" customHeight="1">
      <c r="A103" s="99"/>
      <c r="B103" s="126" t="s">
        <v>189</v>
      </c>
      <c r="C103" s="126"/>
      <c r="D103" s="126"/>
      <c r="E103" s="126"/>
      <c r="F103" s="126"/>
      <c r="G103" s="126"/>
      <c r="H103" s="126"/>
      <c r="I103" s="126"/>
      <c r="J103" s="126"/>
      <c r="K103" s="126"/>
      <c r="L103" s="126"/>
      <c r="M103" s="126"/>
      <c r="N103" s="126"/>
      <c r="O103" s="126"/>
      <c r="P103" s="126"/>
      <c r="Q103" s="126"/>
      <c r="R103" s="126"/>
    </row>
    <row r="104" spans="1:18">
      <c r="A104" s="99"/>
      <c r="B104" s="99"/>
      <c r="C104" s="99"/>
      <c r="D104" s="99"/>
      <c r="E104" s="99"/>
      <c r="F104" s="99"/>
      <c r="G104" s="99"/>
      <c r="H104" s="99"/>
      <c r="I104" s="99"/>
      <c r="J104" s="99"/>
      <c r="K104" s="99"/>
      <c r="L104" s="99"/>
      <c r="M104" s="99"/>
      <c r="N104" s="99"/>
      <c r="O104" s="99"/>
      <c r="P104" s="99"/>
      <c r="Q104" s="99"/>
      <c r="R104" s="99"/>
    </row>
    <row r="105" spans="1:18">
      <c r="B105" s="100" t="s">
        <v>190</v>
      </c>
      <c r="C105" s="99"/>
      <c r="D105" s="99"/>
      <c r="E105" s="99"/>
      <c r="F105" s="99"/>
      <c r="G105" s="99"/>
      <c r="H105" s="99"/>
      <c r="I105" s="99"/>
      <c r="J105" s="99"/>
      <c r="K105" s="99"/>
      <c r="L105" s="99"/>
      <c r="M105" s="99"/>
      <c r="N105" s="99"/>
      <c r="O105" s="99"/>
      <c r="P105" s="99"/>
      <c r="Q105" s="99"/>
      <c r="R105" s="99"/>
    </row>
    <row r="106" spans="1:18" ht="32.25" customHeight="1">
      <c r="A106" s="99"/>
      <c r="B106" s="126" t="s">
        <v>191</v>
      </c>
      <c r="C106" s="126"/>
      <c r="D106" s="126"/>
      <c r="E106" s="126"/>
      <c r="F106" s="126"/>
      <c r="G106" s="126"/>
      <c r="H106" s="126"/>
      <c r="I106" s="126"/>
      <c r="J106" s="126"/>
      <c r="K106" s="126"/>
      <c r="L106" s="126"/>
      <c r="M106" s="126"/>
      <c r="N106" s="126"/>
      <c r="O106" s="126"/>
      <c r="P106" s="126"/>
      <c r="Q106" s="126"/>
      <c r="R106" s="126"/>
    </row>
    <row r="107" spans="1:18">
      <c r="A107" s="99"/>
      <c r="B107" s="99"/>
      <c r="C107" s="99"/>
      <c r="D107" s="99"/>
      <c r="E107" s="99"/>
      <c r="F107" s="99"/>
      <c r="G107" s="99"/>
      <c r="H107" s="99"/>
      <c r="I107" s="99"/>
      <c r="J107" s="99"/>
      <c r="K107" s="99"/>
      <c r="L107" s="99"/>
      <c r="M107" s="99"/>
      <c r="N107" s="99"/>
      <c r="O107" s="99"/>
      <c r="P107" s="99"/>
      <c r="Q107" s="99"/>
      <c r="R107" s="99"/>
    </row>
    <row r="108" spans="1:18">
      <c r="B108" s="100" t="s">
        <v>192</v>
      </c>
      <c r="C108" s="99"/>
      <c r="D108" s="99"/>
      <c r="E108" s="99"/>
      <c r="F108" s="99"/>
      <c r="G108" s="99"/>
      <c r="H108" s="99"/>
      <c r="I108" s="99"/>
      <c r="J108" s="99"/>
      <c r="K108" s="99"/>
      <c r="L108" s="99"/>
      <c r="M108" s="99"/>
      <c r="N108" s="99"/>
      <c r="O108" s="99"/>
      <c r="P108" s="99"/>
      <c r="Q108" s="99"/>
      <c r="R108" s="99"/>
    </row>
    <row r="109" spans="1:18" ht="47.25" customHeight="1">
      <c r="A109" s="99"/>
      <c r="B109" s="126" t="s">
        <v>193</v>
      </c>
      <c r="C109" s="126"/>
      <c r="D109" s="126"/>
      <c r="E109" s="126"/>
      <c r="F109" s="126"/>
      <c r="G109" s="126"/>
      <c r="H109" s="126"/>
      <c r="I109" s="126"/>
      <c r="J109" s="126"/>
      <c r="K109" s="126"/>
      <c r="L109" s="126"/>
      <c r="M109" s="126"/>
      <c r="N109" s="126"/>
      <c r="O109" s="126"/>
      <c r="P109" s="126"/>
      <c r="Q109" s="126"/>
      <c r="R109" s="126"/>
    </row>
  </sheetData>
  <mergeCells count="46">
    <mergeCell ref="B30:R30"/>
    <mergeCell ref="A1:R1"/>
    <mergeCell ref="B4:R4"/>
    <mergeCell ref="B5:R5"/>
    <mergeCell ref="B6:R6"/>
    <mergeCell ref="B15:R15"/>
    <mergeCell ref="B18:R18"/>
    <mergeCell ref="B19:R19"/>
    <mergeCell ref="B22:R22"/>
    <mergeCell ref="B25:R25"/>
    <mergeCell ref="B28:R28"/>
    <mergeCell ref="B29:R29"/>
    <mergeCell ref="B52:R52"/>
    <mergeCell ref="B31:R31"/>
    <mergeCell ref="B32:R32"/>
    <mergeCell ref="B33:R33"/>
    <mergeCell ref="B34:R34"/>
    <mergeCell ref="B35:R35"/>
    <mergeCell ref="B36:R36"/>
    <mergeCell ref="B37:R37"/>
    <mergeCell ref="B40:R40"/>
    <mergeCell ref="B43:R43"/>
    <mergeCell ref="B46:R46"/>
    <mergeCell ref="B49:R49"/>
    <mergeCell ref="B79:R79"/>
    <mergeCell ref="B54:R54"/>
    <mergeCell ref="B55:R55"/>
    <mergeCell ref="B56:R56"/>
    <mergeCell ref="B58:R58"/>
    <mergeCell ref="B59:R59"/>
    <mergeCell ref="B61:R61"/>
    <mergeCell ref="B64:R64"/>
    <mergeCell ref="B67:R67"/>
    <mergeCell ref="B70:R70"/>
    <mergeCell ref="B73:R73"/>
    <mergeCell ref="B76:R76"/>
    <mergeCell ref="B100:R100"/>
    <mergeCell ref="B103:R103"/>
    <mergeCell ref="B106:R106"/>
    <mergeCell ref="B109:R109"/>
    <mergeCell ref="B82:R82"/>
    <mergeCell ref="B85:R85"/>
    <mergeCell ref="B88:R88"/>
    <mergeCell ref="B91:R91"/>
    <mergeCell ref="B94:R94"/>
    <mergeCell ref="B97:R97"/>
  </mergeCells>
  <pageMargins left="0.78740157499999996" right="0.78740157499999996" top="0.984251969" bottom="0.984251969" header="0.49212598499999999" footer="0.49212598499999999"/>
  <pageSetup paperSize="9" orientation="portrait" horizontalDpi="4294967293"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29792-C1BD-47DF-91EF-6179FEC9BC11}">
  <dimension ref="A1:U36"/>
  <sheetViews>
    <sheetView showGridLines="0" zoomScale="90" zoomScaleNormal="90" workbookViewId="0">
      <pane xSplit="2" ySplit="6" topLeftCell="C7" activePane="bottomRight" state="frozenSplit"/>
      <selection pane="topRight" activeCell="G1" sqref="G1"/>
      <selection pane="bottomLeft" activeCell="A14" sqref="A14"/>
      <selection pane="bottomRight" activeCell="B3" sqref="B3"/>
    </sheetView>
  </sheetViews>
  <sheetFormatPr defaultRowHeight="14.4"/>
  <cols>
    <col min="1" max="1" width="11.6640625" style="62" customWidth="1"/>
    <col min="2" max="2" width="15.5546875" style="62" customWidth="1"/>
    <col min="3" max="8" width="20.77734375" style="44" customWidth="1"/>
    <col min="10" max="14" width="20.77734375" customWidth="1"/>
    <col min="15" max="15" width="1.77734375" customWidth="1"/>
    <col min="16" max="21" width="20.77734375" customWidth="1"/>
  </cols>
  <sheetData>
    <row r="1" spans="1:21">
      <c r="A1" s="43" t="s">
        <v>96</v>
      </c>
      <c r="B1" s="43"/>
    </row>
    <row r="2" spans="1:21">
      <c r="A2" s="45"/>
      <c r="B2" s="45"/>
    </row>
    <row r="3" spans="1:21">
      <c r="A3" s="46" t="s">
        <v>113</v>
      </c>
      <c r="B3" s="47"/>
    </row>
    <row r="4" spans="1:21">
      <c r="A4" s="48"/>
      <c r="B4" s="49"/>
      <c r="C4" s="50"/>
      <c r="D4" s="50"/>
      <c r="E4" s="50"/>
      <c r="F4" s="50"/>
      <c r="G4" s="50"/>
      <c r="H4" s="50"/>
    </row>
    <row r="5" spans="1:21">
      <c r="A5" s="159" t="s">
        <v>98</v>
      </c>
      <c r="B5" s="160" t="s">
        <v>99</v>
      </c>
      <c r="C5" s="69" t="s">
        <v>100</v>
      </c>
      <c r="D5" s="70" t="s">
        <v>101</v>
      </c>
      <c r="E5" s="70" t="s">
        <v>102</v>
      </c>
      <c r="F5" s="70" t="s">
        <v>103</v>
      </c>
      <c r="G5" s="70" t="s">
        <v>104</v>
      </c>
      <c r="H5" s="70" t="s">
        <v>105</v>
      </c>
      <c r="J5" s="70" t="s">
        <v>101</v>
      </c>
      <c r="K5" s="70" t="s">
        <v>102</v>
      </c>
      <c r="L5" s="70" t="s">
        <v>103</v>
      </c>
      <c r="M5" s="70" t="s">
        <v>104</v>
      </c>
      <c r="N5" s="70" t="s">
        <v>105</v>
      </c>
      <c r="P5" s="70" t="s">
        <v>100</v>
      </c>
      <c r="Q5" s="70" t="s">
        <v>101</v>
      </c>
      <c r="R5" s="70" t="s">
        <v>102</v>
      </c>
      <c r="S5" s="70" t="s">
        <v>103</v>
      </c>
      <c r="T5" s="70" t="s">
        <v>104</v>
      </c>
      <c r="U5" s="70" t="s">
        <v>105</v>
      </c>
    </row>
    <row r="6" spans="1:21" ht="26.4">
      <c r="A6" s="159"/>
      <c r="B6" s="160"/>
      <c r="C6" s="51" t="s">
        <v>106</v>
      </c>
      <c r="D6" s="51" t="s">
        <v>106</v>
      </c>
      <c r="E6" s="51" t="s">
        <v>106</v>
      </c>
      <c r="F6" s="51" t="s">
        <v>106</v>
      </c>
      <c r="G6" s="51" t="s">
        <v>106</v>
      </c>
      <c r="H6" s="51" t="s">
        <v>106</v>
      </c>
      <c r="J6" s="51" t="s">
        <v>115</v>
      </c>
      <c r="K6" s="51" t="s">
        <v>115</v>
      </c>
      <c r="L6" s="51" t="s">
        <v>115</v>
      </c>
      <c r="M6" s="51" t="s">
        <v>115</v>
      </c>
      <c r="N6" s="51" t="s">
        <v>115</v>
      </c>
      <c r="P6" s="51" t="s">
        <v>116</v>
      </c>
      <c r="Q6" s="51" t="s">
        <v>116</v>
      </c>
      <c r="R6" s="51" t="s">
        <v>116</v>
      </c>
      <c r="S6" s="51" t="s">
        <v>116</v>
      </c>
      <c r="T6" s="51" t="s">
        <v>116</v>
      </c>
      <c r="U6" s="51" t="s">
        <v>116</v>
      </c>
    </row>
    <row r="7" spans="1:21">
      <c r="A7" s="161">
        <v>2012</v>
      </c>
      <c r="B7" s="52" t="s">
        <v>107</v>
      </c>
      <c r="C7" s="53">
        <v>95644</v>
      </c>
      <c r="D7" s="54">
        <v>7189</v>
      </c>
      <c r="E7" s="54">
        <v>24020</v>
      </c>
      <c r="F7" s="54">
        <v>42347</v>
      </c>
      <c r="G7" s="54">
        <v>14701</v>
      </c>
      <c r="H7" s="54">
        <v>7386</v>
      </c>
      <c r="J7" s="84">
        <f>D7/C7</f>
        <v>7.5164150391033413E-2</v>
      </c>
      <c r="K7" s="84">
        <f>E7/C7</f>
        <v>0.25113964284220652</v>
      </c>
      <c r="L7" s="84">
        <f>F7/C7</f>
        <v>0.44275647191669104</v>
      </c>
      <c r="M7" s="84">
        <f>G7/C7</f>
        <v>0.15370540755300907</v>
      </c>
      <c r="N7" s="84">
        <f>H7/C7</f>
        <v>7.72238718581406E-2</v>
      </c>
    </row>
    <row r="8" spans="1:21">
      <c r="A8" s="162"/>
      <c r="B8" s="55" t="s">
        <v>108</v>
      </c>
      <c r="C8" s="56">
        <v>96844</v>
      </c>
      <c r="D8" s="57">
        <v>7395</v>
      </c>
      <c r="E8" s="57">
        <v>24059</v>
      </c>
      <c r="F8" s="57">
        <v>43002</v>
      </c>
      <c r="G8" s="57">
        <v>14907</v>
      </c>
      <c r="H8" s="57">
        <v>7481</v>
      </c>
      <c r="J8" s="84">
        <f t="shared" ref="J8:J32" si="0">D8/C8</f>
        <v>7.6359919045062161E-2</v>
      </c>
      <c r="K8" s="84">
        <f t="shared" ref="K8:K32" si="1">E8/C8</f>
        <v>0.24843046549089257</v>
      </c>
      <c r="L8" s="84">
        <f t="shared" ref="L8:L32" si="2">F8/C8</f>
        <v>0.44403370368840611</v>
      </c>
      <c r="M8" s="84">
        <f t="shared" ref="M8:M32" si="3">G8/C8</f>
        <v>0.15392796662673991</v>
      </c>
      <c r="N8" s="84">
        <f t="shared" ref="N8:N32" si="4">H8/C8</f>
        <v>7.7247945148899266E-2</v>
      </c>
      <c r="P8" s="85">
        <f>C8/C7-1</f>
        <v>1.2546526703191008E-2</v>
      </c>
      <c r="Q8" s="85">
        <f t="shared" ref="Q8:U23" si="5">D8/D7-1</f>
        <v>2.8654889414382989E-2</v>
      </c>
      <c r="R8" s="85">
        <f t="shared" si="5"/>
        <v>1.623646960865921E-3</v>
      </c>
      <c r="S8" s="85">
        <f t="shared" si="5"/>
        <v>1.54674475169434E-2</v>
      </c>
      <c r="T8" s="85">
        <f t="shared" si="5"/>
        <v>1.4012652200530606E-2</v>
      </c>
      <c r="U8" s="85">
        <f t="shared" si="5"/>
        <v>1.2862171676144118E-2</v>
      </c>
    </row>
    <row r="9" spans="1:21">
      <c r="A9" s="162"/>
      <c r="B9" s="52" t="s">
        <v>109</v>
      </c>
      <c r="C9" s="53">
        <v>96938</v>
      </c>
      <c r="D9" s="54">
        <v>7356</v>
      </c>
      <c r="E9" s="54">
        <v>24236</v>
      </c>
      <c r="F9" s="54">
        <v>43009</v>
      </c>
      <c r="G9" s="54">
        <v>14884</v>
      </c>
      <c r="H9" s="54">
        <v>7453</v>
      </c>
      <c r="J9" s="84">
        <f t="shared" si="0"/>
        <v>7.5883554436856543E-2</v>
      </c>
      <c r="K9" s="84">
        <f t="shared" si="1"/>
        <v>0.25001547380800099</v>
      </c>
      <c r="L9" s="84">
        <f t="shared" si="2"/>
        <v>0.44367533887639521</v>
      </c>
      <c r="M9" s="84">
        <f t="shared" si="3"/>
        <v>0.15354143885782665</v>
      </c>
      <c r="N9" s="84">
        <f t="shared" si="4"/>
        <v>7.6884194020920588E-2</v>
      </c>
      <c r="P9" s="85">
        <f t="shared" ref="P9:U32" si="6">C9/C8-1</f>
        <v>9.7063318326373604E-4</v>
      </c>
      <c r="Q9" s="85">
        <f t="shared" si="5"/>
        <v>-5.2738336713995526E-3</v>
      </c>
      <c r="R9" s="85">
        <f t="shared" si="5"/>
        <v>7.3569142524627651E-3</v>
      </c>
      <c r="S9" s="85">
        <f t="shared" si="5"/>
        <v>1.6278312636619496E-4</v>
      </c>
      <c r="T9" s="85">
        <f t="shared" si="5"/>
        <v>-1.5428993090494947E-3</v>
      </c>
      <c r="U9" s="85">
        <f t="shared" si="5"/>
        <v>-3.7428151316668545E-3</v>
      </c>
    </row>
    <row r="10" spans="1:21">
      <c r="A10" s="163"/>
      <c r="B10" s="58" t="s">
        <v>110</v>
      </c>
      <c r="C10" s="59">
        <v>96959</v>
      </c>
      <c r="D10" s="60">
        <v>7515</v>
      </c>
      <c r="E10" s="60">
        <v>24046</v>
      </c>
      <c r="F10" s="60">
        <v>42955</v>
      </c>
      <c r="G10" s="60">
        <v>14929</v>
      </c>
      <c r="H10" s="60">
        <v>7515</v>
      </c>
      <c r="J10" s="84">
        <f t="shared" si="0"/>
        <v>7.7506987489557436E-2</v>
      </c>
      <c r="K10" s="84">
        <f t="shared" si="1"/>
        <v>0.24800173269113748</v>
      </c>
      <c r="L10" s="84">
        <f t="shared" si="2"/>
        <v>0.44302230839839518</v>
      </c>
      <c r="M10" s="84">
        <f t="shared" si="3"/>
        <v>0.1539722975690756</v>
      </c>
      <c r="N10" s="84">
        <f t="shared" si="4"/>
        <v>7.7506987489557436E-2</v>
      </c>
      <c r="P10" s="85">
        <f t="shared" si="6"/>
        <v>2.1663331201393632E-4</v>
      </c>
      <c r="Q10" s="85">
        <f t="shared" si="5"/>
        <v>2.1615008156606885E-2</v>
      </c>
      <c r="R10" s="85">
        <f t="shared" si="5"/>
        <v>-7.8395774880343216E-3</v>
      </c>
      <c r="S10" s="85">
        <f t="shared" si="5"/>
        <v>-1.2555511637099004E-3</v>
      </c>
      <c r="T10" s="85">
        <f t="shared" si="5"/>
        <v>3.0233808116097993E-3</v>
      </c>
      <c r="U10" s="85">
        <f t="shared" si="5"/>
        <v>8.3187977995438089E-3</v>
      </c>
    </row>
    <row r="11" spans="1:21">
      <c r="A11" s="161">
        <v>2013</v>
      </c>
      <c r="B11" s="52" t="s">
        <v>107</v>
      </c>
      <c r="C11" s="53">
        <v>97197</v>
      </c>
      <c r="D11" s="54">
        <v>7537</v>
      </c>
      <c r="E11" s="54">
        <v>23950</v>
      </c>
      <c r="F11" s="54">
        <v>43065</v>
      </c>
      <c r="G11" s="54">
        <v>15052</v>
      </c>
      <c r="H11" s="54">
        <v>7593</v>
      </c>
      <c r="J11" s="86">
        <f t="shared" si="0"/>
        <v>7.7543545582682588E-2</v>
      </c>
      <c r="K11" s="86">
        <f t="shared" si="1"/>
        <v>0.24640678210232825</v>
      </c>
      <c r="L11" s="86">
        <f t="shared" si="2"/>
        <v>0.44306923053180652</v>
      </c>
      <c r="M11" s="86">
        <f t="shared" si="3"/>
        <v>0.15486074673086617</v>
      </c>
      <c r="N11" s="86">
        <f t="shared" si="4"/>
        <v>7.8119695052316432E-2</v>
      </c>
      <c r="P11" s="96">
        <f t="shared" si="6"/>
        <v>2.4546457781124964E-3</v>
      </c>
      <c r="Q11" s="96">
        <f t="shared" si="5"/>
        <v>2.9274783765802503E-3</v>
      </c>
      <c r="R11" s="96">
        <f t="shared" si="5"/>
        <v>-3.9923479996673006E-3</v>
      </c>
      <c r="S11" s="96">
        <f t="shared" si="5"/>
        <v>2.5608194622279701E-3</v>
      </c>
      <c r="T11" s="96">
        <f t="shared" si="5"/>
        <v>8.2389979235046873E-3</v>
      </c>
      <c r="U11" s="96">
        <f t="shared" si="5"/>
        <v>1.037924151696612E-2</v>
      </c>
    </row>
    <row r="12" spans="1:21">
      <c r="A12" s="162"/>
      <c r="B12" s="55" t="s">
        <v>108</v>
      </c>
      <c r="C12" s="56">
        <v>97829</v>
      </c>
      <c r="D12" s="57">
        <v>7543</v>
      </c>
      <c r="E12" s="57">
        <v>24023</v>
      </c>
      <c r="F12" s="57">
        <v>43543</v>
      </c>
      <c r="G12" s="57">
        <v>15096</v>
      </c>
      <c r="H12" s="57">
        <v>7624</v>
      </c>
      <c r="J12" s="87">
        <f t="shared" si="0"/>
        <v>7.7103926238640888E-2</v>
      </c>
      <c r="K12" s="87">
        <f t="shared" si="1"/>
        <v>0.24556113217961953</v>
      </c>
      <c r="L12" s="87">
        <f t="shared" si="2"/>
        <v>0.44509296834272044</v>
      </c>
      <c r="M12" s="87">
        <f t="shared" si="3"/>
        <v>0.15431007165564403</v>
      </c>
      <c r="N12" s="87">
        <f t="shared" si="4"/>
        <v>7.7931901583375068E-2</v>
      </c>
      <c r="P12" s="97">
        <f t="shared" si="6"/>
        <v>6.5022583001532741E-3</v>
      </c>
      <c r="Q12" s="97">
        <f t="shared" si="5"/>
        <v>7.9607270797410479E-4</v>
      </c>
      <c r="R12" s="97">
        <f t="shared" si="5"/>
        <v>3.0480167014614867E-3</v>
      </c>
      <c r="S12" s="97">
        <f t="shared" si="5"/>
        <v>1.1099500754673253E-2</v>
      </c>
      <c r="T12" s="97">
        <f t="shared" si="5"/>
        <v>2.9231995748073558E-3</v>
      </c>
      <c r="U12" s="97">
        <f t="shared" si="5"/>
        <v>4.08270775714481E-3</v>
      </c>
    </row>
    <row r="13" spans="1:21">
      <c r="A13" s="162"/>
      <c r="B13" s="52" t="s">
        <v>109</v>
      </c>
      <c r="C13" s="53">
        <v>97971</v>
      </c>
      <c r="D13" s="54">
        <v>7473</v>
      </c>
      <c r="E13" s="54">
        <v>24083</v>
      </c>
      <c r="F13" s="54">
        <v>43582</v>
      </c>
      <c r="G13" s="54">
        <v>15107</v>
      </c>
      <c r="H13" s="54">
        <v>7727</v>
      </c>
      <c r="J13" s="87">
        <f t="shared" si="0"/>
        <v>7.6277674005573073E-2</v>
      </c>
      <c r="K13" s="87">
        <f t="shared" si="1"/>
        <v>0.24581763991385205</v>
      </c>
      <c r="L13" s="87">
        <f t="shared" si="2"/>
        <v>0.44484592379377569</v>
      </c>
      <c r="M13" s="87">
        <f t="shared" si="3"/>
        <v>0.15419869144951057</v>
      </c>
      <c r="N13" s="87">
        <f t="shared" si="4"/>
        <v>7.8870277939390221E-2</v>
      </c>
      <c r="P13" s="97">
        <f t="shared" si="6"/>
        <v>1.4515123327438761E-3</v>
      </c>
      <c r="Q13" s="97">
        <f t="shared" si="5"/>
        <v>-9.2801272703167959E-3</v>
      </c>
      <c r="R13" s="97">
        <f t="shared" si="5"/>
        <v>2.4976064604753656E-3</v>
      </c>
      <c r="S13" s="97">
        <f t="shared" si="5"/>
        <v>8.9566635280058371E-4</v>
      </c>
      <c r="T13" s="97">
        <f t="shared" si="5"/>
        <v>7.2866984631692056E-4</v>
      </c>
      <c r="U13" s="97">
        <f t="shared" si="5"/>
        <v>1.3509968520461602E-2</v>
      </c>
    </row>
    <row r="14" spans="1:21">
      <c r="A14" s="163"/>
      <c r="B14" s="58" t="s">
        <v>110</v>
      </c>
      <c r="C14" s="59">
        <v>97934</v>
      </c>
      <c r="D14" s="60">
        <v>7528</v>
      </c>
      <c r="E14" s="60">
        <v>24484</v>
      </c>
      <c r="F14" s="60">
        <v>43101</v>
      </c>
      <c r="G14" s="60">
        <v>15128</v>
      </c>
      <c r="H14" s="60">
        <v>7693</v>
      </c>
      <c r="J14" s="88">
        <f t="shared" si="0"/>
        <v>7.6868094839381618E-2</v>
      </c>
      <c r="K14" s="88">
        <f t="shared" si="1"/>
        <v>0.2500051054792003</v>
      </c>
      <c r="L14" s="88">
        <f t="shared" si="2"/>
        <v>0.44010251802234157</v>
      </c>
      <c r="M14" s="88">
        <f t="shared" si="3"/>
        <v>0.15447137868360325</v>
      </c>
      <c r="N14" s="88">
        <f t="shared" si="4"/>
        <v>7.8552902975473279E-2</v>
      </c>
      <c r="P14" s="98">
        <f t="shared" si="6"/>
        <v>-3.7766277776074553E-4</v>
      </c>
      <c r="Q14" s="98">
        <f t="shared" si="5"/>
        <v>7.3598287167135901E-3</v>
      </c>
      <c r="R14" s="98">
        <f t="shared" si="5"/>
        <v>1.6650749491342376E-2</v>
      </c>
      <c r="S14" s="98">
        <f t="shared" si="5"/>
        <v>-1.1036666513698279E-2</v>
      </c>
      <c r="T14" s="98">
        <f t="shared" si="5"/>
        <v>1.390084066988706E-3</v>
      </c>
      <c r="U14" s="98">
        <f t="shared" si="5"/>
        <v>-4.4001552995988069E-3</v>
      </c>
    </row>
    <row r="15" spans="1:21">
      <c r="A15" s="161">
        <v>2014</v>
      </c>
      <c r="B15" s="52" t="s">
        <v>107</v>
      </c>
      <c r="C15" s="53">
        <v>98300</v>
      </c>
      <c r="D15" s="54">
        <v>7586</v>
      </c>
      <c r="E15" s="54">
        <v>24662</v>
      </c>
      <c r="F15" s="54">
        <v>43208</v>
      </c>
      <c r="G15" s="54">
        <v>15149</v>
      </c>
      <c r="H15" s="54">
        <v>7695</v>
      </c>
      <c r="J15" s="84">
        <f t="shared" si="0"/>
        <v>7.7171922685656161E-2</v>
      </c>
      <c r="K15" s="84">
        <f t="shared" si="1"/>
        <v>0.2508850457782299</v>
      </c>
      <c r="L15" s="84">
        <f t="shared" si="2"/>
        <v>0.43955239064089524</v>
      </c>
      <c r="M15" s="84">
        <f t="shared" si="3"/>
        <v>0.15410986775178026</v>
      </c>
      <c r="N15" s="84">
        <f t="shared" si="4"/>
        <v>7.8280773143438453E-2</v>
      </c>
      <c r="P15" s="85">
        <f t="shared" si="6"/>
        <v>3.7372107746032057E-3</v>
      </c>
      <c r="Q15" s="85">
        <f t="shared" si="5"/>
        <v>7.7045696068012148E-3</v>
      </c>
      <c r="R15" s="85">
        <f t="shared" si="5"/>
        <v>7.2700539127592556E-3</v>
      </c>
      <c r="S15" s="85">
        <f t="shared" si="5"/>
        <v>2.482541008329342E-3</v>
      </c>
      <c r="T15" s="85">
        <f t="shared" si="5"/>
        <v>1.3881544156530978E-3</v>
      </c>
      <c r="U15" s="85">
        <f t="shared" si="5"/>
        <v>2.5997660210586027E-4</v>
      </c>
    </row>
    <row r="16" spans="1:21">
      <c r="A16" s="162"/>
      <c r="B16" s="55" t="s">
        <v>108</v>
      </c>
      <c r="C16" s="56">
        <v>98819</v>
      </c>
      <c r="D16" s="57">
        <v>7635</v>
      </c>
      <c r="E16" s="57">
        <v>24795</v>
      </c>
      <c r="F16" s="57">
        <v>43461</v>
      </c>
      <c r="G16" s="57">
        <v>15150</v>
      </c>
      <c r="H16" s="57">
        <v>7777</v>
      </c>
      <c r="J16" s="84">
        <f t="shared" si="0"/>
        <v>7.7262469767959599E-2</v>
      </c>
      <c r="K16" s="84">
        <f t="shared" si="1"/>
        <v>0.25091328590655643</v>
      </c>
      <c r="L16" s="84">
        <f t="shared" si="2"/>
        <v>0.43980408625871542</v>
      </c>
      <c r="M16" s="84">
        <f t="shared" si="3"/>
        <v>0.15331059816432063</v>
      </c>
      <c r="N16" s="84">
        <f t="shared" si="4"/>
        <v>7.8699440391017922E-2</v>
      </c>
      <c r="P16" s="85">
        <f t="shared" si="6"/>
        <v>5.279755849440404E-3</v>
      </c>
      <c r="Q16" s="85">
        <f t="shared" si="5"/>
        <v>6.4592670709200384E-3</v>
      </c>
      <c r="R16" s="85">
        <f t="shared" si="5"/>
        <v>5.3929121725730944E-3</v>
      </c>
      <c r="S16" s="85">
        <f t="shared" si="5"/>
        <v>5.8553971486761114E-3</v>
      </c>
      <c r="T16" s="85">
        <f t="shared" si="5"/>
        <v>6.6010957818996019E-5</v>
      </c>
      <c r="U16" s="85">
        <f t="shared" si="5"/>
        <v>1.0656270305393178E-2</v>
      </c>
    </row>
    <row r="17" spans="1:21">
      <c r="A17" s="162"/>
      <c r="B17" s="61" t="s">
        <v>109</v>
      </c>
      <c r="C17" s="53">
        <v>98974</v>
      </c>
      <c r="D17" s="54">
        <v>7700</v>
      </c>
      <c r="E17" s="54">
        <v>24853</v>
      </c>
      <c r="F17" s="54">
        <v>43408</v>
      </c>
      <c r="G17" s="54">
        <v>15213</v>
      </c>
      <c r="H17" s="54">
        <v>7800</v>
      </c>
      <c r="J17" s="84">
        <f t="shared" si="0"/>
        <v>7.7798209630812132E-2</v>
      </c>
      <c r="K17" s="84">
        <f t="shared" si="1"/>
        <v>0.25110635116293167</v>
      </c>
      <c r="L17" s="84">
        <f t="shared" si="2"/>
        <v>0.43857982904601206</v>
      </c>
      <c r="M17" s="84">
        <f t="shared" si="3"/>
        <v>0.15370703417059026</v>
      </c>
      <c r="N17" s="84">
        <f t="shared" si="4"/>
        <v>7.8808575989653851E-2</v>
      </c>
      <c r="P17" s="85">
        <f t="shared" si="6"/>
        <v>1.5685242716481085E-3</v>
      </c>
      <c r="Q17" s="85">
        <f t="shared" si="5"/>
        <v>8.5134250163718672E-3</v>
      </c>
      <c r="R17" s="85">
        <f t="shared" si="5"/>
        <v>2.3391812865496409E-3</v>
      </c>
      <c r="S17" s="85">
        <f t="shared" si="5"/>
        <v>-1.2194841352016761E-3</v>
      </c>
      <c r="T17" s="85">
        <f t="shared" si="5"/>
        <v>4.1584158415841621E-3</v>
      </c>
      <c r="U17" s="85">
        <f t="shared" si="5"/>
        <v>2.9574386010029485E-3</v>
      </c>
    </row>
    <row r="18" spans="1:21">
      <c r="A18" s="163"/>
      <c r="B18" s="58" t="s">
        <v>110</v>
      </c>
      <c r="C18" s="59">
        <v>99326</v>
      </c>
      <c r="D18" s="60">
        <v>7678</v>
      </c>
      <c r="E18" s="60">
        <v>24988</v>
      </c>
      <c r="F18" s="60">
        <v>43628</v>
      </c>
      <c r="G18" s="60">
        <v>15202</v>
      </c>
      <c r="H18" s="60">
        <v>7831</v>
      </c>
      <c r="J18" s="84">
        <f t="shared" si="0"/>
        <v>7.7301008799307333E-2</v>
      </c>
      <c r="K18" s="84">
        <f t="shared" si="1"/>
        <v>0.2515756196766204</v>
      </c>
      <c r="L18" s="84">
        <f t="shared" si="2"/>
        <v>0.43924048084086742</v>
      </c>
      <c r="M18" s="84">
        <f t="shared" si="3"/>
        <v>0.15305156756539073</v>
      </c>
      <c r="N18" s="84">
        <f t="shared" si="4"/>
        <v>7.8841390975172662E-2</v>
      </c>
      <c r="P18" s="85">
        <f t="shared" si="6"/>
        <v>3.5564895831228238E-3</v>
      </c>
      <c r="Q18" s="85">
        <f t="shared" si="5"/>
        <v>-2.8571428571428914E-3</v>
      </c>
      <c r="R18" s="85">
        <f t="shared" si="5"/>
        <v>5.4319398060596047E-3</v>
      </c>
      <c r="S18" s="85">
        <f t="shared" si="5"/>
        <v>5.0681901953557595E-3</v>
      </c>
      <c r="T18" s="85">
        <f t="shared" si="5"/>
        <v>-7.2306579898773204E-4</v>
      </c>
      <c r="U18" s="85">
        <f t="shared" si="5"/>
        <v>3.9743589743590491E-3</v>
      </c>
    </row>
    <row r="19" spans="1:21">
      <c r="A19" s="161">
        <v>2015</v>
      </c>
      <c r="B19" s="52" t="s">
        <v>107</v>
      </c>
      <c r="C19" s="53">
        <v>99957</v>
      </c>
      <c r="D19" s="54">
        <v>7777</v>
      </c>
      <c r="E19" s="54">
        <v>25088</v>
      </c>
      <c r="F19" s="54">
        <v>43873</v>
      </c>
      <c r="G19" s="54">
        <v>15321</v>
      </c>
      <c r="H19" s="54">
        <v>7898</v>
      </c>
      <c r="J19" s="86">
        <f t="shared" si="0"/>
        <v>7.7803455485858916E-2</v>
      </c>
      <c r="K19" s="86">
        <f t="shared" si="1"/>
        <v>0.2509879248076673</v>
      </c>
      <c r="L19" s="86">
        <f t="shared" si="2"/>
        <v>0.43891873505607409</v>
      </c>
      <c r="M19" s="86">
        <f t="shared" si="3"/>
        <v>0.1532759086407155</v>
      </c>
      <c r="N19" s="86">
        <f t="shared" si="4"/>
        <v>7.901397600968417E-2</v>
      </c>
      <c r="P19" s="96">
        <f t="shared" si="6"/>
        <v>6.3528179932745843E-3</v>
      </c>
      <c r="Q19" s="96">
        <f t="shared" si="5"/>
        <v>1.2893982808023008E-2</v>
      </c>
      <c r="R19" s="96">
        <f t="shared" si="5"/>
        <v>4.0019209220425456E-3</v>
      </c>
      <c r="S19" s="96">
        <f t="shared" si="5"/>
        <v>5.6156596681029569E-3</v>
      </c>
      <c r="T19" s="96">
        <f t="shared" si="5"/>
        <v>7.8279173792921153E-3</v>
      </c>
      <c r="U19" s="96">
        <f t="shared" si="5"/>
        <v>8.555740007661905E-3</v>
      </c>
    </row>
    <row r="20" spans="1:21">
      <c r="A20" s="162"/>
      <c r="B20" s="55" t="s">
        <v>108</v>
      </c>
      <c r="C20" s="56">
        <v>100566</v>
      </c>
      <c r="D20" s="57">
        <v>7776</v>
      </c>
      <c r="E20" s="57">
        <v>25280</v>
      </c>
      <c r="F20" s="57">
        <v>44225</v>
      </c>
      <c r="G20" s="57">
        <v>15374</v>
      </c>
      <c r="H20" s="57">
        <v>7911</v>
      </c>
      <c r="J20" s="87">
        <f t="shared" si="0"/>
        <v>7.732235546805083E-2</v>
      </c>
      <c r="K20" s="87">
        <f t="shared" si="1"/>
        <v>0.2513772050195891</v>
      </c>
      <c r="L20" s="87">
        <f t="shared" si="2"/>
        <v>0.43976095300598611</v>
      </c>
      <c r="M20" s="87">
        <f t="shared" si="3"/>
        <v>0.15287472903366944</v>
      </c>
      <c r="N20" s="87">
        <f t="shared" si="4"/>
        <v>7.8664757472704488E-2</v>
      </c>
      <c r="P20" s="97">
        <f t="shared" si="6"/>
        <v>6.092619826525425E-3</v>
      </c>
      <c r="Q20" s="97">
        <f t="shared" si="5"/>
        <v>-1.2858428700013302E-4</v>
      </c>
      <c r="R20" s="97">
        <f t="shared" si="5"/>
        <v>7.6530612244898322E-3</v>
      </c>
      <c r="S20" s="97">
        <f t="shared" si="5"/>
        <v>8.0231577507805518E-3</v>
      </c>
      <c r="T20" s="97">
        <f t="shared" si="5"/>
        <v>3.4593042229620341E-3</v>
      </c>
      <c r="U20" s="97">
        <f t="shared" si="5"/>
        <v>1.6459863256521601E-3</v>
      </c>
    </row>
    <row r="21" spans="1:21">
      <c r="A21" s="162"/>
      <c r="B21" s="52" t="s">
        <v>109</v>
      </c>
      <c r="C21" s="53">
        <v>101069</v>
      </c>
      <c r="D21" s="54">
        <v>7894</v>
      </c>
      <c r="E21" s="54">
        <v>25500</v>
      </c>
      <c r="F21" s="54">
        <v>44402</v>
      </c>
      <c r="G21" s="54">
        <v>15377</v>
      </c>
      <c r="H21" s="54">
        <v>7895</v>
      </c>
      <c r="J21" s="87">
        <f t="shared" si="0"/>
        <v>7.8105056941297532E-2</v>
      </c>
      <c r="K21" s="87">
        <f t="shared" si="1"/>
        <v>0.25230288218939534</v>
      </c>
      <c r="L21" s="87">
        <f t="shared" si="2"/>
        <v>0.43932363039111894</v>
      </c>
      <c r="M21" s="87">
        <f t="shared" si="3"/>
        <v>0.15214358507554246</v>
      </c>
      <c r="N21" s="87">
        <f t="shared" si="4"/>
        <v>7.8114951171971619E-2</v>
      </c>
      <c r="P21" s="97">
        <f t="shared" si="6"/>
        <v>5.0016904321539268E-3</v>
      </c>
      <c r="Q21" s="97">
        <f t="shared" si="5"/>
        <v>1.5174897119341502E-2</v>
      </c>
      <c r="R21" s="97">
        <f t="shared" si="5"/>
        <v>8.7025316455695556E-3</v>
      </c>
      <c r="S21" s="97">
        <f t="shared" si="5"/>
        <v>4.0022611644996431E-3</v>
      </c>
      <c r="T21" s="97">
        <f t="shared" si="5"/>
        <v>1.9513464290366045E-4</v>
      </c>
      <c r="U21" s="97">
        <f t="shared" si="5"/>
        <v>-2.0225003160156962E-3</v>
      </c>
    </row>
    <row r="22" spans="1:21">
      <c r="A22" s="163"/>
      <c r="B22" s="58" t="s">
        <v>110</v>
      </c>
      <c r="C22" s="59">
        <v>101318</v>
      </c>
      <c r="D22" s="60">
        <v>7900</v>
      </c>
      <c r="E22" s="60">
        <v>25165</v>
      </c>
      <c r="F22" s="60">
        <v>44740</v>
      </c>
      <c r="G22" s="60">
        <v>15577</v>
      </c>
      <c r="H22" s="60">
        <v>7937</v>
      </c>
      <c r="J22" s="88">
        <f t="shared" si="0"/>
        <v>7.7972324759667574E-2</v>
      </c>
      <c r="K22" s="88">
        <f t="shared" si="1"/>
        <v>0.24837639906038414</v>
      </c>
      <c r="L22" s="88">
        <f t="shared" si="2"/>
        <v>0.44157997591740855</v>
      </c>
      <c r="M22" s="88">
        <f t="shared" si="3"/>
        <v>0.1537436585799167</v>
      </c>
      <c r="N22" s="88">
        <f t="shared" si="4"/>
        <v>7.8337511597149564E-2</v>
      </c>
      <c r="P22" s="98">
        <f t="shared" si="6"/>
        <v>2.4636634378494282E-3</v>
      </c>
      <c r="Q22" s="98">
        <f t="shared" si="5"/>
        <v>7.6007093995444919E-4</v>
      </c>
      <c r="R22" s="98">
        <f t="shared" si="5"/>
        <v>-1.3137254901960826E-2</v>
      </c>
      <c r="S22" s="98">
        <f t="shared" si="5"/>
        <v>7.6122697175802223E-3</v>
      </c>
      <c r="T22" s="98">
        <f t="shared" si="5"/>
        <v>1.3006438186902614E-2</v>
      </c>
      <c r="U22" s="98">
        <f t="shared" si="5"/>
        <v>5.3198226725776898E-3</v>
      </c>
    </row>
    <row r="23" spans="1:21">
      <c r="A23" s="161">
        <v>2016</v>
      </c>
      <c r="B23" s="52" t="s">
        <v>107</v>
      </c>
      <c r="C23" s="53">
        <v>101728</v>
      </c>
      <c r="D23" s="54">
        <v>7957</v>
      </c>
      <c r="E23" s="54">
        <v>25059</v>
      </c>
      <c r="F23" s="54">
        <v>45041</v>
      </c>
      <c r="G23" s="54">
        <v>15670</v>
      </c>
      <c r="H23" s="54">
        <v>8000</v>
      </c>
      <c r="J23" s="84">
        <f t="shared" si="0"/>
        <v>7.8218386284995278E-2</v>
      </c>
      <c r="K23" s="84">
        <f t="shared" si="1"/>
        <v>0.24633335954702737</v>
      </c>
      <c r="L23" s="84">
        <f t="shared" si="2"/>
        <v>0.44275912236552373</v>
      </c>
      <c r="M23" s="84">
        <f t="shared" si="3"/>
        <v>0.15403821956590122</v>
      </c>
      <c r="N23" s="84">
        <f t="shared" si="4"/>
        <v>7.8641082101289714E-2</v>
      </c>
      <c r="P23" s="85">
        <f t="shared" si="6"/>
        <v>4.0466649558814627E-3</v>
      </c>
      <c r="Q23" s="85">
        <f t="shared" si="5"/>
        <v>7.2151898734176267E-3</v>
      </c>
      <c r="R23" s="85">
        <f t="shared" si="5"/>
        <v>-4.2121994834094512E-3</v>
      </c>
      <c r="S23" s="85">
        <f t="shared" si="5"/>
        <v>6.7277603933839636E-3</v>
      </c>
      <c r="T23" s="85">
        <f t="shared" si="5"/>
        <v>5.9703408872056052E-3</v>
      </c>
      <c r="U23" s="85">
        <f t="shared" si="5"/>
        <v>7.9375078745118621E-3</v>
      </c>
    </row>
    <row r="24" spans="1:21">
      <c r="A24" s="162"/>
      <c r="B24" s="55" t="s">
        <v>108</v>
      </c>
      <c r="C24" s="56">
        <v>102384</v>
      </c>
      <c r="D24" s="57">
        <v>7998</v>
      </c>
      <c r="E24" s="57">
        <v>25104</v>
      </c>
      <c r="F24" s="57">
        <v>45506</v>
      </c>
      <c r="G24" s="57">
        <v>15648</v>
      </c>
      <c r="H24" s="57">
        <v>8128</v>
      </c>
      <c r="J24" s="84">
        <f t="shared" si="0"/>
        <v>7.8117674636661985E-2</v>
      </c>
      <c r="K24" s="84">
        <f t="shared" si="1"/>
        <v>0.24519456165025785</v>
      </c>
      <c r="L24" s="84">
        <f t="shared" si="2"/>
        <v>0.44446397874667914</v>
      </c>
      <c r="M24" s="84">
        <f t="shared" si="3"/>
        <v>0.15283638068448194</v>
      </c>
      <c r="N24" s="84">
        <f t="shared" si="4"/>
        <v>7.9387404281919052E-2</v>
      </c>
      <c r="P24" s="85">
        <f t="shared" si="6"/>
        <v>6.4485687323057039E-3</v>
      </c>
      <c r="Q24" s="85">
        <f t="shared" si="6"/>
        <v>5.1526957396004214E-3</v>
      </c>
      <c r="R24" s="85">
        <f t="shared" si="6"/>
        <v>1.7957620016759712E-3</v>
      </c>
      <c r="S24" s="85">
        <f t="shared" si="6"/>
        <v>1.0323927088652596E-2</v>
      </c>
      <c r="T24" s="85">
        <f t="shared" si="6"/>
        <v>-1.4039566049777186E-3</v>
      </c>
      <c r="U24" s="85">
        <f t="shared" si="6"/>
        <v>1.6000000000000014E-2</v>
      </c>
    </row>
    <row r="25" spans="1:21">
      <c r="A25" s="162"/>
      <c r="B25" s="52" t="s">
        <v>109</v>
      </c>
      <c r="C25" s="53">
        <v>101857</v>
      </c>
      <c r="D25" s="54">
        <v>7887</v>
      </c>
      <c r="E25" s="54">
        <v>24779</v>
      </c>
      <c r="F25" s="54">
        <v>45515</v>
      </c>
      <c r="G25" s="54">
        <v>15594</v>
      </c>
      <c r="H25" s="54">
        <v>8082</v>
      </c>
      <c r="J25" s="84">
        <f t="shared" si="0"/>
        <v>7.7432086160008642E-2</v>
      </c>
      <c r="K25" s="84">
        <f t="shared" si="1"/>
        <v>0.24327243095712617</v>
      </c>
      <c r="L25" s="84">
        <f t="shared" si="2"/>
        <v>0.44685195911915726</v>
      </c>
      <c r="M25" s="84">
        <f t="shared" si="3"/>
        <v>0.15309698891583298</v>
      </c>
      <c r="N25" s="84">
        <f t="shared" si="4"/>
        <v>7.9346534847874961E-2</v>
      </c>
      <c r="P25" s="85">
        <f t="shared" si="6"/>
        <v>-5.147288638849834E-3</v>
      </c>
      <c r="Q25" s="85">
        <f t="shared" si="6"/>
        <v>-1.3878469617404354E-2</v>
      </c>
      <c r="R25" s="85">
        <f t="shared" si="6"/>
        <v>-1.2946144040790308E-2</v>
      </c>
      <c r="S25" s="85">
        <f t="shared" si="6"/>
        <v>1.9777611743498902E-4</v>
      </c>
      <c r="T25" s="85">
        <f t="shared" si="6"/>
        <v>-3.4509202453987253E-3</v>
      </c>
      <c r="U25" s="85">
        <f t="shared" si="6"/>
        <v>-5.6594488188976833E-3</v>
      </c>
    </row>
    <row r="26" spans="1:21">
      <c r="A26" s="163"/>
      <c r="B26" s="58" t="s">
        <v>110</v>
      </c>
      <c r="C26" s="59">
        <v>102604</v>
      </c>
      <c r="D26" s="60">
        <v>7979</v>
      </c>
      <c r="E26" s="60">
        <v>24870</v>
      </c>
      <c r="F26" s="60">
        <v>45839</v>
      </c>
      <c r="G26" s="60">
        <v>15699</v>
      </c>
      <c r="H26" s="60">
        <v>8217</v>
      </c>
      <c r="J26" s="84">
        <f t="shared" si="0"/>
        <v>7.7764999415227479E-2</v>
      </c>
      <c r="K26" s="84">
        <f t="shared" si="1"/>
        <v>0.24238821098592647</v>
      </c>
      <c r="L26" s="84">
        <f t="shared" si="2"/>
        <v>0.44675646173638456</v>
      </c>
      <c r="M26" s="84">
        <f t="shared" si="3"/>
        <v>0.15300573077073018</v>
      </c>
      <c r="N26" s="84">
        <f t="shared" si="4"/>
        <v>8.008459709173131E-2</v>
      </c>
      <c r="P26" s="85">
        <f t="shared" si="6"/>
        <v>7.3338111273648643E-3</v>
      </c>
      <c r="Q26" s="85">
        <f t="shared" si="6"/>
        <v>1.1664764802840066E-2</v>
      </c>
      <c r="R26" s="85">
        <f t="shared" si="6"/>
        <v>3.6724645869485872E-3</v>
      </c>
      <c r="S26" s="85">
        <f t="shared" si="6"/>
        <v>7.1185323519717958E-3</v>
      </c>
      <c r="T26" s="85">
        <f t="shared" si="6"/>
        <v>6.7333589842246688E-3</v>
      </c>
      <c r="U26" s="85">
        <f t="shared" si="6"/>
        <v>1.6703786191536674E-2</v>
      </c>
    </row>
    <row r="27" spans="1:21">
      <c r="A27" s="161">
        <v>2017</v>
      </c>
      <c r="B27" s="52" t="s">
        <v>107</v>
      </c>
      <c r="C27" s="53">
        <v>103123</v>
      </c>
      <c r="D27" s="54">
        <v>7955</v>
      </c>
      <c r="E27" s="54">
        <v>24812</v>
      </c>
      <c r="F27" s="54">
        <v>46271</v>
      </c>
      <c r="G27" s="54">
        <v>15877</v>
      </c>
      <c r="H27" s="54">
        <v>8207</v>
      </c>
      <c r="J27" s="86">
        <f t="shared" si="0"/>
        <v>7.714089000513949E-2</v>
      </c>
      <c r="K27" s="86">
        <f t="shared" si="1"/>
        <v>0.24060587841703596</v>
      </c>
      <c r="L27" s="86">
        <f t="shared" si="2"/>
        <v>0.44869718685453291</v>
      </c>
      <c r="M27" s="86">
        <f t="shared" si="3"/>
        <v>0.15396177380409801</v>
      </c>
      <c r="N27" s="86">
        <f t="shared" si="4"/>
        <v>7.9584573761430522E-2</v>
      </c>
      <c r="P27" s="96">
        <f t="shared" si="6"/>
        <v>5.0582823281744016E-3</v>
      </c>
      <c r="Q27" s="96">
        <f t="shared" si="6"/>
        <v>-3.0078957262814621E-3</v>
      </c>
      <c r="R27" s="96">
        <f t="shared" si="6"/>
        <v>-2.3321270607157274E-3</v>
      </c>
      <c r="S27" s="96">
        <f t="shared" si="6"/>
        <v>9.4242893605882561E-3</v>
      </c>
      <c r="T27" s="96">
        <f t="shared" si="6"/>
        <v>1.1338301802662487E-2</v>
      </c>
      <c r="U27" s="96">
        <f t="shared" si="6"/>
        <v>-1.2169891687964229E-3</v>
      </c>
    </row>
    <row r="28" spans="1:21">
      <c r="A28" s="162"/>
      <c r="B28" s="55" t="s">
        <v>108</v>
      </c>
      <c r="C28" s="56">
        <v>103722</v>
      </c>
      <c r="D28" s="57">
        <v>8049</v>
      </c>
      <c r="E28" s="57">
        <v>24884</v>
      </c>
      <c r="F28" s="57">
        <v>46643</v>
      </c>
      <c r="G28" s="57">
        <v>15839</v>
      </c>
      <c r="H28" s="57">
        <v>8307</v>
      </c>
      <c r="J28" s="87">
        <f t="shared" si="0"/>
        <v>7.7601665991785737E-2</v>
      </c>
      <c r="K28" s="87">
        <f t="shared" si="1"/>
        <v>0.2399105300707661</v>
      </c>
      <c r="L28" s="87">
        <f t="shared" si="2"/>
        <v>0.4496924471182584</v>
      </c>
      <c r="M28" s="87">
        <f t="shared" si="3"/>
        <v>0.15270627253620253</v>
      </c>
      <c r="N28" s="87">
        <f t="shared" si="4"/>
        <v>8.0089084282987222E-2</v>
      </c>
      <c r="P28" s="97">
        <f t="shared" si="6"/>
        <v>5.8085975000727874E-3</v>
      </c>
      <c r="Q28" s="97">
        <f t="shared" si="6"/>
        <v>1.1816467630421101E-2</v>
      </c>
      <c r="R28" s="97">
        <f t="shared" si="6"/>
        <v>2.9018216991778534E-3</v>
      </c>
      <c r="S28" s="97">
        <f t="shared" si="6"/>
        <v>8.0395928335241784E-3</v>
      </c>
      <c r="T28" s="97">
        <f t="shared" si="6"/>
        <v>-2.3933992567864992E-3</v>
      </c>
      <c r="U28" s="97">
        <f t="shared" si="6"/>
        <v>1.2184720360667756E-2</v>
      </c>
    </row>
    <row r="29" spans="1:21">
      <c r="A29" s="162"/>
      <c r="B29" s="61" t="s">
        <v>109</v>
      </c>
      <c r="C29" s="53">
        <v>104258</v>
      </c>
      <c r="D29" s="54">
        <v>8109</v>
      </c>
      <c r="E29" s="54">
        <v>24950</v>
      </c>
      <c r="F29" s="54">
        <v>46956</v>
      </c>
      <c r="G29" s="54">
        <v>15867</v>
      </c>
      <c r="H29" s="54">
        <v>8376</v>
      </c>
      <c r="J29" s="87">
        <f t="shared" si="0"/>
        <v>7.7778204070670834E-2</v>
      </c>
      <c r="K29" s="87">
        <f t="shared" si="1"/>
        <v>0.2393101728404535</v>
      </c>
      <c r="L29" s="87">
        <f t="shared" si="2"/>
        <v>0.45038270444474288</v>
      </c>
      <c r="M29" s="87">
        <f t="shared" si="3"/>
        <v>0.15218976001841586</v>
      </c>
      <c r="N29" s="87">
        <f t="shared" si="4"/>
        <v>8.0339158625716972E-2</v>
      </c>
      <c r="P29" s="97">
        <f t="shared" si="6"/>
        <v>5.167659705751948E-3</v>
      </c>
      <c r="Q29" s="97">
        <f t="shared" si="6"/>
        <v>7.4543421543049604E-3</v>
      </c>
      <c r="R29" s="97">
        <f t="shared" si="6"/>
        <v>2.6523067031023473E-3</v>
      </c>
      <c r="S29" s="97">
        <f t="shared" si="6"/>
        <v>6.7105460626459834E-3</v>
      </c>
      <c r="T29" s="97">
        <f t="shared" si="6"/>
        <v>1.767788370477863E-3</v>
      </c>
      <c r="U29" s="97">
        <f t="shared" si="6"/>
        <v>8.3062477428674786E-3</v>
      </c>
    </row>
    <row r="30" spans="1:21">
      <c r="A30" s="163"/>
      <c r="B30" s="58" t="s">
        <v>110</v>
      </c>
      <c r="C30" s="59">
        <v>104419</v>
      </c>
      <c r="D30" s="60">
        <v>8181</v>
      </c>
      <c r="E30" s="60">
        <v>25044</v>
      </c>
      <c r="F30" s="60">
        <v>46923</v>
      </c>
      <c r="G30" s="60">
        <v>15930</v>
      </c>
      <c r="H30" s="60">
        <v>8340</v>
      </c>
      <c r="J30" s="88">
        <f t="shared" si="0"/>
        <v>7.8347810264415479E-2</v>
      </c>
      <c r="K30" s="88">
        <f t="shared" si="1"/>
        <v>0.23984140817284211</v>
      </c>
      <c r="L30" s="88">
        <f t="shared" si="2"/>
        <v>0.4493722406841667</v>
      </c>
      <c r="M30" s="88">
        <f t="shared" si="3"/>
        <v>0.15255844242905983</v>
      </c>
      <c r="N30" s="88">
        <f t="shared" si="4"/>
        <v>7.9870521648359019E-2</v>
      </c>
      <c r="P30" s="98">
        <f t="shared" si="6"/>
        <v>1.5442460051027229E-3</v>
      </c>
      <c r="Q30" s="98">
        <f t="shared" si="6"/>
        <v>8.8790233074362845E-3</v>
      </c>
      <c r="R30" s="98">
        <f t="shared" si="6"/>
        <v>3.767535070140271E-3</v>
      </c>
      <c r="S30" s="98">
        <f t="shared" si="6"/>
        <v>-7.0278558650649359E-4</v>
      </c>
      <c r="T30" s="98">
        <f t="shared" si="6"/>
        <v>3.9705048213272143E-3</v>
      </c>
      <c r="U30" s="98">
        <f t="shared" si="6"/>
        <v>-4.2979942693409656E-3</v>
      </c>
    </row>
    <row r="31" spans="1:21">
      <c r="A31" s="161">
        <v>2018</v>
      </c>
      <c r="B31" s="61" t="s">
        <v>107</v>
      </c>
      <c r="C31" s="53">
        <v>104270</v>
      </c>
      <c r="D31" s="54">
        <v>8108</v>
      </c>
      <c r="E31" s="54">
        <v>24928</v>
      </c>
      <c r="F31" s="54">
        <v>47058</v>
      </c>
      <c r="G31" s="54">
        <v>15794</v>
      </c>
      <c r="H31" s="54">
        <v>8381</v>
      </c>
      <c r="J31" s="84">
        <f t="shared" si="0"/>
        <v>7.775966241488444E-2</v>
      </c>
      <c r="K31" s="84">
        <f t="shared" si="1"/>
        <v>0.23907164093219527</v>
      </c>
      <c r="L31" s="84">
        <f t="shared" si="2"/>
        <v>0.45130910137143954</v>
      </c>
      <c r="M31" s="84">
        <f t="shared" si="3"/>
        <v>0.15147213963747963</v>
      </c>
      <c r="N31" s="84">
        <f t="shared" si="4"/>
        <v>8.0377865157763503E-2</v>
      </c>
      <c r="P31" s="96">
        <f t="shared" si="6"/>
        <v>-1.4269433723748115E-3</v>
      </c>
      <c r="Q31" s="96">
        <f t="shared" si="6"/>
        <v>-8.923114533675558E-3</v>
      </c>
      <c r="R31" s="96">
        <f t="shared" si="6"/>
        <v>-4.6318479476121777E-3</v>
      </c>
      <c r="S31" s="96">
        <f t="shared" si="6"/>
        <v>2.8770538968097004E-3</v>
      </c>
      <c r="T31" s="96">
        <f t="shared" si="6"/>
        <v>-8.537350910232222E-3</v>
      </c>
      <c r="U31" s="96">
        <f t="shared" si="6"/>
        <v>4.9160671462828986E-3</v>
      </c>
    </row>
    <row r="32" spans="1:21">
      <c r="A32" s="163"/>
      <c r="B32" s="58" t="s">
        <v>108</v>
      </c>
      <c r="C32" s="59">
        <v>104203</v>
      </c>
      <c r="D32" s="60">
        <v>8132</v>
      </c>
      <c r="E32" s="60">
        <v>24736</v>
      </c>
      <c r="F32" s="60">
        <v>47207</v>
      </c>
      <c r="G32" s="60">
        <v>15702</v>
      </c>
      <c r="H32" s="60">
        <v>8427</v>
      </c>
      <c r="J32" s="88">
        <f t="shared" si="0"/>
        <v>7.8039979655096306E-2</v>
      </c>
      <c r="K32" s="88">
        <f t="shared" si="1"/>
        <v>0.23738280087905339</v>
      </c>
      <c r="L32" s="88">
        <f t="shared" si="2"/>
        <v>0.45302918342082282</v>
      </c>
      <c r="M32" s="88">
        <f t="shared" si="3"/>
        <v>0.15068664049979366</v>
      </c>
      <c r="N32" s="88">
        <f t="shared" si="4"/>
        <v>8.0870992197921363E-2</v>
      </c>
      <c r="P32" s="98">
        <f t="shared" si="6"/>
        <v>-6.4256257792272287E-4</v>
      </c>
      <c r="Q32" s="98">
        <f t="shared" si="6"/>
        <v>2.9600394671929209E-3</v>
      </c>
      <c r="R32" s="98">
        <f t="shared" si="6"/>
        <v>-7.7021822849807631E-3</v>
      </c>
      <c r="S32" s="98">
        <f t="shared" si="6"/>
        <v>3.166305410344572E-3</v>
      </c>
      <c r="T32" s="98">
        <f t="shared" si="6"/>
        <v>-5.8249968342408698E-3</v>
      </c>
      <c r="U32" s="98">
        <f t="shared" si="6"/>
        <v>5.4886051783795686E-3</v>
      </c>
    </row>
    <row r="33" spans="1:8">
      <c r="D33" s="63"/>
      <c r="E33" s="63"/>
      <c r="F33" s="63"/>
      <c r="G33" s="63"/>
      <c r="H33" s="63"/>
    </row>
    <row r="34" spans="1:8">
      <c r="A34" s="64" t="s">
        <v>111</v>
      </c>
      <c r="B34" s="64"/>
      <c r="C34" s="65"/>
    </row>
    <row r="36" spans="1:8">
      <c r="A36" s="66"/>
      <c r="B36" s="67"/>
      <c r="C36" s="68"/>
      <c r="D36" s="68"/>
      <c r="E36" s="68"/>
      <c r="F36" s="68"/>
      <c r="G36" s="68"/>
      <c r="H36" s="68"/>
    </row>
  </sheetData>
  <mergeCells count="9">
    <mergeCell ref="A5:A6"/>
    <mergeCell ref="B5:B6"/>
    <mergeCell ref="A23:A26"/>
    <mergeCell ref="A27:A30"/>
    <mergeCell ref="A31:A32"/>
    <mergeCell ref="A7:A10"/>
    <mergeCell ref="A11:A14"/>
    <mergeCell ref="A15:A18"/>
    <mergeCell ref="A19:A22"/>
  </mergeCell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9C335-A279-4334-A9A3-0BECD036AA21}">
  <dimension ref="A1:V42"/>
  <sheetViews>
    <sheetView showGridLines="0" workbookViewId="0">
      <selection activeCell="E23" sqref="E23"/>
    </sheetView>
  </sheetViews>
  <sheetFormatPr defaultRowHeight="14.4"/>
  <cols>
    <col min="1" max="1" width="11.6640625" style="62" customWidth="1"/>
    <col min="2" max="2" width="15.5546875" style="62" customWidth="1"/>
    <col min="3" max="8" width="20.77734375" customWidth="1"/>
    <col min="9" max="9" width="1.77734375" customWidth="1"/>
    <col min="10" max="15" width="20.77734375" customWidth="1"/>
    <col min="16" max="16" width="1.77734375" customWidth="1"/>
    <col min="17" max="22" width="20.77734375" customWidth="1"/>
  </cols>
  <sheetData>
    <row r="1" spans="1:22">
      <c r="C1" s="164" t="s">
        <v>194</v>
      </c>
      <c r="D1" s="164"/>
      <c r="E1" s="164"/>
      <c r="F1" s="164"/>
      <c r="G1" s="164"/>
      <c r="H1" s="165"/>
      <c r="J1" s="164" t="s">
        <v>195</v>
      </c>
      <c r="K1" s="164"/>
      <c r="L1" s="164"/>
      <c r="M1" s="164"/>
      <c r="N1" s="164"/>
      <c r="O1" s="165"/>
      <c r="Q1" s="164" t="s">
        <v>196</v>
      </c>
      <c r="R1" s="164"/>
      <c r="S1" s="164"/>
      <c r="T1" s="164"/>
      <c r="U1" s="164"/>
      <c r="V1" s="165"/>
    </row>
    <row r="2" spans="1:22">
      <c r="A2" s="159" t="s">
        <v>98</v>
      </c>
      <c r="B2" s="160" t="s">
        <v>99</v>
      </c>
      <c r="C2" s="69" t="s">
        <v>100</v>
      </c>
      <c r="D2" s="70" t="s">
        <v>101</v>
      </c>
      <c r="E2" s="70" t="s">
        <v>102</v>
      </c>
      <c r="F2" s="70" t="s">
        <v>103</v>
      </c>
      <c r="G2" s="70" t="s">
        <v>104</v>
      </c>
      <c r="H2" s="70" t="s">
        <v>105</v>
      </c>
      <c r="J2" s="69" t="s">
        <v>100</v>
      </c>
      <c r="K2" s="70" t="s">
        <v>101</v>
      </c>
      <c r="L2" s="70" t="s">
        <v>102</v>
      </c>
      <c r="M2" s="70" t="s">
        <v>103</v>
      </c>
      <c r="N2" s="70" t="s">
        <v>104</v>
      </c>
      <c r="O2" s="70" t="s">
        <v>105</v>
      </c>
      <c r="Q2" s="69" t="s">
        <v>100</v>
      </c>
      <c r="R2" s="70" t="s">
        <v>101</v>
      </c>
      <c r="S2" s="70" t="s">
        <v>102</v>
      </c>
      <c r="T2" s="70" t="s">
        <v>103</v>
      </c>
      <c r="U2" s="70" t="s">
        <v>104</v>
      </c>
      <c r="V2" s="70" t="s">
        <v>105</v>
      </c>
    </row>
    <row r="3" spans="1:22" ht="26.4">
      <c r="A3" s="159"/>
      <c r="B3" s="160"/>
      <c r="C3" s="51" t="s">
        <v>106</v>
      </c>
      <c r="D3" s="51" t="s">
        <v>106</v>
      </c>
      <c r="E3" s="51" t="s">
        <v>106</v>
      </c>
      <c r="F3" s="51" t="s">
        <v>106</v>
      </c>
      <c r="G3" s="51" t="s">
        <v>106</v>
      </c>
      <c r="H3" s="51" t="s">
        <v>106</v>
      </c>
      <c r="J3" s="51" t="s">
        <v>106</v>
      </c>
      <c r="K3" s="51" t="s">
        <v>106</v>
      </c>
      <c r="L3" s="51" t="s">
        <v>106</v>
      </c>
      <c r="M3" s="51" t="s">
        <v>106</v>
      </c>
      <c r="N3" s="51" t="s">
        <v>106</v>
      </c>
      <c r="O3" s="51" t="s">
        <v>106</v>
      </c>
      <c r="Q3" s="51" t="s">
        <v>106</v>
      </c>
      <c r="R3" s="51" t="s">
        <v>106</v>
      </c>
      <c r="S3" s="51" t="s">
        <v>106</v>
      </c>
      <c r="T3" s="51" t="s">
        <v>106</v>
      </c>
      <c r="U3" s="51" t="s">
        <v>106</v>
      </c>
      <c r="V3" s="51" t="s">
        <v>106</v>
      </c>
    </row>
    <row r="4" spans="1:22">
      <c r="A4" s="161">
        <v>2012</v>
      </c>
      <c r="B4" s="52" t="s">
        <v>107</v>
      </c>
      <c r="C4" s="89">
        <v>197971</v>
      </c>
      <c r="D4" s="90">
        <v>16356</v>
      </c>
      <c r="E4" s="90">
        <v>55076</v>
      </c>
      <c r="F4" s="90">
        <v>83531</v>
      </c>
      <c r="G4" s="90">
        <v>28446</v>
      </c>
      <c r="H4" s="90">
        <v>14561</v>
      </c>
      <c r="J4" s="53">
        <v>156384</v>
      </c>
      <c r="K4" s="54">
        <v>11766</v>
      </c>
      <c r="L4" s="54">
        <v>42253</v>
      </c>
      <c r="M4" s="54">
        <v>67956</v>
      </c>
      <c r="N4" s="54">
        <v>23030</v>
      </c>
      <c r="O4" s="54">
        <v>11380</v>
      </c>
      <c r="Q4" s="53">
        <v>95644</v>
      </c>
      <c r="R4" s="54">
        <v>7189</v>
      </c>
      <c r="S4" s="54">
        <v>24020</v>
      </c>
      <c r="T4" s="54">
        <v>42347</v>
      </c>
      <c r="U4" s="54">
        <v>14701</v>
      </c>
      <c r="V4" s="54">
        <v>7386</v>
      </c>
    </row>
    <row r="5" spans="1:22">
      <c r="A5" s="162"/>
      <c r="B5" s="55" t="s">
        <v>108</v>
      </c>
      <c r="C5" s="91">
        <v>198429</v>
      </c>
      <c r="D5" s="92">
        <v>16420</v>
      </c>
      <c r="E5" s="92">
        <v>55182</v>
      </c>
      <c r="F5" s="92">
        <v>83704</v>
      </c>
      <c r="G5" s="92">
        <v>28504</v>
      </c>
      <c r="H5" s="92">
        <v>14619</v>
      </c>
      <c r="J5" s="56">
        <v>156951</v>
      </c>
      <c r="K5" s="57">
        <v>11847</v>
      </c>
      <c r="L5" s="57">
        <v>42315</v>
      </c>
      <c r="M5" s="57">
        <v>68184</v>
      </c>
      <c r="N5" s="57">
        <v>23114</v>
      </c>
      <c r="O5" s="57">
        <v>11491</v>
      </c>
      <c r="Q5" s="56">
        <v>96844</v>
      </c>
      <c r="R5" s="57">
        <v>7395</v>
      </c>
      <c r="S5" s="57">
        <v>24059</v>
      </c>
      <c r="T5" s="57">
        <v>43002</v>
      </c>
      <c r="U5" s="57">
        <v>14907</v>
      </c>
      <c r="V5" s="57">
        <v>7481</v>
      </c>
    </row>
    <row r="6" spans="1:22">
      <c r="A6" s="162"/>
      <c r="B6" s="52" t="s">
        <v>109</v>
      </c>
      <c r="C6" s="89">
        <v>198884</v>
      </c>
      <c r="D6" s="90">
        <v>16484</v>
      </c>
      <c r="E6" s="90">
        <v>55287</v>
      </c>
      <c r="F6" s="90">
        <v>83875</v>
      </c>
      <c r="G6" s="90">
        <v>28562</v>
      </c>
      <c r="H6" s="90">
        <v>14676</v>
      </c>
      <c r="J6" s="53">
        <v>157532</v>
      </c>
      <c r="K6" s="54">
        <v>11903</v>
      </c>
      <c r="L6" s="54">
        <v>42509</v>
      </c>
      <c r="M6" s="54">
        <v>68404</v>
      </c>
      <c r="N6" s="54">
        <v>23208</v>
      </c>
      <c r="O6" s="54">
        <v>11508</v>
      </c>
      <c r="Q6" s="53">
        <v>96938</v>
      </c>
      <c r="R6" s="54">
        <v>7356</v>
      </c>
      <c r="S6" s="54">
        <v>24236</v>
      </c>
      <c r="T6" s="54">
        <v>43009</v>
      </c>
      <c r="U6" s="54">
        <v>14884</v>
      </c>
      <c r="V6" s="54">
        <v>7453</v>
      </c>
    </row>
    <row r="7" spans="1:22">
      <c r="A7" s="163"/>
      <c r="B7" s="58" t="s">
        <v>110</v>
      </c>
      <c r="C7" s="93">
        <v>199336</v>
      </c>
      <c r="D7" s="94">
        <v>16547</v>
      </c>
      <c r="E7" s="94">
        <v>55391</v>
      </c>
      <c r="F7" s="94">
        <v>84046</v>
      </c>
      <c r="G7" s="94">
        <v>28619</v>
      </c>
      <c r="H7" s="94">
        <v>14733</v>
      </c>
      <c r="J7" s="59">
        <v>158201</v>
      </c>
      <c r="K7" s="60">
        <v>11996</v>
      </c>
      <c r="L7" s="60">
        <v>42700</v>
      </c>
      <c r="M7" s="60">
        <v>68580</v>
      </c>
      <c r="N7" s="60">
        <v>23332</v>
      </c>
      <c r="O7" s="60">
        <v>11592</v>
      </c>
      <c r="Q7" s="59">
        <v>96959</v>
      </c>
      <c r="R7" s="60">
        <v>7515</v>
      </c>
      <c r="S7" s="60">
        <v>24046</v>
      </c>
      <c r="T7" s="60">
        <v>42955</v>
      </c>
      <c r="U7" s="60">
        <v>14929</v>
      </c>
      <c r="V7" s="60">
        <v>7515</v>
      </c>
    </row>
    <row r="8" spans="1:22">
      <c r="A8" s="161">
        <v>2013</v>
      </c>
      <c r="B8" s="52" t="s">
        <v>107</v>
      </c>
      <c r="C8" s="89">
        <v>199784</v>
      </c>
      <c r="D8" s="90">
        <v>16610</v>
      </c>
      <c r="E8" s="90">
        <v>55493</v>
      </c>
      <c r="F8" s="90">
        <v>84215</v>
      </c>
      <c r="G8" s="90">
        <v>28676</v>
      </c>
      <c r="H8" s="90">
        <v>14790</v>
      </c>
      <c r="J8" s="53">
        <v>158859</v>
      </c>
      <c r="K8" s="54">
        <v>12103</v>
      </c>
      <c r="L8" s="54">
        <v>42766</v>
      </c>
      <c r="M8" s="54">
        <v>68888</v>
      </c>
      <c r="N8" s="54">
        <v>23433</v>
      </c>
      <c r="O8" s="54">
        <v>11669</v>
      </c>
      <c r="Q8" s="53">
        <v>97197</v>
      </c>
      <c r="R8" s="54">
        <v>7537</v>
      </c>
      <c r="S8" s="54">
        <v>23950</v>
      </c>
      <c r="T8" s="54">
        <v>43065</v>
      </c>
      <c r="U8" s="54">
        <v>15052</v>
      </c>
      <c r="V8" s="54">
        <v>7593</v>
      </c>
    </row>
    <row r="9" spans="1:22">
      <c r="A9" s="162"/>
      <c r="B9" s="55" t="s">
        <v>108</v>
      </c>
      <c r="C9" s="91">
        <v>200229</v>
      </c>
      <c r="D9" s="92">
        <v>16672</v>
      </c>
      <c r="E9" s="92">
        <v>55595</v>
      </c>
      <c r="F9" s="92">
        <v>84382</v>
      </c>
      <c r="G9" s="92">
        <v>28733</v>
      </c>
      <c r="H9" s="92">
        <v>14847</v>
      </c>
      <c r="J9" s="56">
        <v>159090</v>
      </c>
      <c r="K9" s="57">
        <v>12160</v>
      </c>
      <c r="L9" s="57">
        <v>42842</v>
      </c>
      <c r="M9" s="57">
        <v>68930</v>
      </c>
      <c r="N9" s="57">
        <v>23462</v>
      </c>
      <c r="O9" s="57">
        <v>11696</v>
      </c>
      <c r="Q9" s="56">
        <v>97829</v>
      </c>
      <c r="R9" s="57">
        <v>7543</v>
      </c>
      <c r="S9" s="57">
        <v>24023</v>
      </c>
      <c r="T9" s="57">
        <v>43543</v>
      </c>
      <c r="U9" s="57">
        <v>15096</v>
      </c>
      <c r="V9" s="57">
        <v>7624</v>
      </c>
    </row>
    <row r="10" spans="1:22">
      <c r="A10" s="162"/>
      <c r="B10" s="52" t="s">
        <v>109</v>
      </c>
      <c r="C10" s="89">
        <v>200670</v>
      </c>
      <c r="D10" s="90">
        <v>16734</v>
      </c>
      <c r="E10" s="90">
        <v>55695</v>
      </c>
      <c r="F10" s="90">
        <v>84548</v>
      </c>
      <c r="G10" s="90">
        <v>28789</v>
      </c>
      <c r="H10" s="90">
        <v>14903</v>
      </c>
      <c r="J10" s="53">
        <v>159685</v>
      </c>
      <c r="K10" s="54">
        <v>12255</v>
      </c>
      <c r="L10" s="54">
        <v>43041</v>
      </c>
      <c r="M10" s="54">
        <v>69095</v>
      </c>
      <c r="N10" s="54">
        <v>23536</v>
      </c>
      <c r="O10" s="54">
        <v>11759</v>
      </c>
      <c r="Q10" s="53">
        <v>97971</v>
      </c>
      <c r="R10" s="54">
        <v>7473</v>
      </c>
      <c r="S10" s="54">
        <v>24083</v>
      </c>
      <c r="T10" s="54">
        <v>43582</v>
      </c>
      <c r="U10" s="54">
        <v>15107</v>
      </c>
      <c r="V10" s="54">
        <v>7727</v>
      </c>
    </row>
    <row r="11" spans="1:22">
      <c r="A11" s="163"/>
      <c r="B11" s="58" t="s">
        <v>110</v>
      </c>
      <c r="C11" s="93">
        <v>201109</v>
      </c>
      <c r="D11" s="94">
        <v>16796</v>
      </c>
      <c r="E11" s="94">
        <v>55794</v>
      </c>
      <c r="F11" s="94">
        <v>84713</v>
      </c>
      <c r="G11" s="94">
        <v>28845</v>
      </c>
      <c r="H11" s="94">
        <v>14960</v>
      </c>
      <c r="J11" s="59">
        <v>160408</v>
      </c>
      <c r="K11" s="60">
        <v>12322</v>
      </c>
      <c r="L11" s="60">
        <v>43232</v>
      </c>
      <c r="M11" s="60">
        <v>69387</v>
      </c>
      <c r="N11" s="60">
        <v>23609</v>
      </c>
      <c r="O11" s="60">
        <v>11859</v>
      </c>
      <c r="Q11" s="59">
        <v>97934</v>
      </c>
      <c r="R11" s="60">
        <v>7528</v>
      </c>
      <c r="S11" s="60">
        <v>24484</v>
      </c>
      <c r="T11" s="60">
        <v>43101</v>
      </c>
      <c r="U11" s="60">
        <v>15128</v>
      </c>
      <c r="V11" s="60">
        <v>7693</v>
      </c>
    </row>
    <row r="12" spans="1:22">
      <c r="A12" s="161">
        <v>2014</v>
      </c>
      <c r="B12" s="52" t="s">
        <v>107</v>
      </c>
      <c r="C12" s="89">
        <v>201543</v>
      </c>
      <c r="D12" s="90">
        <v>16858</v>
      </c>
      <c r="E12" s="90">
        <v>55893</v>
      </c>
      <c r="F12" s="90">
        <v>84877</v>
      </c>
      <c r="G12" s="90">
        <v>28900</v>
      </c>
      <c r="H12" s="90">
        <v>15016</v>
      </c>
      <c r="J12" s="53">
        <v>160784</v>
      </c>
      <c r="K12" s="54">
        <v>12396</v>
      </c>
      <c r="L12" s="54">
        <v>43330</v>
      </c>
      <c r="M12" s="54">
        <v>69587</v>
      </c>
      <c r="N12" s="54">
        <v>23603</v>
      </c>
      <c r="O12" s="54">
        <v>11869</v>
      </c>
      <c r="Q12" s="53">
        <v>98300</v>
      </c>
      <c r="R12" s="54">
        <v>7586</v>
      </c>
      <c r="S12" s="54">
        <v>24662</v>
      </c>
      <c r="T12" s="54">
        <v>43208</v>
      </c>
      <c r="U12" s="54">
        <v>15149</v>
      </c>
      <c r="V12" s="54">
        <v>7695</v>
      </c>
    </row>
    <row r="13" spans="1:22">
      <c r="A13" s="162"/>
      <c r="B13" s="55" t="s">
        <v>108</v>
      </c>
      <c r="C13" s="91">
        <v>201974</v>
      </c>
      <c r="D13" s="92">
        <v>16919</v>
      </c>
      <c r="E13" s="92">
        <v>55990</v>
      </c>
      <c r="F13" s="92">
        <v>85039</v>
      </c>
      <c r="G13" s="92">
        <v>28955</v>
      </c>
      <c r="H13" s="92">
        <v>15072</v>
      </c>
      <c r="J13" s="56">
        <v>161734</v>
      </c>
      <c r="K13" s="57">
        <v>12460</v>
      </c>
      <c r="L13" s="57">
        <v>43560</v>
      </c>
      <c r="M13" s="57">
        <v>70023</v>
      </c>
      <c r="N13" s="57">
        <v>23757</v>
      </c>
      <c r="O13" s="57">
        <v>11934</v>
      </c>
      <c r="Q13" s="56">
        <v>98819</v>
      </c>
      <c r="R13" s="57">
        <v>7635</v>
      </c>
      <c r="S13" s="57">
        <v>24795</v>
      </c>
      <c r="T13" s="57">
        <v>43461</v>
      </c>
      <c r="U13" s="57">
        <v>15150</v>
      </c>
      <c r="V13" s="57">
        <v>7777</v>
      </c>
    </row>
    <row r="14" spans="1:22">
      <c r="A14" s="162"/>
      <c r="B14" s="61" t="s">
        <v>109</v>
      </c>
      <c r="C14" s="89">
        <v>202402</v>
      </c>
      <c r="D14" s="90">
        <v>16979</v>
      </c>
      <c r="E14" s="90">
        <v>56085</v>
      </c>
      <c r="F14" s="90">
        <v>85199</v>
      </c>
      <c r="G14" s="90">
        <v>29010</v>
      </c>
      <c r="H14" s="90">
        <v>15128</v>
      </c>
      <c r="J14" s="53">
        <v>162446</v>
      </c>
      <c r="K14" s="54">
        <v>12591</v>
      </c>
      <c r="L14" s="54">
        <v>43743</v>
      </c>
      <c r="M14" s="54">
        <v>70286</v>
      </c>
      <c r="N14" s="54">
        <v>23839</v>
      </c>
      <c r="O14" s="54">
        <v>11987</v>
      </c>
      <c r="Q14" s="53">
        <v>98974</v>
      </c>
      <c r="R14" s="54">
        <v>7700</v>
      </c>
      <c r="S14" s="54">
        <v>24853</v>
      </c>
      <c r="T14" s="54">
        <v>43408</v>
      </c>
      <c r="U14" s="54">
        <v>15213</v>
      </c>
      <c r="V14" s="54">
        <v>7800</v>
      </c>
    </row>
    <row r="15" spans="1:22">
      <c r="A15" s="163"/>
      <c r="B15" s="58" t="s">
        <v>110</v>
      </c>
      <c r="C15" s="93">
        <v>202827</v>
      </c>
      <c r="D15" s="94">
        <v>17040</v>
      </c>
      <c r="E15" s="94">
        <v>56180</v>
      </c>
      <c r="F15" s="94">
        <v>85359</v>
      </c>
      <c r="G15" s="94">
        <v>29064</v>
      </c>
      <c r="H15" s="94">
        <v>15184</v>
      </c>
      <c r="J15" s="59">
        <v>163151</v>
      </c>
      <c r="K15" s="60">
        <v>12654</v>
      </c>
      <c r="L15" s="60">
        <v>43941</v>
      </c>
      <c r="M15" s="60">
        <v>70584</v>
      </c>
      <c r="N15" s="60">
        <v>23918</v>
      </c>
      <c r="O15" s="60">
        <v>12055</v>
      </c>
      <c r="Q15" s="59">
        <v>99326</v>
      </c>
      <c r="R15" s="60">
        <v>7678</v>
      </c>
      <c r="S15" s="60">
        <v>24988</v>
      </c>
      <c r="T15" s="60">
        <v>43628</v>
      </c>
      <c r="U15" s="60">
        <v>15202</v>
      </c>
      <c r="V15" s="60">
        <v>7831</v>
      </c>
    </row>
    <row r="16" spans="1:22">
      <c r="A16" s="161">
        <v>2015</v>
      </c>
      <c r="B16" s="52" t="s">
        <v>107</v>
      </c>
      <c r="C16" s="89">
        <v>203248</v>
      </c>
      <c r="D16" s="90">
        <v>17100</v>
      </c>
      <c r="E16" s="90">
        <v>56274</v>
      </c>
      <c r="F16" s="90">
        <v>85517</v>
      </c>
      <c r="G16" s="90">
        <v>29118</v>
      </c>
      <c r="H16" s="90">
        <v>15239</v>
      </c>
      <c r="J16" s="53">
        <v>163806</v>
      </c>
      <c r="K16" s="54">
        <v>12682</v>
      </c>
      <c r="L16" s="54">
        <v>44109</v>
      </c>
      <c r="M16" s="54">
        <v>70877</v>
      </c>
      <c r="N16" s="54">
        <v>24001</v>
      </c>
      <c r="O16" s="54">
        <v>12137</v>
      </c>
      <c r="Q16" s="53">
        <v>99957</v>
      </c>
      <c r="R16" s="54">
        <v>7777</v>
      </c>
      <c r="S16" s="54">
        <v>25088</v>
      </c>
      <c r="T16" s="54">
        <v>43873</v>
      </c>
      <c r="U16" s="54">
        <v>15321</v>
      </c>
      <c r="V16" s="54">
        <v>7898</v>
      </c>
    </row>
    <row r="17" spans="1:22">
      <c r="A17" s="162"/>
      <c r="B17" s="55" t="s">
        <v>108</v>
      </c>
      <c r="C17" s="91">
        <v>203665</v>
      </c>
      <c r="D17" s="92">
        <v>17159</v>
      </c>
      <c r="E17" s="92">
        <v>56367</v>
      </c>
      <c r="F17" s="92">
        <v>85673</v>
      </c>
      <c r="G17" s="92">
        <v>29171</v>
      </c>
      <c r="H17" s="92">
        <v>15294</v>
      </c>
      <c r="J17" s="56">
        <v>164108</v>
      </c>
      <c r="K17" s="57">
        <v>12728</v>
      </c>
      <c r="L17" s="57">
        <v>44223</v>
      </c>
      <c r="M17" s="57">
        <v>70990</v>
      </c>
      <c r="N17" s="57">
        <v>24027</v>
      </c>
      <c r="O17" s="57">
        <v>12140</v>
      </c>
      <c r="Q17" s="56">
        <v>100566</v>
      </c>
      <c r="R17" s="57">
        <v>7776</v>
      </c>
      <c r="S17" s="57">
        <v>25280</v>
      </c>
      <c r="T17" s="57">
        <v>44225</v>
      </c>
      <c r="U17" s="57">
        <v>15374</v>
      </c>
      <c r="V17" s="57">
        <v>7911</v>
      </c>
    </row>
    <row r="18" spans="1:22">
      <c r="A18" s="162"/>
      <c r="B18" s="52" t="s">
        <v>109</v>
      </c>
      <c r="C18" s="89">
        <v>204079</v>
      </c>
      <c r="D18" s="90">
        <v>17219</v>
      </c>
      <c r="E18" s="90">
        <v>56458</v>
      </c>
      <c r="F18" s="90">
        <v>85829</v>
      </c>
      <c r="G18" s="90">
        <v>29224</v>
      </c>
      <c r="H18" s="90">
        <v>15349</v>
      </c>
      <c r="J18" s="53">
        <v>164507</v>
      </c>
      <c r="K18" s="54">
        <v>12793</v>
      </c>
      <c r="L18" s="54">
        <v>44373</v>
      </c>
      <c r="M18" s="54">
        <v>71044</v>
      </c>
      <c r="N18" s="54">
        <v>24087</v>
      </c>
      <c r="O18" s="54">
        <v>12210</v>
      </c>
      <c r="Q18" s="53">
        <v>101069</v>
      </c>
      <c r="R18" s="54">
        <v>7894</v>
      </c>
      <c r="S18" s="54">
        <v>25500</v>
      </c>
      <c r="T18" s="54">
        <v>44402</v>
      </c>
      <c r="U18" s="54">
        <v>15377</v>
      </c>
      <c r="V18" s="54">
        <v>7895</v>
      </c>
    </row>
    <row r="19" spans="1:22">
      <c r="A19" s="163"/>
      <c r="B19" s="58" t="s">
        <v>110</v>
      </c>
      <c r="C19" s="93">
        <v>204490</v>
      </c>
      <c r="D19" s="94">
        <v>17278</v>
      </c>
      <c r="E19" s="94">
        <v>56549</v>
      </c>
      <c r="F19" s="94">
        <v>85982</v>
      </c>
      <c r="G19" s="94">
        <v>29277</v>
      </c>
      <c r="H19" s="94">
        <v>15404</v>
      </c>
      <c r="J19" s="59">
        <v>164955</v>
      </c>
      <c r="K19" s="60">
        <v>12878</v>
      </c>
      <c r="L19" s="60">
        <v>44475</v>
      </c>
      <c r="M19" s="60">
        <v>71191</v>
      </c>
      <c r="N19" s="60">
        <v>24157</v>
      </c>
      <c r="O19" s="60">
        <v>12254</v>
      </c>
      <c r="Q19" s="59">
        <v>101318</v>
      </c>
      <c r="R19" s="60">
        <v>7900</v>
      </c>
      <c r="S19" s="60">
        <v>25165</v>
      </c>
      <c r="T19" s="60">
        <v>44740</v>
      </c>
      <c r="U19" s="60">
        <v>15577</v>
      </c>
      <c r="V19" s="60">
        <v>7937</v>
      </c>
    </row>
    <row r="20" spans="1:22">
      <c r="A20" s="161">
        <v>2016</v>
      </c>
      <c r="B20" s="52" t="s">
        <v>107</v>
      </c>
      <c r="C20" s="89">
        <v>204898</v>
      </c>
      <c r="D20" s="90">
        <v>17336</v>
      </c>
      <c r="E20" s="90">
        <v>56638</v>
      </c>
      <c r="F20" s="90">
        <v>86135</v>
      </c>
      <c r="G20" s="90">
        <v>29329</v>
      </c>
      <c r="H20" s="90">
        <v>15459</v>
      </c>
      <c r="J20" s="53">
        <v>165567</v>
      </c>
      <c r="K20" s="54">
        <v>12952</v>
      </c>
      <c r="L20" s="54">
        <v>44636</v>
      </c>
      <c r="M20" s="54">
        <v>71366</v>
      </c>
      <c r="N20" s="54">
        <v>24273</v>
      </c>
      <c r="O20" s="54">
        <v>12340</v>
      </c>
      <c r="Q20" s="53">
        <v>101728</v>
      </c>
      <c r="R20" s="54">
        <v>7957</v>
      </c>
      <c r="S20" s="54">
        <v>25059</v>
      </c>
      <c r="T20" s="54">
        <v>45041</v>
      </c>
      <c r="U20" s="54">
        <v>15670</v>
      </c>
      <c r="V20" s="54">
        <v>8000</v>
      </c>
    </row>
    <row r="21" spans="1:22">
      <c r="A21" s="162"/>
      <c r="B21" s="55" t="s">
        <v>108</v>
      </c>
      <c r="C21" s="91">
        <v>205301</v>
      </c>
      <c r="D21" s="92">
        <v>17394</v>
      </c>
      <c r="E21" s="92">
        <v>56727</v>
      </c>
      <c r="F21" s="92">
        <v>86286</v>
      </c>
      <c r="G21" s="92">
        <v>29381</v>
      </c>
      <c r="H21" s="92">
        <v>15514</v>
      </c>
      <c r="J21" s="56">
        <v>166270</v>
      </c>
      <c r="K21" s="57">
        <v>13056</v>
      </c>
      <c r="L21" s="57">
        <v>44805</v>
      </c>
      <c r="M21" s="57">
        <v>71667</v>
      </c>
      <c r="N21" s="57">
        <v>24338</v>
      </c>
      <c r="O21" s="57">
        <v>12405</v>
      </c>
      <c r="Q21" s="56">
        <v>102384</v>
      </c>
      <c r="R21" s="57">
        <v>7998</v>
      </c>
      <c r="S21" s="57">
        <v>25104</v>
      </c>
      <c r="T21" s="57">
        <v>45506</v>
      </c>
      <c r="U21" s="57">
        <v>15648</v>
      </c>
      <c r="V21" s="57">
        <v>8128</v>
      </c>
    </row>
    <row r="22" spans="1:22">
      <c r="A22" s="162"/>
      <c r="B22" s="52" t="s">
        <v>109</v>
      </c>
      <c r="C22" s="89">
        <v>205702</v>
      </c>
      <c r="D22" s="90">
        <v>17452</v>
      </c>
      <c r="E22" s="90">
        <v>56814</v>
      </c>
      <c r="F22" s="90">
        <v>86436</v>
      </c>
      <c r="G22" s="90">
        <v>29433</v>
      </c>
      <c r="H22" s="90">
        <v>15568</v>
      </c>
      <c r="J22" s="53">
        <v>166499</v>
      </c>
      <c r="K22" s="54">
        <v>13082</v>
      </c>
      <c r="L22" s="54">
        <v>45030</v>
      </c>
      <c r="M22" s="54">
        <v>71545</v>
      </c>
      <c r="N22" s="54">
        <v>24391</v>
      </c>
      <c r="O22" s="54">
        <v>12452</v>
      </c>
      <c r="Q22" s="53">
        <v>101857</v>
      </c>
      <c r="R22" s="54">
        <v>7887</v>
      </c>
      <c r="S22" s="54">
        <v>24779</v>
      </c>
      <c r="T22" s="54">
        <v>45515</v>
      </c>
      <c r="U22" s="54">
        <v>15594</v>
      </c>
      <c r="V22" s="54">
        <v>8082</v>
      </c>
    </row>
    <row r="23" spans="1:22">
      <c r="A23" s="163"/>
      <c r="B23" s="58" t="s">
        <v>110</v>
      </c>
      <c r="C23" s="93">
        <v>206099</v>
      </c>
      <c r="D23" s="94">
        <v>17509</v>
      </c>
      <c r="E23" s="94">
        <v>56900</v>
      </c>
      <c r="F23" s="94">
        <v>86584</v>
      </c>
      <c r="G23" s="94">
        <v>29484</v>
      </c>
      <c r="H23" s="94">
        <v>15622</v>
      </c>
      <c r="J23" s="59">
        <v>167148</v>
      </c>
      <c r="K23" s="60">
        <v>13182</v>
      </c>
      <c r="L23" s="60">
        <v>45193</v>
      </c>
      <c r="M23" s="60">
        <v>71839</v>
      </c>
      <c r="N23" s="60">
        <v>24409</v>
      </c>
      <c r="O23" s="60">
        <v>12525</v>
      </c>
      <c r="Q23" s="59">
        <v>102604</v>
      </c>
      <c r="R23" s="60">
        <v>7979</v>
      </c>
      <c r="S23" s="60">
        <v>24870</v>
      </c>
      <c r="T23" s="60">
        <v>45839</v>
      </c>
      <c r="U23" s="60">
        <v>15699</v>
      </c>
      <c r="V23" s="60">
        <v>8217</v>
      </c>
    </row>
    <row r="24" spans="1:22">
      <c r="A24" s="161">
        <v>2017</v>
      </c>
      <c r="B24" s="52" t="s">
        <v>107</v>
      </c>
      <c r="C24" s="89">
        <v>206493</v>
      </c>
      <c r="D24" s="90">
        <v>17567</v>
      </c>
      <c r="E24" s="90">
        <v>56985</v>
      </c>
      <c r="F24" s="90">
        <v>86731</v>
      </c>
      <c r="G24" s="90">
        <v>29534</v>
      </c>
      <c r="H24" s="90">
        <v>15675</v>
      </c>
      <c r="J24" s="53">
        <v>167535</v>
      </c>
      <c r="K24" s="54">
        <v>13271</v>
      </c>
      <c r="L24" s="54">
        <v>45353</v>
      </c>
      <c r="M24" s="54">
        <v>71808</v>
      </c>
      <c r="N24" s="54">
        <v>24512</v>
      </c>
      <c r="O24" s="54">
        <v>12592</v>
      </c>
      <c r="Q24" s="53">
        <v>103123</v>
      </c>
      <c r="R24" s="54">
        <v>7955</v>
      </c>
      <c r="S24" s="54">
        <v>24812</v>
      </c>
      <c r="T24" s="54">
        <v>46271</v>
      </c>
      <c r="U24" s="54">
        <v>15877</v>
      </c>
      <c r="V24" s="54">
        <v>8207</v>
      </c>
    </row>
    <row r="25" spans="1:22">
      <c r="A25" s="162"/>
      <c r="B25" s="55" t="s">
        <v>108</v>
      </c>
      <c r="C25" s="91">
        <v>206883</v>
      </c>
      <c r="D25" s="92">
        <v>17623</v>
      </c>
      <c r="E25" s="92">
        <v>57070</v>
      </c>
      <c r="F25" s="92">
        <v>86876</v>
      </c>
      <c r="G25" s="92">
        <v>29584</v>
      </c>
      <c r="H25" s="92">
        <v>15729</v>
      </c>
      <c r="J25" s="56">
        <v>168136</v>
      </c>
      <c r="K25" s="57">
        <v>13348</v>
      </c>
      <c r="L25" s="57">
        <v>45443</v>
      </c>
      <c r="M25" s="57">
        <v>72192</v>
      </c>
      <c r="N25" s="57">
        <v>24509</v>
      </c>
      <c r="O25" s="57">
        <v>12643</v>
      </c>
      <c r="Q25" s="56">
        <v>103722</v>
      </c>
      <c r="R25" s="57">
        <v>8049</v>
      </c>
      <c r="S25" s="57">
        <v>24884</v>
      </c>
      <c r="T25" s="57">
        <v>46643</v>
      </c>
      <c r="U25" s="57">
        <v>15839</v>
      </c>
      <c r="V25" s="57">
        <v>8307</v>
      </c>
    </row>
    <row r="26" spans="1:22">
      <c r="A26" s="162"/>
      <c r="B26" s="61" t="s">
        <v>109</v>
      </c>
      <c r="C26" s="89">
        <v>207270</v>
      </c>
      <c r="D26" s="90">
        <v>17680</v>
      </c>
      <c r="E26" s="90">
        <v>57153</v>
      </c>
      <c r="F26" s="90">
        <v>87021</v>
      </c>
      <c r="G26" s="90">
        <v>29634</v>
      </c>
      <c r="H26" s="90">
        <v>15782</v>
      </c>
      <c r="J26" s="53">
        <v>168722</v>
      </c>
      <c r="K26" s="54">
        <v>13475</v>
      </c>
      <c r="L26" s="54">
        <v>45592</v>
      </c>
      <c r="M26" s="54">
        <v>72315</v>
      </c>
      <c r="N26" s="54">
        <v>24589</v>
      </c>
      <c r="O26" s="54">
        <v>12751</v>
      </c>
      <c r="Q26" s="53">
        <v>104258</v>
      </c>
      <c r="R26" s="54">
        <v>8109</v>
      </c>
      <c r="S26" s="54">
        <v>24950</v>
      </c>
      <c r="T26" s="54">
        <v>46956</v>
      </c>
      <c r="U26" s="54">
        <v>15867</v>
      </c>
      <c r="V26" s="54">
        <v>8376</v>
      </c>
    </row>
    <row r="27" spans="1:22">
      <c r="A27" s="163"/>
      <c r="B27" s="58" t="s">
        <v>110</v>
      </c>
      <c r="C27" s="93">
        <v>207653</v>
      </c>
      <c r="D27" s="94">
        <v>17735</v>
      </c>
      <c r="E27" s="94">
        <v>57235</v>
      </c>
      <c r="F27" s="94">
        <v>87163</v>
      </c>
      <c r="G27" s="94">
        <v>29684</v>
      </c>
      <c r="H27" s="94">
        <v>15835</v>
      </c>
      <c r="J27" s="59">
        <v>169054</v>
      </c>
      <c r="K27" s="60">
        <v>13544</v>
      </c>
      <c r="L27" s="60">
        <v>45622</v>
      </c>
      <c r="M27" s="60">
        <v>72435</v>
      </c>
      <c r="N27" s="60">
        <v>24642</v>
      </c>
      <c r="O27" s="60">
        <v>12811</v>
      </c>
      <c r="Q27" s="59">
        <v>104419</v>
      </c>
      <c r="R27" s="60">
        <v>8181</v>
      </c>
      <c r="S27" s="60">
        <v>25044</v>
      </c>
      <c r="T27" s="60">
        <v>46923</v>
      </c>
      <c r="U27" s="60">
        <v>15930</v>
      </c>
      <c r="V27" s="60">
        <v>8340</v>
      </c>
    </row>
    <row r="28" spans="1:22">
      <c r="A28" s="161">
        <v>2018</v>
      </c>
      <c r="B28" s="61" t="s">
        <v>107</v>
      </c>
      <c r="C28" s="89">
        <v>208033</v>
      </c>
      <c r="D28" s="90">
        <v>17791</v>
      </c>
      <c r="E28" s="90">
        <v>57316</v>
      </c>
      <c r="F28" s="90">
        <v>87305</v>
      </c>
      <c r="G28" s="90">
        <v>29733</v>
      </c>
      <c r="H28" s="90">
        <v>15888</v>
      </c>
      <c r="J28" s="53">
        <v>169138</v>
      </c>
      <c r="K28" s="54">
        <v>13603</v>
      </c>
      <c r="L28" s="54">
        <v>45639</v>
      </c>
      <c r="M28" s="54">
        <v>72356</v>
      </c>
      <c r="N28" s="54">
        <v>24664</v>
      </c>
      <c r="O28" s="54">
        <v>12876</v>
      </c>
      <c r="Q28" s="53">
        <v>104270</v>
      </c>
      <c r="R28" s="54">
        <v>8108</v>
      </c>
      <c r="S28" s="54">
        <v>24928</v>
      </c>
      <c r="T28" s="54">
        <v>47058</v>
      </c>
      <c r="U28" s="54">
        <v>15794</v>
      </c>
      <c r="V28" s="54">
        <v>8381</v>
      </c>
    </row>
    <row r="29" spans="1:22">
      <c r="A29" s="163"/>
      <c r="B29" s="58" t="s">
        <v>108</v>
      </c>
      <c r="C29" s="93">
        <v>208409</v>
      </c>
      <c r="D29" s="94">
        <v>17846</v>
      </c>
      <c r="E29" s="94">
        <v>57396</v>
      </c>
      <c r="F29" s="94">
        <v>87445</v>
      </c>
      <c r="G29" s="94">
        <v>29781</v>
      </c>
      <c r="H29" s="94">
        <v>15941</v>
      </c>
      <c r="J29" s="59">
        <v>169846</v>
      </c>
      <c r="K29" s="60">
        <v>13694</v>
      </c>
      <c r="L29" s="60">
        <v>45879</v>
      </c>
      <c r="M29" s="60">
        <v>72677</v>
      </c>
      <c r="N29" s="60">
        <v>24706</v>
      </c>
      <c r="O29" s="60">
        <v>12890</v>
      </c>
      <c r="Q29" s="59">
        <v>104203</v>
      </c>
      <c r="R29" s="60">
        <v>8132</v>
      </c>
      <c r="S29" s="60">
        <v>24736</v>
      </c>
      <c r="T29" s="60">
        <v>47207</v>
      </c>
      <c r="U29" s="60">
        <v>15702</v>
      </c>
      <c r="V29" s="60">
        <v>8427</v>
      </c>
    </row>
    <row r="31" spans="1:22">
      <c r="A31" s="64"/>
      <c r="B31" s="64"/>
    </row>
    <row r="32" spans="1:22">
      <c r="A32" s="64"/>
      <c r="B32" s="64"/>
    </row>
    <row r="33" spans="1:2">
      <c r="A33" s="64"/>
      <c r="B33" s="64"/>
    </row>
    <row r="34" spans="1:2">
      <c r="A34" s="64"/>
      <c r="B34" s="64"/>
    </row>
    <row r="35" spans="1:2">
      <c r="A35" s="64"/>
      <c r="B35" s="64"/>
    </row>
    <row r="36" spans="1:2">
      <c r="A36" s="64"/>
      <c r="B36" s="64"/>
    </row>
    <row r="37" spans="1:2">
      <c r="A37" s="64"/>
      <c r="B37" s="64"/>
    </row>
    <row r="38" spans="1:2">
      <c r="A38" s="64"/>
      <c r="B38" s="64"/>
    </row>
    <row r="39" spans="1:2">
      <c r="A39" s="64"/>
      <c r="B39" s="64"/>
    </row>
    <row r="40" spans="1:2">
      <c r="A40" s="64"/>
      <c r="B40" s="64"/>
    </row>
    <row r="42" spans="1:2">
      <c r="A42" s="66"/>
      <c r="B42" s="67"/>
    </row>
  </sheetData>
  <mergeCells count="12">
    <mergeCell ref="Q1:V1"/>
    <mergeCell ref="A2:A3"/>
    <mergeCell ref="B2:B3"/>
    <mergeCell ref="A4:A7"/>
    <mergeCell ref="A8:A11"/>
    <mergeCell ref="A20:A23"/>
    <mergeCell ref="A24:A27"/>
    <mergeCell ref="A28:A29"/>
    <mergeCell ref="C1:H1"/>
    <mergeCell ref="J1:O1"/>
    <mergeCell ref="A12:A15"/>
    <mergeCell ref="A16:A19"/>
  </mergeCell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78BEB-A21C-48EF-BF83-24C47E4146CD}">
  <dimension ref="A1:G12"/>
  <sheetViews>
    <sheetView showGridLines="0" workbookViewId="0">
      <selection activeCell="A17" sqref="A17"/>
    </sheetView>
  </sheetViews>
  <sheetFormatPr defaultRowHeight="14.4"/>
  <cols>
    <col min="1" max="1" width="95.6640625" customWidth="1"/>
    <col min="2" max="7" width="12.88671875" customWidth="1"/>
  </cols>
  <sheetData>
    <row r="1" spans="1:7" ht="25.8">
      <c r="A1" s="118" t="s">
        <v>202</v>
      </c>
      <c r="B1" s="119">
        <v>2012</v>
      </c>
      <c r="C1" s="120">
        <v>2013</v>
      </c>
      <c r="D1" s="120">
        <v>2014</v>
      </c>
      <c r="E1" s="120">
        <v>2015</v>
      </c>
      <c r="F1" s="120">
        <v>2016</v>
      </c>
      <c r="G1" s="120">
        <v>2017</v>
      </c>
    </row>
    <row r="2" spans="1:7" ht="15.6">
      <c r="A2" s="121" t="s">
        <v>203</v>
      </c>
      <c r="B2" s="122">
        <v>157267</v>
      </c>
      <c r="C2" s="123">
        <v>159510.5</v>
      </c>
      <c r="D2" s="123">
        <v>162028.70000000001</v>
      </c>
      <c r="E2" s="123">
        <v>164344</v>
      </c>
      <c r="F2" s="123">
        <v>166371</v>
      </c>
      <c r="G2" s="123">
        <v>168361.7</v>
      </c>
    </row>
    <row r="3" spans="1:7" ht="15.6">
      <c r="A3" s="121" t="s">
        <v>204</v>
      </c>
      <c r="B3" s="122">
        <v>96596.2</v>
      </c>
      <c r="C3" s="123">
        <v>97732.7</v>
      </c>
      <c r="D3" s="123">
        <v>98854.7</v>
      </c>
      <c r="E3" s="123">
        <v>100727.5</v>
      </c>
      <c r="F3" s="123">
        <v>102143.2</v>
      </c>
      <c r="G3" s="123">
        <v>103880.5</v>
      </c>
    </row>
    <row r="4" spans="1:7" ht="15.6">
      <c r="A4" s="121" t="s">
        <v>205</v>
      </c>
      <c r="B4" s="122">
        <v>89496.5</v>
      </c>
      <c r="C4" s="123">
        <v>90764</v>
      </c>
      <c r="D4" s="123">
        <v>92112</v>
      </c>
      <c r="E4" s="123">
        <v>92142.2</v>
      </c>
      <c r="F4" s="123">
        <v>90383.5</v>
      </c>
      <c r="G4" s="123">
        <v>90647</v>
      </c>
    </row>
    <row r="5" spans="1:7" ht="15.6">
      <c r="A5" s="121" t="s">
        <v>206</v>
      </c>
      <c r="B5" s="122">
        <v>7099.5</v>
      </c>
      <c r="C5" s="123">
        <v>6968.5</v>
      </c>
      <c r="D5" s="123">
        <v>6743.2</v>
      </c>
      <c r="E5" s="123">
        <v>8585</v>
      </c>
      <c r="F5" s="123">
        <v>11759.7</v>
      </c>
      <c r="G5" s="123">
        <v>13233.5</v>
      </c>
    </row>
    <row r="6" spans="1:7" ht="15.6">
      <c r="A6" s="121" t="s">
        <v>207</v>
      </c>
      <c r="B6" s="122">
        <v>60671</v>
      </c>
      <c r="C6" s="123">
        <v>61778</v>
      </c>
      <c r="D6" s="123">
        <v>63173.5</v>
      </c>
      <c r="E6" s="123">
        <v>63616.7</v>
      </c>
      <c r="F6" s="123">
        <v>64227.7</v>
      </c>
      <c r="G6" s="123">
        <v>64481.7</v>
      </c>
    </row>
    <row r="7" spans="1:7" ht="15.6">
      <c r="A7" s="121" t="s">
        <v>208</v>
      </c>
      <c r="B7" s="122">
        <v>34308.199999999997</v>
      </c>
      <c r="C7" s="123">
        <v>35352.5</v>
      </c>
      <c r="D7" s="123">
        <v>36609.5</v>
      </c>
      <c r="E7" s="123">
        <v>35698.5</v>
      </c>
      <c r="F7" s="123">
        <v>34292.5</v>
      </c>
      <c r="G7" s="123">
        <v>33339.5</v>
      </c>
    </row>
    <row r="8" spans="1:7" ht="15.6">
      <c r="A8" s="121" t="s">
        <v>209</v>
      </c>
      <c r="B8" s="122">
        <v>11083.7</v>
      </c>
      <c r="C8" s="123">
        <v>10835</v>
      </c>
      <c r="D8" s="123">
        <v>10377.5</v>
      </c>
      <c r="E8" s="123">
        <v>10081</v>
      </c>
      <c r="F8" s="123">
        <v>10147.200000000001</v>
      </c>
      <c r="G8" s="123">
        <v>10707.2</v>
      </c>
    </row>
    <row r="9" spans="1:7" ht="15.6">
      <c r="A9" s="121" t="s">
        <v>210</v>
      </c>
      <c r="B9" s="122">
        <v>2050.5</v>
      </c>
      <c r="C9" s="123">
        <v>2117.6999999999998</v>
      </c>
      <c r="D9" s="123">
        <v>2141.5</v>
      </c>
      <c r="E9" s="123">
        <v>2135</v>
      </c>
      <c r="F9" s="123">
        <v>2091.1999999999998</v>
      </c>
      <c r="G9" s="123">
        <v>2140.6999999999998</v>
      </c>
    </row>
    <row r="10" spans="1:7" ht="15.6">
      <c r="A10" s="121" t="s">
        <v>211</v>
      </c>
      <c r="B10" s="122">
        <v>177054</v>
      </c>
      <c r="C10" s="123">
        <v>185519.2</v>
      </c>
      <c r="D10" s="123">
        <v>190919.5</v>
      </c>
      <c r="E10" s="123">
        <v>190586.2</v>
      </c>
      <c r="F10" s="123">
        <v>184339.20000000001</v>
      </c>
      <c r="G10" s="123">
        <v>189154.5</v>
      </c>
    </row>
    <row r="11" spans="1:7" ht="15.6">
      <c r="A11" s="121" t="s">
        <v>212</v>
      </c>
      <c r="B11" s="122">
        <v>13144</v>
      </c>
      <c r="C11" s="123">
        <v>12002.5</v>
      </c>
      <c r="D11" s="123">
        <v>11286.7</v>
      </c>
      <c r="E11" s="123">
        <v>13514.7</v>
      </c>
      <c r="F11" s="123">
        <v>16534.2</v>
      </c>
      <c r="G11" s="123">
        <v>19190.2</v>
      </c>
    </row>
    <row r="12" spans="1:7" ht="15.6">
      <c r="A12" s="121" t="s">
        <v>213</v>
      </c>
      <c r="B12" s="124">
        <v>7.3</v>
      </c>
      <c r="C12" s="125">
        <v>7.1</v>
      </c>
      <c r="D12" s="125">
        <v>6.8</v>
      </c>
      <c r="E12" s="125">
        <v>8.5</v>
      </c>
      <c r="F12" s="125">
        <v>11.5</v>
      </c>
      <c r="G12" s="125">
        <v>12.7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3CF7D-026C-4FFF-A67D-64AF8C0C0253}">
  <dimension ref="A1:XEY141"/>
  <sheetViews>
    <sheetView showGridLines="0" workbookViewId="0">
      <pane xSplit="1" ySplit="1" topLeftCell="B2" activePane="bottomRight" state="frozenSplit"/>
      <selection pane="topRight" activeCell="B1" sqref="B1"/>
      <selection pane="bottomLeft" activeCell="A2" sqref="A2"/>
      <selection pane="bottomRight" activeCell="N28" sqref="N28"/>
    </sheetView>
  </sheetViews>
  <sheetFormatPr defaultRowHeight="14.4"/>
  <cols>
    <col min="1" max="1" width="15.77734375" style="112" customWidth="1"/>
    <col min="2" max="3" width="15.77734375" style="95" customWidth="1"/>
  </cols>
  <sheetData>
    <row r="1" spans="1:3 16379:16379" s="114" customFormat="1" ht="28.8">
      <c r="A1" s="113" t="s">
        <v>197</v>
      </c>
      <c r="B1" s="114" t="s">
        <v>199</v>
      </c>
      <c r="C1" s="115" t="s">
        <v>198</v>
      </c>
      <c r="XEY1" s="116" t="s">
        <v>200</v>
      </c>
    </row>
    <row r="2" spans="1:3 16379:16379">
      <c r="A2" s="112">
        <v>39052</v>
      </c>
      <c r="B2" s="95">
        <v>2409449.9399999995</v>
      </c>
      <c r="C2" s="95">
        <v>1336644.9016387546</v>
      </c>
    </row>
    <row r="3" spans="1:3 16379:16379">
      <c r="A3" s="112">
        <v>39083</v>
      </c>
      <c r="B3" s="95">
        <v>2435015.6961082164</v>
      </c>
      <c r="C3" s="95">
        <v>1367451.9080049754</v>
      </c>
    </row>
    <row r="4" spans="1:3 16379:16379">
      <c r="A4" s="112">
        <v>39114</v>
      </c>
      <c r="B4" s="95">
        <v>2459237.3379193223</v>
      </c>
      <c r="C4" s="95">
        <v>1399083.7089116657</v>
      </c>
    </row>
    <row r="5" spans="1:3 16379:16379">
      <c r="A5" s="112">
        <v>39142</v>
      </c>
      <c r="B5" s="95">
        <v>2486602.4746245537</v>
      </c>
      <c r="C5" s="95">
        <v>1423273.4475742276</v>
      </c>
    </row>
    <row r="6" spans="1:3 16379:16379">
      <c r="A6" s="112">
        <v>39173</v>
      </c>
      <c r="B6" s="95">
        <v>2516700.3648588988</v>
      </c>
      <c r="C6" s="95">
        <v>1438854.8504859747</v>
      </c>
    </row>
    <row r="7" spans="1:3 16379:16379">
      <c r="A7" s="112">
        <v>39203</v>
      </c>
      <c r="B7" s="95">
        <v>2545363.7303545657</v>
      </c>
      <c r="C7" s="95">
        <v>1474335.1999734768</v>
      </c>
    </row>
    <row r="8" spans="1:3 16379:16379">
      <c r="A8" s="112">
        <v>39234</v>
      </c>
      <c r="B8" s="95">
        <v>2575280.3157380186</v>
      </c>
      <c r="C8" s="95">
        <v>1499458.7263925036</v>
      </c>
    </row>
    <row r="9" spans="1:3 16379:16379">
      <c r="A9" s="112">
        <v>39264</v>
      </c>
      <c r="B9" s="95">
        <v>2602129.75337116</v>
      </c>
      <c r="C9" s="95">
        <v>1517873.9988353825</v>
      </c>
    </row>
    <row r="10" spans="1:3 16379:16379">
      <c r="A10" s="112">
        <v>39295</v>
      </c>
      <c r="B10" s="95">
        <v>2627330.9128167694</v>
      </c>
      <c r="C10" s="95">
        <v>1536267.5258541217</v>
      </c>
    </row>
    <row r="11" spans="1:3 16379:16379">
      <c r="A11" s="112">
        <v>39326</v>
      </c>
      <c r="B11" s="95">
        <v>2649278.5255186446</v>
      </c>
      <c r="C11" s="95">
        <v>1533431.7561366819</v>
      </c>
    </row>
    <row r="12" spans="1:3 16379:16379">
      <c r="A12" s="112">
        <v>39356</v>
      </c>
      <c r="B12" s="95">
        <v>2676946.2412903057</v>
      </c>
      <c r="C12" s="95">
        <v>1538287.0616563971</v>
      </c>
    </row>
    <row r="13" spans="1:3 16379:16379">
      <c r="A13" s="112">
        <v>39387</v>
      </c>
      <c r="B13" s="95">
        <v>2699160.9737857813</v>
      </c>
      <c r="C13" s="95">
        <v>1544955.7308546908</v>
      </c>
    </row>
    <row r="14" spans="1:3 16379:16379">
      <c r="A14" s="112">
        <v>39417</v>
      </c>
      <c r="B14" s="95">
        <v>2720262.93</v>
      </c>
      <c r="C14" s="95">
        <v>1542851.8336059789</v>
      </c>
    </row>
    <row r="15" spans="1:3 16379:16379">
      <c r="A15" s="112">
        <v>39448</v>
      </c>
      <c r="B15" s="95">
        <v>2746380.5144087123</v>
      </c>
      <c r="C15" s="95">
        <v>1579474.2847772855</v>
      </c>
    </row>
    <row r="16" spans="1:3 16379:16379">
      <c r="A16" s="112">
        <v>39479</v>
      </c>
      <c r="B16" s="95">
        <v>2776357.9436910809</v>
      </c>
      <c r="C16" s="95">
        <v>1583893.9163738354</v>
      </c>
    </row>
    <row r="17" spans="1:3">
      <c r="A17" s="112">
        <v>39508</v>
      </c>
      <c r="B17" s="95">
        <v>2800895.1803396335</v>
      </c>
      <c r="C17" s="95">
        <v>1599048.512157571</v>
      </c>
    </row>
    <row r="18" spans="1:3">
      <c r="A18" s="112">
        <v>39539</v>
      </c>
      <c r="B18" s="95">
        <v>2834561.8733198158</v>
      </c>
      <c r="C18" s="95">
        <v>1602356.9343042176</v>
      </c>
    </row>
    <row r="19" spans="1:3">
      <c r="A19" s="112">
        <v>39569</v>
      </c>
      <c r="B19" s="95">
        <v>2862962.1997892004</v>
      </c>
      <c r="C19" s="95">
        <v>1598411.0230270426</v>
      </c>
    </row>
    <row r="20" spans="1:3">
      <c r="A20" s="112">
        <v>39600</v>
      </c>
      <c r="B20" s="95">
        <v>2899765.6433176701</v>
      </c>
      <c r="C20" s="95">
        <v>1612136.7284199537</v>
      </c>
    </row>
    <row r="21" spans="1:3">
      <c r="A21" s="112">
        <v>39630</v>
      </c>
      <c r="B21" s="95">
        <v>2944038.5878050155</v>
      </c>
      <c r="C21" s="95">
        <v>1632713.6764025067</v>
      </c>
    </row>
    <row r="22" spans="1:3">
      <c r="A22" s="112">
        <v>39661</v>
      </c>
      <c r="B22" s="95">
        <v>2978255.1219869358</v>
      </c>
      <c r="C22" s="95">
        <v>1634590.6151113207</v>
      </c>
    </row>
    <row r="23" spans="1:3">
      <c r="A23" s="112">
        <v>39692</v>
      </c>
      <c r="B23" s="95">
        <v>3020522.3061574921</v>
      </c>
      <c r="C23" s="95">
        <v>1656166.5325939856</v>
      </c>
    </row>
    <row r="24" spans="1:3">
      <c r="A24" s="112">
        <v>39722</v>
      </c>
      <c r="B24" s="95">
        <v>3059105.3688404271</v>
      </c>
      <c r="C24" s="95">
        <v>1684285.4743866704</v>
      </c>
    </row>
    <row r="25" spans="1:3">
      <c r="A25" s="112">
        <v>39753</v>
      </c>
      <c r="B25" s="95">
        <v>3087863.3141366499</v>
      </c>
      <c r="C25" s="95">
        <v>1687694.4763263725</v>
      </c>
    </row>
    <row r="26" spans="1:3">
      <c r="A26" s="112">
        <v>39783</v>
      </c>
      <c r="B26" s="95">
        <v>3109803.1000000015</v>
      </c>
      <c r="C26" s="95">
        <v>1740887.814558757</v>
      </c>
    </row>
    <row r="27" spans="1:3">
      <c r="A27" s="112">
        <v>39814</v>
      </c>
      <c r="B27" s="95">
        <v>3122486.9438850745</v>
      </c>
      <c r="C27" s="95">
        <v>1775483.0027007193</v>
      </c>
    </row>
    <row r="28" spans="1:3">
      <c r="A28" s="112">
        <v>39845</v>
      </c>
      <c r="B28" s="95">
        <v>3133825.795835047</v>
      </c>
      <c r="C28" s="95">
        <v>1791071.9883364311</v>
      </c>
    </row>
    <row r="29" spans="1:3">
      <c r="A29" s="112">
        <v>39873</v>
      </c>
      <c r="B29" s="95">
        <v>3153874.9406998735</v>
      </c>
      <c r="C29" s="95">
        <v>1812527.0996676788</v>
      </c>
    </row>
    <row r="30" spans="1:3">
      <c r="A30" s="112">
        <v>39904</v>
      </c>
      <c r="B30" s="95">
        <v>3164637.5533766239</v>
      </c>
      <c r="C30" s="95">
        <v>1797074.1735120614</v>
      </c>
    </row>
    <row r="31" spans="1:3">
      <c r="A31" s="112">
        <v>39934</v>
      </c>
      <c r="B31" s="95">
        <v>3178019.7412265223</v>
      </c>
      <c r="C31" s="95">
        <v>1813137.2472231293</v>
      </c>
    </row>
    <row r="32" spans="1:3">
      <c r="A32" s="112">
        <v>39965</v>
      </c>
      <c r="B32" s="95">
        <v>3187927.3224460855</v>
      </c>
      <c r="C32" s="95">
        <v>1859801.5494521172</v>
      </c>
    </row>
    <row r="33" spans="1:3">
      <c r="A33" s="112">
        <v>39995</v>
      </c>
      <c r="B33" s="95">
        <v>3195270.9004842378</v>
      </c>
      <c r="C33" s="95">
        <v>1908617.462908824</v>
      </c>
    </row>
    <row r="34" spans="1:3">
      <c r="A34" s="112">
        <v>40026</v>
      </c>
      <c r="B34" s="95">
        <v>3210275.9279319597</v>
      </c>
      <c r="C34" s="95">
        <v>1951925.0451534339</v>
      </c>
    </row>
    <row r="35" spans="1:3">
      <c r="A35" s="112">
        <v>40057</v>
      </c>
      <c r="B35" s="95">
        <v>3228167.9966544127</v>
      </c>
      <c r="C35" s="95">
        <v>1962852.3386698673</v>
      </c>
    </row>
    <row r="36" spans="1:3">
      <c r="A36" s="112">
        <v>40087</v>
      </c>
      <c r="B36" s="95">
        <v>3249541.6061868854</v>
      </c>
      <c r="C36" s="95">
        <v>1983867.7185477444</v>
      </c>
    </row>
    <row r="37" spans="1:3">
      <c r="A37" s="112">
        <v>40118</v>
      </c>
      <c r="B37" s="95">
        <v>3283901.4451511027</v>
      </c>
      <c r="C37" s="95">
        <v>1980097.8634217903</v>
      </c>
    </row>
    <row r="38" spans="1:3">
      <c r="A38" s="112">
        <v>40148</v>
      </c>
      <c r="B38" s="95">
        <v>3333039.3499999996</v>
      </c>
      <c r="C38" s="95">
        <v>1973423.6841204218</v>
      </c>
    </row>
    <row r="39" spans="1:3">
      <c r="A39" s="112">
        <v>40179</v>
      </c>
      <c r="B39" s="95">
        <v>3372087.7143362085</v>
      </c>
      <c r="C39" s="95">
        <v>2015576.9517047256</v>
      </c>
    </row>
    <row r="40" spans="1:3">
      <c r="A40" s="112">
        <v>40210</v>
      </c>
      <c r="B40" s="95">
        <v>3413806.554670467</v>
      </c>
      <c r="C40" s="95">
        <v>2014967.2391713019</v>
      </c>
    </row>
    <row r="41" spans="1:3">
      <c r="A41" s="112">
        <v>40238</v>
      </c>
      <c r="B41" s="95">
        <v>3463309.5579964453</v>
      </c>
      <c r="C41" s="95">
        <v>1947898.9343851595</v>
      </c>
    </row>
    <row r="42" spans="1:3">
      <c r="A42" s="112">
        <v>40269</v>
      </c>
      <c r="B42" s="95">
        <v>3510858.6654074471</v>
      </c>
      <c r="C42" s="95">
        <v>1968164.597155113</v>
      </c>
    </row>
    <row r="43" spans="1:3">
      <c r="A43" s="112">
        <v>40299</v>
      </c>
      <c r="B43" s="95">
        <v>3558543.6892184909</v>
      </c>
      <c r="C43" s="95">
        <v>1991352.7008544398</v>
      </c>
    </row>
    <row r="44" spans="1:3">
      <c r="A44" s="112">
        <v>40330</v>
      </c>
      <c r="B44" s="95">
        <v>3603877.009393597</v>
      </c>
      <c r="C44" s="95">
        <v>2010317.6601319024</v>
      </c>
    </row>
    <row r="45" spans="1:3">
      <c r="A45" s="112">
        <v>40360</v>
      </c>
      <c r="B45" s="95">
        <v>3650909.3239754871</v>
      </c>
      <c r="C45" s="95">
        <v>2027615.0190078828</v>
      </c>
    </row>
    <row r="46" spans="1:3">
      <c r="A46" s="112">
        <v>40391</v>
      </c>
      <c r="B46" s="95">
        <v>3700893.9700086992</v>
      </c>
      <c r="C46" s="95">
        <v>2034861.8216748841</v>
      </c>
    </row>
    <row r="47" spans="1:3">
      <c r="A47" s="112">
        <v>40422</v>
      </c>
      <c r="B47" s="95">
        <v>3748968.5570490188</v>
      </c>
      <c r="C47" s="95">
        <v>2057909.3970780841</v>
      </c>
    </row>
    <row r="48" spans="1:3">
      <c r="A48" s="112">
        <v>40452</v>
      </c>
      <c r="B48" s="95">
        <v>3792038.4266687953</v>
      </c>
      <c r="C48" s="95">
        <v>2087755.6536418898</v>
      </c>
    </row>
    <row r="49" spans="1:3">
      <c r="A49" s="112">
        <v>40483</v>
      </c>
      <c r="B49" s="95">
        <v>3843656.2985178805</v>
      </c>
      <c r="C49" s="95">
        <v>2099149.0168316979</v>
      </c>
    </row>
    <row r="50" spans="1:3">
      <c r="A50" s="112">
        <v>40513</v>
      </c>
      <c r="B50" s="95">
        <v>3885846.9999999986</v>
      </c>
      <c r="C50" s="95">
        <v>2011521.6620491592</v>
      </c>
    </row>
    <row r="51" spans="1:3">
      <c r="A51" s="112">
        <v>40544</v>
      </c>
      <c r="B51" s="95">
        <v>3930197.1211039685</v>
      </c>
      <c r="C51" s="95">
        <v>2058854.3232840188</v>
      </c>
    </row>
    <row r="52" spans="1:3">
      <c r="A52" s="112">
        <v>40575</v>
      </c>
      <c r="B52" s="95">
        <v>3979575.4774786583</v>
      </c>
      <c r="C52" s="95">
        <v>2083421.7504648813</v>
      </c>
    </row>
    <row r="53" spans="1:3">
      <c r="A53" s="112">
        <v>40603</v>
      </c>
      <c r="B53" s="95">
        <v>4015980.1201126236</v>
      </c>
      <c r="C53" s="95">
        <v>2112891.0863336618</v>
      </c>
    </row>
    <row r="54" spans="1:3">
      <c r="A54" s="112">
        <v>40634</v>
      </c>
      <c r="B54" s="95">
        <v>4058127.8569900459</v>
      </c>
      <c r="C54" s="95">
        <v>2135389.03119575</v>
      </c>
    </row>
    <row r="55" spans="1:3">
      <c r="A55" s="112">
        <v>40664</v>
      </c>
      <c r="B55" s="95">
        <v>4108533.5177337881</v>
      </c>
      <c r="C55" s="95">
        <v>2146725.957883893</v>
      </c>
    </row>
    <row r="56" spans="1:3">
      <c r="A56" s="112">
        <v>40695</v>
      </c>
      <c r="B56" s="95">
        <v>4158546.7851726674</v>
      </c>
      <c r="C56" s="95">
        <v>2177090.4113727175</v>
      </c>
    </row>
    <row r="57" spans="1:3">
      <c r="A57" s="112">
        <v>40725</v>
      </c>
      <c r="B57" s="95">
        <v>4199407.4142635539</v>
      </c>
      <c r="C57" s="95">
        <v>2204280.7410064051</v>
      </c>
    </row>
    <row r="58" spans="1:3">
      <c r="A58" s="112">
        <v>40756</v>
      </c>
      <c r="B58" s="95">
        <v>4242187.9720754679</v>
      </c>
      <c r="C58" s="95">
        <v>2216647.6384101445</v>
      </c>
    </row>
    <row r="59" spans="1:3">
      <c r="A59" s="112">
        <v>40787</v>
      </c>
      <c r="B59" s="95">
        <v>4272945.782251589</v>
      </c>
      <c r="C59" s="95">
        <v>2226487.1866217828</v>
      </c>
    </row>
    <row r="60" spans="1:3">
      <c r="A60" s="112">
        <v>40817</v>
      </c>
      <c r="B60" s="95">
        <v>4306822.4924576674</v>
      </c>
      <c r="C60" s="95">
        <v>2226255.4916749583</v>
      </c>
    </row>
    <row r="61" spans="1:3">
      <c r="A61" s="112">
        <v>40848</v>
      </c>
      <c r="B61" s="95">
        <v>4340097.8978354204</v>
      </c>
      <c r="C61" s="95">
        <v>2245928.1298317178</v>
      </c>
    </row>
    <row r="62" spans="1:3">
      <c r="A62" s="112">
        <v>40878</v>
      </c>
      <c r="B62" s="95">
        <v>4376382</v>
      </c>
      <c r="C62" s="95">
        <v>2243603.7151232986</v>
      </c>
    </row>
    <row r="63" spans="1:3">
      <c r="A63" s="112">
        <v>40909</v>
      </c>
      <c r="B63" s="95">
        <v>4410804.5392405577</v>
      </c>
      <c r="C63" s="95">
        <v>2287084.4350027717</v>
      </c>
    </row>
    <row r="64" spans="1:3">
      <c r="A64" s="112">
        <v>40940</v>
      </c>
      <c r="B64" s="95">
        <v>4443541.6875414234</v>
      </c>
      <c r="C64" s="95">
        <v>2322815.9984384328</v>
      </c>
    </row>
    <row r="65" spans="1:3">
      <c r="A65" s="112">
        <v>40969</v>
      </c>
      <c r="B65" s="95">
        <v>4489330.0756178601</v>
      </c>
      <c r="C65" s="95">
        <v>2366667.4559696745</v>
      </c>
    </row>
    <row r="66" spans="1:3">
      <c r="A66" s="112">
        <v>41000</v>
      </c>
      <c r="B66" s="95">
        <v>4522658.9799847994</v>
      </c>
      <c r="C66" s="95">
        <v>2405973.8443589578</v>
      </c>
    </row>
    <row r="67" spans="1:3">
      <c r="A67" s="112">
        <v>41030</v>
      </c>
      <c r="B67" s="95">
        <v>4557322.5966214649</v>
      </c>
      <c r="C67" s="95">
        <v>2425795.7277439907</v>
      </c>
    </row>
    <row r="68" spans="1:3">
      <c r="A68" s="112">
        <v>41061</v>
      </c>
      <c r="B68" s="95">
        <v>4585748.1359476997</v>
      </c>
      <c r="C68" s="95">
        <v>2449693.3581987363</v>
      </c>
    </row>
    <row r="69" spans="1:3">
      <c r="A69" s="112">
        <v>41091</v>
      </c>
      <c r="B69" s="95">
        <v>4627801.2353393203</v>
      </c>
      <c r="C69" s="95">
        <v>2480227.8281334778</v>
      </c>
    </row>
    <row r="70" spans="1:3">
      <c r="A70" s="112">
        <v>41122</v>
      </c>
      <c r="B70" s="95">
        <v>4671523.0177966896</v>
      </c>
      <c r="C70" s="95">
        <v>2491332.2237599366</v>
      </c>
    </row>
    <row r="71" spans="1:3">
      <c r="A71" s="112">
        <v>41153</v>
      </c>
      <c r="B71" s="95">
        <v>4703862.7856532</v>
      </c>
      <c r="C71" s="95">
        <v>2542432.692795143</v>
      </c>
    </row>
    <row r="72" spans="1:3">
      <c r="A72" s="112">
        <v>41183</v>
      </c>
      <c r="B72" s="95">
        <v>4748427.5354066286</v>
      </c>
      <c r="C72" s="95">
        <v>2590520.1517716958</v>
      </c>
    </row>
    <row r="73" spans="1:3">
      <c r="A73" s="112">
        <v>41214</v>
      </c>
      <c r="B73" s="95">
        <v>4782967.9286337961</v>
      </c>
      <c r="C73" s="95">
        <v>2615831.5489678993</v>
      </c>
    </row>
    <row r="74" spans="1:3">
      <c r="A74" s="112">
        <v>41244</v>
      </c>
      <c r="B74" s="95">
        <v>4814759.9999999991</v>
      </c>
      <c r="C74" s="95">
        <v>2583946.3544326061</v>
      </c>
    </row>
    <row r="75" spans="1:3">
      <c r="A75" s="112">
        <v>41275</v>
      </c>
      <c r="B75" s="95">
        <v>4861585.6881287284</v>
      </c>
      <c r="C75" s="95">
        <v>2623366.1084445696</v>
      </c>
    </row>
    <row r="76" spans="1:3">
      <c r="A76" s="112">
        <v>41306</v>
      </c>
      <c r="B76" s="95">
        <v>4892830.4848808153</v>
      </c>
      <c r="C76" s="95">
        <v>2641965.8758078758</v>
      </c>
    </row>
    <row r="77" spans="1:3">
      <c r="A77" s="112">
        <v>41334</v>
      </c>
      <c r="B77" s="95">
        <v>4926881.4211949687</v>
      </c>
      <c r="C77" s="95">
        <v>2663208.8336990969</v>
      </c>
    </row>
    <row r="78" spans="1:3">
      <c r="A78" s="112">
        <v>41365</v>
      </c>
      <c r="B78" s="95">
        <v>4983739.5452140784</v>
      </c>
      <c r="C78" s="95">
        <v>2682330.0108092162</v>
      </c>
    </row>
    <row r="79" spans="1:3">
      <c r="A79" s="112">
        <v>41395</v>
      </c>
      <c r="B79" s="95">
        <v>5022317.3998994865</v>
      </c>
      <c r="C79" s="95">
        <v>2710764.5824967748</v>
      </c>
    </row>
    <row r="80" spans="1:3">
      <c r="A80" s="112">
        <v>41426</v>
      </c>
      <c r="B80" s="95">
        <v>5066319.1174730286</v>
      </c>
      <c r="C80" s="95">
        <v>2715918.699918814</v>
      </c>
    </row>
    <row r="81" spans="1:3">
      <c r="A81" s="112">
        <v>41456</v>
      </c>
      <c r="B81" s="95">
        <v>5110505.2821140345</v>
      </c>
      <c r="C81" s="95">
        <v>2744022.8831670247</v>
      </c>
    </row>
    <row r="82" spans="1:3">
      <c r="A82" s="112">
        <v>41487</v>
      </c>
      <c r="B82" s="95">
        <v>5143998.5992629677</v>
      </c>
      <c r="C82" s="95">
        <v>2749278.7131219655</v>
      </c>
    </row>
    <row r="83" spans="1:3">
      <c r="A83" s="112">
        <v>41518</v>
      </c>
      <c r="B83" s="95">
        <v>5189998.1052460717</v>
      </c>
      <c r="C83" s="95">
        <v>2747899.5822291388</v>
      </c>
    </row>
    <row r="84" spans="1:3">
      <c r="A84" s="112">
        <v>41548</v>
      </c>
      <c r="B84" s="95">
        <v>5235116.9391371161</v>
      </c>
      <c r="C84" s="95">
        <v>2779361.4749733456</v>
      </c>
    </row>
    <row r="85" spans="1:3">
      <c r="A85" s="112">
        <v>41579</v>
      </c>
      <c r="B85" s="95">
        <v>5278940.672656985</v>
      </c>
      <c r="C85" s="95">
        <v>2783266.9151096381</v>
      </c>
    </row>
    <row r="86" spans="1:3">
      <c r="A86" s="112">
        <v>41609</v>
      </c>
      <c r="B86" s="95">
        <v>5331619.0000000019</v>
      </c>
      <c r="C86" s="95">
        <v>2747996.705527476</v>
      </c>
    </row>
    <row r="87" spans="1:3">
      <c r="A87" s="112">
        <v>41640</v>
      </c>
      <c r="B87" s="95">
        <v>5377621.6608154876</v>
      </c>
      <c r="C87" s="95">
        <v>2829599.1414843295</v>
      </c>
    </row>
    <row r="88" spans="1:3">
      <c r="A88" s="112">
        <v>41671</v>
      </c>
      <c r="B88" s="95">
        <v>5434673.5393033307</v>
      </c>
      <c r="C88" s="95">
        <v>2816714.165178725</v>
      </c>
    </row>
    <row r="89" spans="1:3">
      <c r="A89" s="112">
        <v>41699</v>
      </c>
      <c r="B89" s="95">
        <v>5476093.176035041</v>
      </c>
      <c r="C89" s="95">
        <v>2835759.1596715143</v>
      </c>
    </row>
    <row r="90" spans="1:3">
      <c r="A90" s="112">
        <v>41730</v>
      </c>
      <c r="B90" s="95">
        <v>5512988.389997582</v>
      </c>
      <c r="C90" s="95">
        <v>2865058.2815088541</v>
      </c>
    </row>
    <row r="91" spans="1:3">
      <c r="A91" s="112">
        <v>41760</v>
      </c>
      <c r="B91" s="95">
        <v>5554028.9904725151</v>
      </c>
      <c r="C91" s="95">
        <v>2895819.4147504312</v>
      </c>
    </row>
    <row r="92" spans="1:3">
      <c r="A92" s="112">
        <v>41791</v>
      </c>
      <c r="B92" s="95">
        <v>5575899.7449797597</v>
      </c>
      <c r="C92" s="95">
        <v>2941138.5729641421</v>
      </c>
    </row>
    <row r="93" spans="1:3">
      <c r="A93" s="112">
        <v>41821</v>
      </c>
      <c r="B93" s="95">
        <v>5606609.2860598741</v>
      </c>
      <c r="C93" s="95">
        <v>2983108.3274176461</v>
      </c>
    </row>
    <row r="94" spans="1:3">
      <c r="A94" s="112">
        <v>41852</v>
      </c>
      <c r="B94" s="95">
        <v>5638263.9902927661</v>
      </c>
      <c r="C94" s="95">
        <v>3034679.5296274764</v>
      </c>
    </row>
    <row r="95" spans="1:3">
      <c r="A95" s="112">
        <v>41883</v>
      </c>
      <c r="B95" s="95">
        <v>5683883.383139939</v>
      </c>
      <c r="C95" s="95">
        <v>3132133.1161023085</v>
      </c>
    </row>
    <row r="96" spans="1:3">
      <c r="A96" s="112">
        <v>41913</v>
      </c>
      <c r="B96" s="95">
        <v>5718125.5829895753</v>
      </c>
      <c r="C96" s="95">
        <v>3168712.9552784683</v>
      </c>
    </row>
    <row r="97" spans="1:3">
      <c r="A97" s="112">
        <v>41944</v>
      </c>
      <c r="B97" s="95">
        <v>5747796.1547477916</v>
      </c>
      <c r="C97" s="95">
        <v>3217851.3730363962</v>
      </c>
    </row>
    <row r="98" spans="1:3">
      <c r="A98" s="112">
        <v>41974</v>
      </c>
      <c r="B98" s="95">
        <v>5778952.9999999991</v>
      </c>
      <c r="C98" s="95">
        <v>3252448.5492517012</v>
      </c>
    </row>
    <row r="99" spans="1:3">
      <c r="A99" s="112">
        <v>42005</v>
      </c>
      <c r="B99" s="95">
        <v>5799274.8799373386</v>
      </c>
      <c r="C99" s="95">
        <v>3315324.3783277925</v>
      </c>
    </row>
    <row r="100" spans="1:3">
      <c r="A100" s="112">
        <v>42036</v>
      </c>
      <c r="B100" s="95">
        <v>5810130.4817451267</v>
      </c>
      <c r="C100" s="95">
        <v>3386880.8383240756</v>
      </c>
    </row>
    <row r="101" spans="1:3">
      <c r="A101" s="112">
        <v>42064</v>
      </c>
      <c r="B101" s="95">
        <v>5849467.3034872776</v>
      </c>
      <c r="C101" s="95">
        <v>3480229.2884407453</v>
      </c>
    </row>
    <row r="102" spans="1:3">
      <c r="A102" s="112">
        <v>42095</v>
      </c>
      <c r="B102" s="95">
        <v>5866658.8355164286</v>
      </c>
      <c r="C102" s="95">
        <v>3468109.3697767737</v>
      </c>
    </row>
    <row r="103" spans="1:3">
      <c r="A103" s="112">
        <v>42125</v>
      </c>
      <c r="B103" s="95">
        <v>5877161.0342973089</v>
      </c>
      <c r="C103" s="95">
        <v>3538708.3125058478</v>
      </c>
    </row>
    <row r="104" spans="1:3">
      <c r="A104" s="112">
        <v>42156</v>
      </c>
      <c r="B104" s="95">
        <v>5907087.5736065209</v>
      </c>
      <c r="C104" s="95">
        <v>3588440.403461419</v>
      </c>
    </row>
    <row r="105" spans="1:3">
      <c r="A105" s="112">
        <v>42186</v>
      </c>
      <c r="B105" s="95">
        <v>5927788.7635783469</v>
      </c>
      <c r="C105" s="95">
        <v>3684950.962458753</v>
      </c>
    </row>
    <row r="106" spans="1:3">
      <c r="A106" s="112">
        <v>42217</v>
      </c>
      <c r="B106" s="95">
        <v>5943072.0826077666</v>
      </c>
      <c r="C106" s="95">
        <v>3743680.9885620927</v>
      </c>
    </row>
    <row r="107" spans="1:3">
      <c r="A107" s="112">
        <v>42248</v>
      </c>
      <c r="B107" s="95">
        <v>5953164.4261835199</v>
      </c>
      <c r="C107" s="95">
        <v>3789051.7911953945</v>
      </c>
    </row>
    <row r="108" spans="1:3">
      <c r="A108" s="112">
        <v>42278</v>
      </c>
      <c r="B108" s="95">
        <v>5968151.6289847493</v>
      </c>
      <c r="C108" s="95">
        <v>3813936.884928891</v>
      </c>
    </row>
    <row r="109" spans="1:3">
      <c r="A109" s="112">
        <v>42309</v>
      </c>
      <c r="B109" s="95">
        <v>5982739.0485963775</v>
      </c>
      <c r="C109" s="95">
        <v>3844680.8789827577</v>
      </c>
    </row>
    <row r="110" spans="1:3">
      <c r="A110" s="112">
        <v>42339</v>
      </c>
      <c r="B110" s="95">
        <v>5995787</v>
      </c>
      <c r="C110" s="95">
        <v>3927523.0628006486</v>
      </c>
    </row>
    <row r="111" spans="1:3">
      <c r="A111" s="112">
        <v>42370</v>
      </c>
      <c r="B111" s="95">
        <v>6003811.1265779464</v>
      </c>
      <c r="C111" s="95">
        <v>3992779.135892089</v>
      </c>
    </row>
    <row r="112" spans="1:3">
      <c r="A112" s="112">
        <v>42401</v>
      </c>
      <c r="B112" s="95">
        <v>6027725.3656940144</v>
      </c>
      <c r="C112" s="95">
        <v>4017298.5491595049</v>
      </c>
    </row>
    <row r="113" spans="1:3">
      <c r="A113" s="112">
        <v>42430</v>
      </c>
      <c r="B113" s="95">
        <v>6036767.489095821</v>
      </c>
      <c r="C113" s="95">
        <v>4005700.2451992058</v>
      </c>
    </row>
    <row r="114" spans="1:3">
      <c r="A114" s="112">
        <v>42461</v>
      </c>
      <c r="B114" s="95">
        <v>6051670.3383248365</v>
      </c>
      <c r="C114" s="95">
        <v>4039289.2819612999</v>
      </c>
    </row>
    <row r="115" spans="1:3">
      <c r="A115" s="112">
        <v>42491</v>
      </c>
      <c r="B115" s="95">
        <v>6072599.6637170035</v>
      </c>
      <c r="C115" s="95">
        <v>4113898.5770696071</v>
      </c>
    </row>
    <row r="116" spans="1:3">
      <c r="A116" s="112">
        <v>42522</v>
      </c>
      <c r="B116" s="95">
        <v>6112556.4140257789</v>
      </c>
      <c r="C116" s="95">
        <v>4130830.6013266058</v>
      </c>
    </row>
    <row r="117" spans="1:3">
      <c r="A117" s="112">
        <v>42552</v>
      </c>
      <c r="B117" s="95">
        <v>6132679.133740251</v>
      </c>
      <c r="C117" s="95">
        <v>4213993.301822653</v>
      </c>
    </row>
    <row r="118" spans="1:3">
      <c r="A118" s="112">
        <v>42583</v>
      </c>
      <c r="B118" s="95">
        <v>6164105.4915859085</v>
      </c>
      <c r="C118" s="95">
        <v>4272828.7607038282</v>
      </c>
    </row>
    <row r="119" spans="1:3">
      <c r="A119" s="112">
        <v>42614</v>
      </c>
      <c r="B119" s="95">
        <v>6178838.3156345002</v>
      </c>
      <c r="C119" s="95">
        <v>4329703.128662779</v>
      </c>
    </row>
    <row r="120" spans="1:3">
      <c r="A120" s="112">
        <v>42644</v>
      </c>
      <c r="B120" s="95">
        <v>6185888.3137593539</v>
      </c>
      <c r="C120" s="95">
        <v>4330508.1947433893</v>
      </c>
    </row>
    <row r="121" spans="1:3">
      <c r="A121" s="112">
        <v>42675</v>
      </c>
      <c r="B121" s="95">
        <v>6213851.6446776967</v>
      </c>
      <c r="C121" s="95">
        <v>4418424.0877396856</v>
      </c>
    </row>
    <row r="122" spans="1:3">
      <c r="A122" s="112">
        <v>42705</v>
      </c>
      <c r="B122" s="95">
        <v>6259227.7899210192</v>
      </c>
      <c r="C122" s="95">
        <v>4378486.3949722638</v>
      </c>
    </row>
    <row r="123" spans="1:3">
      <c r="A123" s="112">
        <v>42736</v>
      </c>
      <c r="B123" s="95">
        <v>6296810.8271130491</v>
      </c>
      <c r="C123" s="95">
        <v>4399046.836385116</v>
      </c>
    </row>
    <row r="124" spans="1:3">
      <c r="A124" s="112">
        <v>42767</v>
      </c>
      <c r="B124" s="95">
        <v>6320085.1324275918</v>
      </c>
      <c r="C124" s="95">
        <v>4450006.7724574618</v>
      </c>
    </row>
    <row r="125" spans="1:3">
      <c r="A125" s="112">
        <v>42795</v>
      </c>
      <c r="B125" s="95">
        <v>6346698.1008593189</v>
      </c>
      <c r="C125" s="95">
        <v>4527003.4531298308</v>
      </c>
    </row>
    <row r="126" spans="1:3">
      <c r="A126" s="112">
        <v>42826</v>
      </c>
      <c r="B126" s="95">
        <v>6363504.9126009969</v>
      </c>
      <c r="C126" s="95">
        <v>4547705.0487462319</v>
      </c>
    </row>
    <row r="127" spans="1:3">
      <c r="A127" s="112">
        <v>42856</v>
      </c>
      <c r="B127" s="95">
        <v>6400268.1568679735</v>
      </c>
      <c r="C127" s="95">
        <v>4633516.7992555415</v>
      </c>
    </row>
    <row r="128" spans="1:3">
      <c r="A128" s="112">
        <v>42887</v>
      </c>
      <c r="B128" s="95">
        <v>6421855.0846227417</v>
      </c>
      <c r="C128" s="95">
        <v>4674598.7191640409</v>
      </c>
    </row>
    <row r="129" spans="1:3">
      <c r="A129" s="112">
        <v>42917</v>
      </c>
      <c r="B129" s="95">
        <v>6448193.6664986471</v>
      </c>
      <c r="C129" s="95">
        <v>4722126.3835661197</v>
      </c>
    </row>
    <row r="130" spans="1:3">
      <c r="A130" s="112">
        <v>42948</v>
      </c>
      <c r="B130" s="95">
        <v>6471173.8135291208</v>
      </c>
      <c r="C130" s="95">
        <v>4768883.3083415944</v>
      </c>
    </row>
    <row r="131" spans="1:3">
      <c r="A131" s="112">
        <v>42979</v>
      </c>
      <c r="B131" s="95">
        <v>6488752.9439315582</v>
      </c>
      <c r="C131" s="95">
        <v>4789341.586558152</v>
      </c>
    </row>
    <row r="132" spans="1:3">
      <c r="A132" s="112">
        <v>43009</v>
      </c>
      <c r="B132" s="95">
        <v>6512402.8683165452</v>
      </c>
      <c r="C132" s="95">
        <v>4837222.0555227324</v>
      </c>
    </row>
    <row r="133" spans="1:3">
      <c r="A133" s="112">
        <v>43040</v>
      </c>
      <c r="B133" s="95">
        <v>6537474.481176693</v>
      </c>
      <c r="C133" s="95">
        <v>4852557.4905435452</v>
      </c>
    </row>
    <row r="134" spans="1:3">
      <c r="A134" s="112">
        <v>43070</v>
      </c>
      <c r="B134" s="95">
        <v>6559940.2597514223</v>
      </c>
      <c r="C134" s="95">
        <v>4854678.586473125</v>
      </c>
    </row>
    <row r="135" spans="1:3">
      <c r="A135" s="112">
        <v>43101</v>
      </c>
      <c r="B135" s="95">
        <v>6586990.000588377</v>
      </c>
      <c r="C135" s="95">
        <v>4904275.2279730663</v>
      </c>
    </row>
    <row r="136" spans="1:3">
      <c r="A136" s="112">
        <v>43132</v>
      </c>
      <c r="B136" s="95">
        <v>6602485.0464462778</v>
      </c>
      <c r="C136" s="95">
        <v>4957219.3226050148</v>
      </c>
    </row>
    <row r="137" spans="1:3">
      <c r="A137" s="112">
        <v>43160</v>
      </c>
      <c r="B137" s="95">
        <v>6616011.2225336805</v>
      </c>
      <c r="C137" s="95">
        <v>4984707.5974610252</v>
      </c>
    </row>
    <row r="138" spans="1:3">
      <c r="A138" s="112">
        <v>43191</v>
      </c>
      <c r="B138" s="95">
        <v>6660461.2393053388</v>
      </c>
      <c r="C138" s="95">
        <v>5045749.2511477871</v>
      </c>
    </row>
    <row r="139" spans="1:3">
      <c r="A139" s="112">
        <v>43221</v>
      </c>
      <c r="B139" s="95">
        <v>6672306.9840274425</v>
      </c>
      <c r="C139" s="95">
        <v>5133267.7623357158</v>
      </c>
    </row>
    <row r="140" spans="1:3">
      <c r="A140" s="112">
        <v>43252</v>
      </c>
      <c r="B140" s="95">
        <v>6694191.0564489421</v>
      </c>
      <c r="C140" s="95">
        <v>5165402.550033208</v>
      </c>
    </row>
    <row r="141" spans="1:3">
      <c r="A141" s="112">
        <v>43282</v>
      </c>
      <c r="B141" s="95">
        <v>6734017.385329539</v>
      </c>
      <c r="C141" s="95">
        <v>5186540.0389816398</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D420E-1B81-4503-AE33-F869B8817998}">
  <dimension ref="A1:B11"/>
  <sheetViews>
    <sheetView showGridLines="0" zoomScale="150" zoomScaleNormal="150" workbookViewId="0">
      <selection activeCell="D12" sqref="D12"/>
    </sheetView>
  </sheetViews>
  <sheetFormatPr defaultRowHeight="14.4"/>
  <cols>
    <col min="2" max="2" width="10.109375" bestFit="1" customWidth="1"/>
  </cols>
  <sheetData>
    <row r="1" spans="1:2">
      <c r="A1" s="117" t="s">
        <v>98</v>
      </c>
      <c r="B1" s="117" t="s">
        <v>201</v>
      </c>
    </row>
    <row r="2" spans="1:2">
      <c r="A2">
        <v>2008</v>
      </c>
      <c r="B2" s="95">
        <v>10656</v>
      </c>
    </row>
    <row r="3" spans="1:2">
      <c r="A3">
        <v>2009</v>
      </c>
      <c r="B3" s="95">
        <v>10538</v>
      </c>
    </row>
    <row r="4" spans="1:2">
      <c r="A4">
        <v>2010</v>
      </c>
      <c r="B4" s="95">
        <v>11224</v>
      </c>
    </row>
    <row r="5" spans="1:2">
      <c r="A5">
        <v>2011</v>
      </c>
      <c r="B5" s="95">
        <v>11560</v>
      </c>
    </row>
    <row r="6" spans="1:2">
      <c r="A6">
        <v>2012</v>
      </c>
      <c r="B6" s="95">
        <v>11673</v>
      </c>
    </row>
    <row r="7" spans="1:2">
      <c r="A7">
        <v>2013</v>
      </c>
      <c r="B7" s="95">
        <v>11915</v>
      </c>
    </row>
    <row r="8" spans="1:2">
      <c r="A8">
        <v>2014</v>
      </c>
      <c r="B8" s="95">
        <v>11870</v>
      </c>
    </row>
    <row r="9" spans="1:2">
      <c r="A9">
        <v>2015</v>
      </c>
      <c r="B9" s="95">
        <v>11351</v>
      </c>
    </row>
    <row r="10" spans="1:2">
      <c r="A10">
        <v>2016</v>
      </c>
      <c r="B10" s="95">
        <v>10868</v>
      </c>
    </row>
    <row r="11" spans="1:2">
      <c r="A11">
        <v>2017</v>
      </c>
      <c r="B11" s="95">
        <v>10888</v>
      </c>
    </row>
  </sheetData>
  <pageMargins left="0.511811024" right="0.511811024" top="0.78740157499999996" bottom="0.78740157499999996" header="0.31496062000000002" footer="0.31496062000000002"/>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4CD65-D4AB-4C20-A2C2-8035E9DCF4D7}">
  <dimension ref="A1:A77"/>
  <sheetViews>
    <sheetView showGridLines="0" workbookViewId="0">
      <selection activeCell="A3" sqref="A3"/>
    </sheetView>
  </sheetViews>
  <sheetFormatPr defaultRowHeight="14.4"/>
  <sheetData>
    <row r="1" spans="1:1">
      <c r="A1" t="s">
        <v>214</v>
      </c>
    </row>
    <row r="3" spans="1:1">
      <c r="A3" t="s">
        <v>215</v>
      </c>
    </row>
    <row r="5" spans="1:1">
      <c r="A5" t="s">
        <v>216</v>
      </c>
    </row>
    <row r="7" spans="1:1">
      <c r="A7" t="s">
        <v>217</v>
      </c>
    </row>
    <row r="9" spans="1:1">
      <c r="A9" t="s">
        <v>218</v>
      </c>
    </row>
    <row r="11" spans="1:1">
      <c r="A11" t="s">
        <v>219</v>
      </c>
    </row>
    <row r="13" spans="1:1">
      <c r="A13" t="s">
        <v>220</v>
      </c>
    </row>
    <row r="15" spans="1:1">
      <c r="A15" t="s">
        <v>221</v>
      </c>
    </row>
    <row r="17" spans="1:1">
      <c r="A17" t="s">
        <v>222</v>
      </c>
    </row>
    <row r="19" spans="1:1">
      <c r="A19" t="s">
        <v>223</v>
      </c>
    </row>
    <row r="21" spans="1:1">
      <c r="A21" t="s">
        <v>224</v>
      </c>
    </row>
    <row r="23" spans="1:1">
      <c r="A23" t="s">
        <v>225</v>
      </c>
    </row>
    <row r="25" spans="1:1">
      <c r="A25" t="s">
        <v>226</v>
      </c>
    </row>
    <row r="27" spans="1:1">
      <c r="A27" t="s">
        <v>227</v>
      </c>
    </row>
    <row r="29" spans="1:1">
      <c r="A29" t="s">
        <v>228</v>
      </c>
    </row>
    <row r="31" spans="1:1">
      <c r="A31" t="s">
        <v>229</v>
      </c>
    </row>
    <row r="33" spans="1:1">
      <c r="A33" t="s">
        <v>230</v>
      </c>
    </row>
    <row r="35" spans="1:1">
      <c r="A35" t="s">
        <v>231</v>
      </c>
    </row>
    <row r="37" spans="1:1">
      <c r="A37" t="s">
        <v>232</v>
      </c>
    </row>
    <row r="39" spans="1:1">
      <c r="A39" t="s">
        <v>233</v>
      </c>
    </row>
    <row r="41" spans="1:1">
      <c r="A41" t="s">
        <v>234</v>
      </c>
    </row>
    <row r="43" spans="1:1">
      <c r="A43" t="s">
        <v>235</v>
      </c>
    </row>
    <row r="45" spans="1:1">
      <c r="A45" t="s">
        <v>236</v>
      </c>
    </row>
    <row r="47" spans="1:1">
      <c r="A47" t="s">
        <v>237</v>
      </c>
    </row>
    <row r="49" spans="1:1">
      <c r="A49" t="s">
        <v>238</v>
      </c>
    </row>
    <row r="51" spans="1:1">
      <c r="A51" t="s">
        <v>239</v>
      </c>
    </row>
    <row r="53" spans="1:1">
      <c r="A53" t="s">
        <v>240</v>
      </c>
    </row>
    <row r="55" spans="1:1">
      <c r="A55" t="s">
        <v>241</v>
      </c>
    </row>
    <row r="57" spans="1:1">
      <c r="A57" t="s">
        <v>242</v>
      </c>
    </row>
    <row r="59" spans="1:1">
      <c r="A59" t="s">
        <v>243</v>
      </c>
    </row>
    <row r="61" spans="1:1">
      <c r="A61" t="s">
        <v>244</v>
      </c>
    </row>
    <row r="63" spans="1:1">
      <c r="A63" t="s">
        <v>245</v>
      </c>
    </row>
    <row r="65" spans="1:1">
      <c r="A65" t="s">
        <v>246</v>
      </c>
    </row>
    <row r="67" spans="1:1">
      <c r="A67" t="s">
        <v>247</v>
      </c>
    </row>
    <row r="69" spans="1:1">
      <c r="A69" t="s">
        <v>248</v>
      </c>
    </row>
    <row r="71" spans="1:1">
      <c r="A71" t="s">
        <v>249</v>
      </c>
    </row>
    <row r="73" spans="1:1">
      <c r="A73" t="s">
        <v>250</v>
      </c>
    </row>
    <row r="75" spans="1:1">
      <c r="A75" t="s">
        <v>251</v>
      </c>
    </row>
    <row r="77" spans="1:1">
      <c r="A77" t="s">
        <v>252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BCEB4-2466-4474-8102-D178E7D6D90C}">
  <dimension ref="A1:J35"/>
  <sheetViews>
    <sheetView showGridLines="0" tabSelected="1" workbookViewId="0">
      <pane xSplit="1" ySplit="4" topLeftCell="B17" activePane="bottomRight" state="frozenSplit"/>
      <selection pane="topRight" activeCell="B1" sqref="B1"/>
      <selection pane="bottomLeft" activeCell="A5" sqref="A5"/>
      <selection pane="bottomRight" activeCell="H26" sqref="H26"/>
    </sheetView>
  </sheetViews>
  <sheetFormatPr defaultRowHeight="14.4"/>
  <cols>
    <col min="1" max="10" width="14.77734375" customWidth="1"/>
  </cols>
  <sheetData>
    <row r="1" spans="1:10" ht="51" customHeight="1">
      <c r="A1" s="136" t="s">
        <v>59</v>
      </c>
      <c r="B1" s="136"/>
      <c r="C1" s="136"/>
      <c r="D1" s="136"/>
      <c r="E1" s="136"/>
      <c r="F1" s="136"/>
      <c r="G1" s="136"/>
      <c r="H1" s="136"/>
      <c r="I1" s="136"/>
      <c r="J1" s="136"/>
    </row>
    <row r="2" spans="1:10">
      <c r="A2" s="137" t="s">
        <v>1</v>
      </c>
      <c r="B2" s="138" t="s">
        <v>60</v>
      </c>
      <c r="C2" s="139"/>
      <c r="D2" s="139"/>
      <c r="E2" s="139"/>
      <c r="F2" s="139"/>
      <c r="G2" s="139"/>
      <c r="H2" s="139"/>
      <c r="I2" s="139"/>
      <c r="J2" s="139"/>
    </row>
    <row r="3" spans="1:10">
      <c r="A3" s="137"/>
      <c r="B3" s="134" t="s">
        <v>3</v>
      </c>
      <c r="C3" s="134" t="s">
        <v>4</v>
      </c>
      <c r="D3" s="134" t="s">
        <v>5</v>
      </c>
      <c r="E3" s="134" t="s">
        <v>6</v>
      </c>
      <c r="F3" s="134"/>
      <c r="G3" s="134"/>
      <c r="H3" s="134" t="s">
        <v>7</v>
      </c>
      <c r="I3" s="134"/>
      <c r="J3" s="135"/>
    </row>
    <row r="4" spans="1:10">
      <c r="A4" s="137"/>
      <c r="B4" s="140"/>
      <c r="C4" s="140"/>
      <c r="D4" s="140"/>
      <c r="E4" s="19" t="s">
        <v>3</v>
      </c>
      <c r="F4" s="19" t="s">
        <v>4</v>
      </c>
      <c r="G4" s="19" t="s">
        <v>5</v>
      </c>
      <c r="H4" s="19" t="s">
        <v>3</v>
      </c>
      <c r="I4" s="19" t="s">
        <v>4</v>
      </c>
      <c r="J4" s="20" t="s">
        <v>5</v>
      </c>
    </row>
    <row r="5" spans="1:10">
      <c r="A5" s="22" t="s">
        <v>8</v>
      </c>
      <c r="B5" s="24">
        <v>184600.734</v>
      </c>
      <c r="C5" s="24">
        <v>89954.752999999997</v>
      </c>
      <c r="D5" s="24">
        <v>94645.981</v>
      </c>
      <c r="E5" s="24">
        <v>152892.198</v>
      </c>
      <c r="F5" s="24">
        <v>73454.797000000006</v>
      </c>
      <c r="G5" s="24">
        <v>79437.400999999998</v>
      </c>
      <c r="H5" s="24">
        <v>31708.536</v>
      </c>
      <c r="I5" s="24">
        <v>16499.955999999998</v>
      </c>
      <c r="J5" s="24">
        <v>15208.58</v>
      </c>
    </row>
    <row r="6" spans="1:10">
      <c r="A6" s="21" t="s">
        <v>9</v>
      </c>
      <c r="B6" s="25">
        <v>14665.308000000001</v>
      </c>
      <c r="C6" s="25">
        <v>7387.4319999999998</v>
      </c>
      <c r="D6" s="25">
        <v>7277.8760000000002</v>
      </c>
      <c r="E6" s="25">
        <v>11666.678</v>
      </c>
      <c r="F6" s="25">
        <v>5898.94</v>
      </c>
      <c r="G6" s="25">
        <v>5767.7380000000003</v>
      </c>
      <c r="H6" s="25">
        <v>2998.63</v>
      </c>
      <c r="I6" s="25">
        <v>1488.492</v>
      </c>
      <c r="J6" s="25">
        <v>1510.1379999999999</v>
      </c>
    </row>
    <row r="7" spans="1:10">
      <c r="A7" s="21" t="s">
        <v>10</v>
      </c>
      <c r="B7" s="25">
        <v>17019.651999999998</v>
      </c>
      <c r="C7" s="25">
        <v>8687.8130000000001</v>
      </c>
      <c r="D7" s="25">
        <v>8331.8389999999999</v>
      </c>
      <c r="E7" s="25">
        <v>13584.66</v>
      </c>
      <c r="F7" s="25">
        <v>6942.1629999999996</v>
      </c>
      <c r="G7" s="25">
        <v>6642.4970000000003</v>
      </c>
      <c r="H7" s="25">
        <v>3434.9920000000002</v>
      </c>
      <c r="I7" s="25">
        <v>1745.65</v>
      </c>
      <c r="J7" s="25">
        <v>1689.3420000000001</v>
      </c>
    </row>
    <row r="8" spans="1:10">
      <c r="A8" s="21" t="s">
        <v>11</v>
      </c>
      <c r="B8" s="25">
        <v>17215.521000000001</v>
      </c>
      <c r="C8" s="25">
        <v>8799.1419999999998</v>
      </c>
      <c r="D8" s="25">
        <v>8416.3790000000008</v>
      </c>
      <c r="E8" s="25">
        <v>13644.598</v>
      </c>
      <c r="F8" s="25">
        <v>6931.42</v>
      </c>
      <c r="G8" s="25">
        <v>6713.1779999999999</v>
      </c>
      <c r="H8" s="25">
        <v>3570.9229999999998</v>
      </c>
      <c r="I8" s="25">
        <v>1867.722</v>
      </c>
      <c r="J8" s="25">
        <v>1703.201</v>
      </c>
    </row>
    <row r="9" spans="1:10">
      <c r="A9" s="21" t="s">
        <v>12</v>
      </c>
      <c r="B9" s="25">
        <v>17754.151000000002</v>
      </c>
      <c r="C9" s="25">
        <v>8968.1309999999994</v>
      </c>
      <c r="D9" s="25">
        <v>8786.02</v>
      </c>
      <c r="E9" s="25">
        <v>14406.674999999999</v>
      </c>
      <c r="F9" s="25">
        <v>7182.5129999999999</v>
      </c>
      <c r="G9" s="25">
        <v>7224.1620000000003</v>
      </c>
      <c r="H9" s="25">
        <v>3347.4760000000001</v>
      </c>
      <c r="I9" s="25">
        <v>1785.6179999999999</v>
      </c>
      <c r="J9" s="25">
        <v>1561.8579999999999</v>
      </c>
    </row>
    <row r="10" spans="1:10">
      <c r="A10" s="21" t="s">
        <v>13</v>
      </c>
      <c r="B10" s="25">
        <v>17338.37</v>
      </c>
      <c r="C10" s="25">
        <v>8678.2199999999993</v>
      </c>
      <c r="D10" s="25">
        <v>8660.15</v>
      </c>
      <c r="E10" s="25">
        <v>14623.567999999999</v>
      </c>
      <c r="F10" s="25">
        <v>7225.2049999999999</v>
      </c>
      <c r="G10" s="25">
        <v>7398.3630000000003</v>
      </c>
      <c r="H10" s="25">
        <v>2714.8020000000001</v>
      </c>
      <c r="I10" s="25">
        <v>1453.0150000000001</v>
      </c>
      <c r="J10" s="25">
        <v>1261.787</v>
      </c>
    </row>
    <row r="11" spans="1:10">
      <c r="A11" s="21" t="s">
        <v>14</v>
      </c>
      <c r="B11" s="25">
        <v>15482.537</v>
      </c>
      <c r="C11" s="25">
        <v>7531.0339999999997</v>
      </c>
      <c r="D11" s="25">
        <v>7951.5029999999997</v>
      </c>
      <c r="E11" s="25">
        <v>13172.316000000001</v>
      </c>
      <c r="F11" s="25">
        <v>6327.98</v>
      </c>
      <c r="G11" s="25">
        <v>6844.3360000000002</v>
      </c>
      <c r="H11" s="25">
        <v>2310.221</v>
      </c>
      <c r="I11" s="25">
        <v>1203.0540000000001</v>
      </c>
      <c r="J11" s="25">
        <v>1107.1669999999999</v>
      </c>
    </row>
    <row r="12" spans="1:10">
      <c r="A12" s="21" t="s">
        <v>15</v>
      </c>
      <c r="B12" s="25">
        <v>13871.388999999999</v>
      </c>
      <c r="C12" s="25">
        <v>6742.6610000000001</v>
      </c>
      <c r="D12" s="25">
        <v>7128.7280000000001</v>
      </c>
      <c r="E12" s="25">
        <v>11742.933000000001</v>
      </c>
      <c r="F12" s="25">
        <v>5645.2889999999998</v>
      </c>
      <c r="G12" s="25">
        <v>6097.6440000000002</v>
      </c>
      <c r="H12" s="25">
        <v>2128.4560000000001</v>
      </c>
      <c r="I12" s="25">
        <v>1097.3720000000001</v>
      </c>
      <c r="J12" s="25">
        <v>1031.0840000000001</v>
      </c>
    </row>
    <row r="13" spans="1:10">
      <c r="A13" s="21" t="s">
        <v>16</v>
      </c>
      <c r="B13" s="25">
        <v>13177.44</v>
      </c>
      <c r="C13" s="25">
        <v>6253.3890000000001</v>
      </c>
      <c r="D13" s="25">
        <v>6924.0510000000004</v>
      </c>
      <c r="E13" s="25">
        <v>11171.447</v>
      </c>
      <c r="F13" s="25">
        <v>5225.5309999999999</v>
      </c>
      <c r="G13" s="25">
        <v>5945.9160000000002</v>
      </c>
      <c r="H13" s="25">
        <v>2005.9929999999999</v>
      </c>
      <c r="I13" s="25">
        <v>1027.8579999999999</v>
      </c>
      <c r="J13" s="25">
        <v>978.13499999999999</v>
      </c>
    </row>
    <row r="14" spans="1:10">
      <c r="A14" s="21" t="s">
        <v>17</v>
      </c>
      <c r="B14" s="25">
        <v>12443.388000000001</v>
      </c>
      <c r="C14" s="25">
        <v>5982.433</v>
      </c>
      <c r="D14" s="25">
        <v>6460.9549999999999</v>
      </c>
      <c r="E14" s="25">
        <v>10573.967000000001</v>
      </c>
      <c r="F14" s="25">
        <v>4991.3909999999996</v>
      </c>
      <c r="G14" s="25">
        <v>5582.576</v>
      </c>
      <c r="H14" s="25">
        <v>1869.421</v>
      </c>
      <c r="I14" s="25">
        <v>991.04200000000003</v>
      </c>
      <c r="J14" s="25">
        <v>878.37900000000002</v>
      </c>
    </row>
    <row r="15" spans="1:10">
      <c r="A15" s="21" t="s">
        <v>18</v>
      </c>
      <c r="B15" s="25">
        <v>10941.034</v>
      </c>
      <c r="C15" s="25">
        <v>5155.6679999999997</v>
      </c>
      <c r="D15" s="25">
        <v>5785.366</v>
      </c>
      <c r="E15" s="25">
        <v>9348.3330000000005</v>
      </c>
      <c r="F15" s="25">
        <v>4312.9880000000003</v>
      </c>
      <c r="G15" s="25">
        <v>5035.3450000000003</v>
      </c>
      <c r="H15" s="25">
        <v>1592.701</v>
      </c>
      <c r="I15" s="25">
        <v>842.68</v>
      </c>
      <c r="J15" s="25">
        <v>750.02099999999996</v>
      </c>
    </row>
    <row r="16" spans="1:10">
      <c r="A16" s="21" t="s">
        <v>19</v>
      </c>
      <c r="B16" s="25">
        <v>9165.3189999999995</v>
      </c>
      <c r="C16" s="25">
        <v>4336.527</v>
      </c>
      <c r="D16" s="25">
        <v>4828.7920000000004</v>
      </c>
      <c r="E16" s="25">
        <v>7776.55</v>
      </c>
      <c r="F16" s="25">
        <v>3624.9949999999999</v>
      </c>
      <c r="G16" s="25">
        <v>4151.5550000000003</v>
      </c>
      <c r="H16" s="25">
        <v>1388.769</v>
      </c>
      <c r="I16" s="25">
        <v>711.53200000000004</v>
      </c>
      <c r="J16" s="25">
        <v>677.23699999999997</v>
      </c>
    </row>
    <row r="17" spans="1:10">
      <c r="A17" s="21" t="s">
        <v>20</v>
      </c>
      <c r="B17" s="25">
        <v>7250.27</v>
      </c>
      <c r="C17" s="25">
        <v>3407.7959999999998</v>
      </c>
      <c r="D17" s="25">
        <v>3842.4740000000002</v>
      </c>
      <c r="E17" s="25">
        <v>5992.1289999999999</v>
      </c>
      <c r="F17" s="25">
        <v>2745.605</v>
      </c>
      <c r="G17" s="25">
        <v>3246.5239999999999</v>
      </c>
      <c r="H17" s="25">
        <v>1258.1410000000001</v>
      </c>
      <c r="I17" s="25">
        <v>662.19100000000003</v>
      </c>
      <c r="J17" s="25">
        <v>595.95000000000005</v>
      </c>
    </row>
    <row r="18" spans="1:10">
      <c r="A18" s="21" t="s">
        <v>21</v>
      </c>
      <c r="B18" s="25">
        <v>5594.1419999999998</v>
      </c>
      <c r="C18" s="25">
        <v>2584.7379999999998</v>
      </c>
      <c r="D18" s="25">
        <v>3009.404</v>
      </c>
      <c r="E18" s="25">
        <v>4621.7709999999997</v>
      </c>
      <c r="F18" s="25">
        <v>2058.0129999999999</v>
      </c>
      <c r="G18" s="25">
        <v>2563.7579999999998</v>
      </c>
      <c r="H18" s="25">
        <v>972.37099999999998</v>
      </c>
      <c r="I18" s="25">
        <v>526.72500000000002</v>
      </c>
      <c r="J18" s="25">
        <v>445.64600000000002</v>
      </c>
    </row>
    <row r="19" spans="1:10">
      <c r="A19" s="21" t="s">
        <v>22</v>
      </c>
      <c r="B19" s="25">
        <v>4491.3019999999997</v>
      </c>
      <c r="C19" s="25">
        <v>2028.902</v>
      </c>
      <c r="D19" s="25">
        <v>2462.4</v>
      </c>
      <c r="E19" s="25">
        <v>3721.098</v>
      </c>
      <c r="F19" s="25">
        <v>1626.5509999999999</v>
      </c>
      <c r="G19" s="25">
        <v>2094.547</v>
      </c>
      <c r="H19" s="25">
        <v>770.20399999999995</v>
      </c>
      <c r="I19" s="25">
        <v>402.351</v>
      </c>
      <c r="J19" s="25">
        <v>367.85300000000001</v>
      </c>
    </row>
    <row r="20" spans="1:10">
      <c r="A20" s="21" t="s">
        <v>23</v>
      </c>
      <c r="B20" s="25">
        <v>8128.5929999999998</v>
      </c>
      <c r="C20" s="25">
        <v>3374.431</v>
      </c>
      <c r="D20" s="25">
        <v>4754.1620000000003</v>
      </c>
      <c r="E20" s="25">
        <v>6790.74</v>
      </c>
      <c r="F20" s="25">
        <v>2685.8820000000001</v>
      </c>
      <c r="G20" s="25">
        <v>4104.8580000000002</v>
      </c>
      <c r="H20" s="25">
        <v>1337.8530000000001</v>
      </c>
      <c r="I20" s="25">
        <v>688.54899999999998</v>
      </c>
      <c r="J20" s="25">
        <v>649.30399999999997</v>
      </c>
    </row>
    <row r="21" spans="1:10">
      <c r="A21" s="21" t="s">
        <v>61</v>
      </c>
      <c r="B21" s="25">
        <v>62.317999999999998</v>
      </c>
      <c r="C21" s="25">
        <v>36.436</v>
      </c>
      <c r="D21" s="25">
        <v>25.882000000000001</v>
      </c>
      <c r="E21" s="25">
        <v>54.734999999999999</v>
      </c>
      <c r="F21" s="25">
        <v>30.331</v>
      </c>
      <c r="G21" s="25">
        <v>24.404</v>
      </c>
      <c r="H21" s="25">
        <v>7.5830000000000002</v>
      </c>
      <c r="I21" s="25">
        <v>6.1050000000000004</v>
      </c>
      <c r="J21" s="25">
        <v>1.478</v>
      </c>
    </row>
    <row r="22" spans="1:10">
      <c r="A22" s="23"/>
      <c r="B22" s="23"/>
      <c r="C22" s="23"/>
      <c r="D22" s="23"/>
      <c r="E22" s="23"/>
      <c r="F22" s="23"/>
      <c r="G22" s="23"/>
      <c r="H22" s="23"/>
      <c r="I22" s="23"/>
      <c r="J22" s="23"/>
    </row>
    <row r="23" spans="1:10" ht="22.8" customHeight="1">
      <c r="A23" s="26" t="s">
        <v>62</v>
      </c>
      <c r="B23" s="26"/>
      <c r="C23" s="26"/>
      <c r="D23" s="26"/>
      <c r="E23" s="26"/>
      <c r="F23" s="26"/>
      <c r="G23" s="26"/>
      <c r="H23" s="26"/>
      <c r="I23" s="26"/>
      <c r="J23" s="26"/>
    </row>
    <row r="24" spans="1:10">
      <c r="A24" s="73" t="s">
        <v>86</v>
      </c>
      <c r="B24" s="6">
        <f>SMALL(B6:B21,1)</f>
        <v>62.317999999999998</v>
      </c>
      <c r="C24" s="6">
        <f t="shared" ref="C24:J24" si="0">SMALL(C6:C21,1)</f>
        <v>36.436</v>
      </c>
      <c r="D24" s="6">
        <f t="shared" si="0"/>
        <v>25.882000000000001</v>
      </c>
      <c r="E24" s="6">
        <f t="shared" si="0"/>
        <v>54.734999999999999</v>
      </c>
      <c r="F24" s="6">
        <f t="shared" si="0"/>
        <v>30.331</v>
      </c>
      <c r="G24" s="6">
        <f t="shared" si="0"/>
        <v>24.404</v>
      </c>
      <c r="H24" s="6">
        <f t="shared" si="0"/>
        <v>7.5830000000000002</v>
      </c>
      <c r="I24" s="6">
        <f t="shared" si="0"/>
        <v>6.1050000000000004</v>
      </c>
      <c r="J24" s="6">
        <f t="shared" si="0"/>
        <v>1.478</v>
      </c>
    </row>
    <row r="25" spans="1:10">
      <c r="A25" s="74" t="s">
        <v>88</v>
      </c>
      <c r="B25" s="75">
        <f>QUARTILE(B6:B21,1)</f>
        <v>7909.0122499999998</v>
      </c>
      <c r="C25" s="75">
        <f t="shared" ref="C25:J25" si="1">QUARTILE(C6:C21,1)</f>
        <v>3399.4547499999999</v>
      </c>
      <c r="D25" s="75">
        <f t="shared" si="1"/>
        <v>4526.24</v>
      </c>
      <c r="E25" s="75">
        <f t="shared" si="1"/>
        <v>6591.0872499999996</v>
      </c>
      <c r="F25" s="75">
        <f t="shared" si="1"/>
        <v>2730.67425</v>
      </c>
      <c r="G25" s="75">
        <f t="shared" si="1"/>
        <v>3890.2745</v>
      </c>
      <c r="H25" s="75">
        <f t="shared" si="1"/>
        <v>1317.9250000000002</v>
      </c>
      <c r="I25" s="75">
        <f t="shared" si="1"/>
        <v>681.95949999999993</v>
      </c>
      <c r="J25" s="75">
        <f t="shared" si="1"/>
        <v>635.96550000000002</v>
      </c>
    </row>
    <row r="26" spans="1:10">
      <c r="A26" s="74" t="s">
        <v>89</v>
      </c>
      <c r="B26" s="75">
        <f>QUARTILE(B6:B21,2)</f>
        <v>12810.414000000001</v>
      </c>
      <c r="C26" s="75">
        <f t="shared" ref="C26:J26" si="2">QUARTILE(C6:C21,2)</f>
        <v>6117.9110000000001</v>
      </c>
      <c r="D26" s="75">
        <f t="shared" si="2"/>
        <v>6692.5030000000006</v>
      </c>
      <c r="E26" s="75">
        <f t="shared" si="2"/>
        <v>10872.707</v>
      </c>
      <c r="F26" s="75">
        <f t="shared" si="2"/>
        <v>5108.4609999999993</v>
      </c>
      <c r="G26" s="75">
        <f t="shared" si="2"/>
        <v>5675.1570000000002</v>
      </c>
      <c r="H26" s="75">
        <f t="shared" si="2"/>
        <v>1937.7069999999999</v>
      </c>
      <c r="I26" s="75">
        <f t="shared" si="2"/>
        <v>1009.45</v>
      </c>
      <c r="J26" s="75">
        <f t="shared" si="2"/>
        <v>928.25700000000006</v>
      </c>
    </row>
    <row r="27" spans="1:10">
      <c r="A27" s="74" t="s">
        <v>90</v>
      </c>
      <c r="B27" s="75">
        <f>QUARTILE(B6:B21,3)</f>
        <v>15866.81575</v>
      </c>
      <c r="C27" s="75">
        <f t="shared" ref="C27:J27" si="3">QUARTILE(C6:C21,3)</f>
        <v>7817.8305</v>
      </c>
      <c r="D27" s="75">
        <f t="shared" si="3"/>
        <v>8046.5869999999995</v>
      </c>
      <c r="E27" s="75">
        <f t="shared" si="3"/>
        <v>13275.402</v>
      </c>
      <c r="F27" s="75">
        <f t="shared" si="3"/>
        <v>6478.84</v>
      </c>
      <c r="G27" s="75">
        <f t="shared" si="3"/>
        <v>6660.1672500000004</v>
      </c>
      <c r="H27" s="75">
        <f t="shared" si="3"/>
        <v>2785.759</v>
      </c>
      <c r="I27" s="75">
        <f t="shared" si="3"/>
        <v>1461.8842500000001</v>
      </c>
      <c r="J27" s="75">
        <f t="shared" si="3"/>
        <v>1323.8747499999999</v>
      </c>
    </row>
    <row r="28" spans="1:10">
      <c r="A28" s="73" t="s">
        <v>91</v>
      </c>
      <c r="B28" s="6">
        <f>LARGE(B6:B21,1)</f>
        <v>17754.151000000002</v>
      </c>
      <c r="C28" s="6">
        <f t="shared" ref="C28:J28" si="4">LARGE(C6:C21,1)</f>
        <v>8968.1309999999994</v>
      </c>
      <c r="D28" s="6">
        <f t="shared" si="4"/>
        <v>8786.02</v>
      </c>
      <c r="E28" s="6">
        <f t="shared" si="4"/>
        <v>14623.567999999999</v>
      </c>
      <c r="F28" s="6">
        <f t="shared" si="4"/>
        <v>7225.2049999999999</v>
      </c>
      <c r="G28" s="6">
        <f t="shared" si="4"/>
        <v>7398.3630000000003</v>
      </c>
      <c r="H28" s="6">
        <f t="shared" si="4"/>
        <v>3570.9229999999998</v>
      </c>
      <c r="I28" s="6">
        <f t="shared" si="4"/>
        <v>1867.722</v>
      </c>
      <c r="J28" s="6">
        <f t="shared" si="4"/>
        <v>1703.201</v>
      </c>
    </row>
    <row r="29" spans="1:10">
      <c r="A29" s="73"/>
    </row>
    <row r="30" spans="1:10">
      <c r="A30" s="73" t="s">
        <v>94</v>
      </c>
      <c r="B30" s="6">
        <f>B27-B25</f>
        <v>7957.8035</v>
      </c>
      <c r="C30" s="6">
        <f t="shared" ref="C30:J30" si="5">C27-C25</f>
        <v>4418.3757500000002</v>
      </c>
      <c r="D30" s="6">
        <f t="shared" si="5"/>
        <v>3520.3469999999998</v>
      </c>
      <c r="E30" s="6">
        <f t="shared" si="5"/>
        <v>6684.3147500000005</v>
      </c>
      <c r="F30" s="6">
        <f t="shared" si="5"/>
        <v>3748.1657500000001</v>
      </c>
      <c r="G30" s="6">
        <f t="shared" si="5"/>
        <v>2769.8927500000004</v>
      </c>
      <c r="H30" s="6">
        <f t="shared" si="5"/>
        <v>1467.8339999999998</v>
      </c>
      <c r="I30" s="6">
        <f t="shared" si="5"/>
        <v>779.92475000000013</v>
      </c>
      <c r="J30" s="6">
        <f t="shared" si="5"/>
        <v>687.90924999999993</v>
      </c>
    </row>
    <row r="31" spans="1:10">
      <c r="A31" s="76" t="s">
        <v>95</v>
      </c>
      <c r="B31" s="77">
        <f>B28-B24</f>
        <v>17691.833000000002</v>
      </c>
      <c r="C31" s="77">
        <f t="shared" ref="C31:J31" si="6">C28-C24</f>
        <v>8931.6949999999997</v>
      </c>
      <c r="D31" s="77">
        <f t="shared" si="6"/>
        <v>8760.1380000000008</v>
      </c>
      <c r="E31" s="77">
        <f t="shared" si="6"/>
        <v>14568.832999999999</v>
      </c>
      <c r="F31" s="77">
        <f t="shared" si="6"/>
        <v>7194.8739999999998</v>
      </c>
      <c r="G31" s="77">
        <f t="shared" si="6"/>
        <v>7373.9589999999998</v>
      </c>
      <c r="H31" s="77">
        <f t="shared" si="6"/>
        <v>3563.3399999999997</v>
      </c>
      <c r="I31" s="77">
        <f t="shared" si="6"/>
        <v>1861.617</v>
      </c>
      <c r="J31" s="77">
        <f t="shared" si="6"/>
        <v>1701.723</v>
      </c>
    </row>
    <row r="32" spans="1:10">
      <c r="A32" s="73"/>
    </row>
    <row r="33" spans="1:10">
      <c r="A33" s="73" t="s">
        <v>87</v>
      </c>
      <c r="B33" s="6">
        <f>AVERAGE(B6:B21)</f>
        <v>11537.545874999996</v>
      </c>
      <c r="C33" s="6">
        <f t="shared" ref="C33:J33" si="7">AVERAGE(C6:C21)</f>
        <v>5622.1720625000007</v>
      </c>
      <c r="D33" s="6">
        <f t="shared" si="7"/>
        <v>5915.3738124999991</v>
      </c>
      <c r="E33" s="6">
        <f t="shared" si="7"/>
        <v>9555.7623749999984</v>
      </c>
      <c r="F33" s="6">
        <f t="shared" si="7"/>
        <v>4590.9248125000013</v>
      </c>
      <c r="G33" s="6">
        <f t="shared" si="7"/>
        <v>4964.8375624999999</v>
      </c>
      <c r="H33" s="6">
        <f t="shared" si="7"/>
        <v>1981.7834999999998</v>
      </c>
      <c r="I33" s="6">
        <f t="shared" si="7"/>
        <v>1031.2472499999999</v>
      </c>
      <c r="J33" s="6">
        <f t="shared" si="7"/>
        <v>950.53625000000011</v>
      </c>
    </row>
    <row r="34" spans="1:10">
      <c r="A34" s="74" t="s">
        <v>92</v>
      </c>
      <c r="B34" s="75">
        <f>_xlfn.STDEV.S(B6:B21)</f>
        <v>5301.1353768617655</v>
      </c>
      <c r="C34" s="75">
        <f t="shared" ref="C34:J34" si="8">_xlfn.STDEV.S(C6:C21)</f>
        <v>2753.5931749890083</v>
      </c>
      <c r="D34" s="75">
        <f t="shared" si="8"/>
        <v>2563.2658732037467</v>
      </c>
      <c r="E34" s="75">
        <f t="shared" si="8"/>
        <v>4323.1275200625305</v>
      </c>
      <c r="F34" s="75">
        <f t="shared" si="8"/>
        <v>2237.7351575126754</v>
      </c>
      <c r="G34" s="75">
        <f t="shared" si="8"/>
        <v>2105.1137573445303</v>
      </c>
      <c r="H34" s="75">
        <f t="shared" si="8"/>
        <v>1034.1452544712804</v>
      </c>
      <c r="I34" s="75">
        <f t="shared" si="8"/>
        <v>535.03926299920579</v>
      </c>
      <c r="J34" s="75">
        <f t="shared" si="8"/>
        <v>500.6389053108702</v>
      </c>
    </row>
    <row r="35" spans="1:10">
      <c r="A35" s="73" t="s">
        <v>93</v>
      </c>
      <c r="B35" s="6">
        <f>AVEDEV(B6:B21)</f>
        <v>4391.2303906249999</v>
      </c>
      <c r="C35" s="6">
        <f t="shared" ref="C35:J35" si="9">AVEDEV(C6:C21)</f>
        <v>2303.8383046874997</v>
      </c>
      <c r="D35" s="6">
        <f t="shared" si="9"/>
        <v>2087.3920859375003</v>
      </c>
      <c r="E35" s="6">
        <f t="shared" si="9"/>
        <v>3573.1225781250005</v>
      </c>
      <c r="F35" s="6">
        <f t="shared" si="9"/>
        <v>1881.5135859374996</v>
      </c>
      <c r="G35" s="6">
        <f t="shared" si="9"/>
        <v>1700.4224218750001</v>
      </c>
      <c r="H35" s="6">
        <f t="shared" si="9"/>
        <v>832.15312500000005</v>
      </c>
      <c r="I35" s="6">
        <f t="shared" si="9"/>
        <v>427.77403125000006</v>
      </c>
      <c r="J35" s="6">
        <f t="shared" si="9"/>
        <v>404.80275000000006</v>
      </c>
    </row>
  </sheetData>
  <mergeCells count="8">
    <mergeCell ref="H3:J3"/>
    <mergeCell ref="A1:J1"/>
    <mergeCell ref="A2:A4"/>
    <mergeCell ref="B2:J2"/>
    <mergeCell ref="B3:B4"/>
    <mergeCell ref="C3:C4"/>
    <mergeCell ref="D3:D4"/>
    <mergeCell ref="E3:G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2A801-2FAA-4EF4-8529-67188BBACEC9}">
  <dimension ref="A1:K87"/>
  <sheetViews>
    <sheetView showGridLines="0" zoomScale="140" zoomScaleNormal="140" workbookViewId="0">
      <pane xSplit="1" ySplit="4" topLeftCell="B5" activePane="bottomRight" state="frozenSplit"/>
      <selection activeCell="K22" sqref="H22:K26"/>
      <selection pane="topRight" activeCell="K22" sqref="H22:K26"/>
      <selection pane="bottomLeft" activeCell="K22" sqref="H22:K26"/>
      <selection pane="bottomRight" activeCell="B15" sqref="B15"/>
    </sheetView>
  </sheetViews>
  <sheetFormatPr defaultRowHeight="14.4"/>
  <cols>
    <col min="1" max="1" width="22.33203125" customWidth="1"/>
    <col min="2" max="10" width="14.77734375" customWidth="1"/>
  </cols>
  <sheetData>
    <row r="1" spans="1:11" ht="53.4" customHeight="1">
      <c r="A1" s="142" t="s">
        <v>63</v>
      </c>
      <c r="B1" s="142"/>
      <c r="C1" s="142"/>
      <c r="D1" s="142"/>
      <c r="E1" s="142"/>
      <c r="F1" s="142"/>
      <c r="G1" s="142"/>
      <c r="H1" s="142"/>
      <c r="I1" s="142"/>
      <c r="J1" s="142"/>
      <c r="K1" s="27"/>
    </row>
    <row r="2" spans="1:11">
      <c r="A2" s="137" t="s">
        <v>26</v>
      </c>
      <c r="B2" s="140" t="s">
        <v>64</v>
      </c>
      <c r="C2" s="140"/>
      <c r="D2" s="140"/>
      <c r="E2" s="140"/>
      <c r="F2" s="140"/>
      <c r="G2" s="140"/>
      <c r="H2" s="140"/>
      <c r="I2" s="140"/>
      <c r="J2" s="144"/>
      <c r="K2" s="27"/>
    </row>
    <row r="3" spans="1:11">
      <c r="A3" s="137"/>
      <c r="B3" s="140" t="s">
        <v>3</v>
      </c>
      <c r="C3" s="140" t="s">
        <v>4</v>
      </c>
      <c r="D3" s="140" t="s">
        <v>5</v>
      </c>
      <c r="E3" s="140" t="s">
        <v>6</v>
      </c>
      <c r="F3" s="140"/>
      <c r="G3" s="140"/>
      <c r="H3" s="140" t="s">
        <v>7</v>
      </c>
      <c r="I3" s="140"/>
      <c r="J3" s="144"/>
      <c r="K3" s="27"/>
    </row>
    <row r="4" spans="1:11">
      <c r="A4" s="143"/>
      <c r="B4" s="145"/>
      <c r="C4" s="145"/>
      <c r="D4" s="145"/>
      <c r="E4" s="82" t="s">
        <v>3</v>
      </c>
      <c r="F4" s="82" t="s">
        <v>4</v>
      </c>
      <c r="G4" s="82" t="s">
        <v>5</v>
      </c>
      <c r="H4" s="82" t="s">
        <v>3</v>
      </c>
      <c r="I4" s="82" t="s">
        <v>4</v>
      </c>
      <c r="J4" s="83" t="s">
        <v>5</v>
      </c>
      <c r="K4" s="27"/>
    </row>
    <row r="5" spans="1:11">
      <c r="A5" s="39" t="s">
        <v>8</v>
      </c>
      <c r="B5" s="40">
        <v>169935.42600000001</v>
      </c>
      <c r="C5" s="40">
        <v>82567.320999999996</v>
      </c>
      <c r="D5" s="40">
        <v>87368.104999999996</v>
      </c>
      <c r="E5" s="40">
        <v>141225.51999999999</v>
      </c>
      <c r="F5" s="40">
        <v>67555.857000000004</v>
      </c>
      <c r="G5" s="40">
        <v>73669.663</v>
      </c>
      <c r="H5" s="40">
        <v>28709.905999999999</v>
      </c>
      <c r="I5" s="40">
        <v>15011.464</v>
      </c>
      <c r="J5" s="40">
        <v>13698.441999999999</v>
      </c>
      <c r="K5" s="31"/>
    </row>
    <row r="6" spans="1:11">
      <c r="A6" s="28" t="s">
        <v>65</v>
      </c>
      <c r="B6" s="34">
        <v>6725.384</v>
      </c>
      <c r="C6" s="34">
        <v>3469.6350000000002</v>
      </c>
      <c r="D6" s="34">
        <v>3255.7489999999998</v>
      </c>
      <c r="E6" s="34">
        <v>5384.0789999999997</v>
      </c>
      <c r="F6" s="34">
        <v>2770.5129999999999</v>
      </c>
      <c r="G6" s="34">
        <v>2613.5659999999998</v>
      </c>
      <c r="H6" s="34">
        <v>1341.3050000000001</v>
      </c>
      <c r="I6" s="34">
        <v>699.12199999999996</v>
      </c>
      <c r="J6" s="34">
        <v>642.18299999999999</v>
      </c>
      <c r="K6" s="32"/>
    </row>
    <row r="7" spans="1:11">
      <c r="A7" s="28" t="s">
        <v>66</v>
      </c>
      <c r="B7" s="34">
        <v>3366.9389999999999</v>
      </c>
      <c r="C7" s="34">
        <v>1706.741</v>
      </c>
      <c r="D7" s="34">
        <v>1660.1980000000001</v>
      </c>
      <c r="E7" s="34">
        <v>2688.5369999999998</v>
      </c>
      <c r="F7" s="34">
        <v>1372.35</v>
      </c>
      <c r="G7" s="34">
        <v>1316.1869999999999</v>
      </c>
      <c r="H7" s="34">
        <v>678.40200000000004</v>
      </c>
      <c r="I7" s="34">
        <v>334.39100000000002</v>
      </c>
      <c r="J7" s="34">
        <v>344.01100000000002</v>
      </c>
      <c r="K7" s="32"/>
    </row>
    <row r="8" spans="1:11">
      <c r="A8" s="28" t="s">
        <v>67</v>
      </c>
      <c r="B8" s="34">
        <v>6927.3289999999997</v>
      </c>
      <c r="C8" s="34">
        <v>3511.4369999999999</v>
      </c>
      <c r="D8" s="34">
        <v>3415.8919999999998</v>
      </c>
      <c r="E8" s="34">
        <v>5512.0439999999999</v>
      </c>
      <c r="F8" s="34">
        <v>2799.3</v>
      </c>
      <c r="G8" s="34">
        <v>2712.7440000000001</v>
      </c>
      <c r="H8" s="34">
        <v>1415.2850000000001</v>
      </c>
      <c r="I8" s="34">
        <v>712.13699999999994</v>
      </c>
      <c r="J8" s="34">
        <v>703.14800000000002</v>
      </c>
      <c r="K8" s="32"/>
    </row>
    <row r="9" spans="1:11">
      <c r="A9" s="28" t="s">
        <v>68</v>
      </c>
      <c r="B9" s="34">
        <v>17215.521000000001</v>
      </c>
      <c r="C9" s="34">
        <v>8799.1419999999998</v>
      </c>
      <c r="D9" s="34">
        <v>8416.3790000000008</v>
      </c>
      <c r="E9" s="34">
        <v>13644.598</v>
      </c>
      <c r="F9" s="34">
        <v>6931.42</v>
      </c>
      <c r="G9" s="34">
        <v>6713.1779999999999</v>
      </c>
      <c r="H9" s="34">
        <v>3570.9229999999998</v>
      </c>
      <c r="I9" s="34">
        <v>1867.722</v>
      </c>
      <c r="J9" s="34">
        <v>1703.201</v>
      </c>
      <c r="K9" s="32"/>
    </row>
    <row r="10" spans="1:11">
      <c r="A10" s="28" t="s">
        <v>69</v>
      </c>
      <c r="B10" s="34">
        <v>17754.151000000002</v>
      </c>
      <c r="C10" s="34">
        <v>8968.1309999999994</v>
      </c>
      <c r="D10" s="34">
        <v>8786.02</v>
      </c>
      <c r="E10" s="34">
        <v>14406.674999999999</v>
      </c>
      <c r="F10" s="34">
        <v>7182.5129999999999</v>
      </c>
      <c r="G10" s="34">
        <v>7224.1620000000003</v>
      </c>
      <c r="H10" s="34">
        <v>3347.4760000000001</v>
      </c>
      <c r="I10" s="34">
        <v>1785.6179999999999</v>
      </c>
      <c r="J10" s="34">
        <v>1561.8579999999999</v>
      </c>
      <c r="K10" s="32"/>
    </row>
    <row r="11" spans="1:11">
      <c r="A11" s="28" t="s">
        <v>70</v>
      </c>
      <c r="B11" s="34">
        <v>17338.37</v>
      </c>
      <c r="C11" s="34">
        <v>8678.2199999999993</v>
      </c>
      <c r="D11" s="34">
        <v>8660.15</v>
      </c>
      <c r="E11" s="34">
        <v>14623.567999999999</v>
      </c>
      <c r="F11" s="34">
        <v>7225.2049999999999</v>
      </c>
      <c r="G11" s="34">
        <v>7398.3630000000003</v>
      </c>
      <c r="H11" s="34">
        <v>2714.8020000000001</v>
      </c>
      <c r="I11" s="34">
        <v>1453.0150000000001</v>
      </c>
      <c r="J11" s="34">
        <v>1261.787</v>
      </c>
      <c r="K11" s="32"/>
    </row>
    <row r="12" spans="1:11">
      <c r="A12" s="28" t="s">
        <v>71</v>
      </c>
      <c r="B12" s="34">
        <v>15482.537</v>
      </c>
      <c r="C12" s="34">
        <v>7531.0339999999997</v>
      </c>
      <c r="D12" s="34">
        <v>7951.5029999999997</v>
      </c>
      <c r="E12" s="34">
        <v>13172.316000000001</v>
      </c>
      <c r="F12" s="34">
        <v>6327.98</v>
      </c>
      <c r="G12" s="34">
        <v>6844.3360000000002</v>
      </c>
      <c r="H12" s="34">
        <v>2310.221</v>
      </c>
      <c r="I12" s="34">
        <v>1203.0540000000001</v>
      </c>
      <c r="J12" s="34">
        <v>1107.1669999999999</v>
      </c>
      <c r="K12" s="32"/>
    </row>
    <row r="13" spans="1:11">
      <c r="A13" s="28" t="s">
        <v>72</v>
      </c>
      <c r="B13" s="34">
        <v>27048.829000000002</v>
      </c>
      <c r="C13" s="34">
        <v>12996.05</v>
      </c>
      <c r="D13" s="34">
        <v>14052.779</v>
      </c>
      <c r="E13" s="34">
        <v>22914.38</v>
      </c>
      <c r="F13" s="34">
        <v>10870.82</v>
      </c>
      <c r="G13" s="34">
        <v>12043.56</v>
      </c>
      <c r="H13" s="34">
        <v>4134.4489999999996</v>
      </c>
      <c r="I13" s="34">
        <v>2125.23</v>
      </c>
      <c r="J13" s="34">
        <v>2009.2190000000001</v>
      </c>
      <c r="K13" s="32"/>
    </row>
    <row r="14" spans="1:11">
      <c r="A14" s="28" t="s">
        <v>73</v>
      </c>
      <c r="B14" s="34">
        <v>23384.421999999999</v>
      </c>
      <c r="C14" s="34">
        <v>11138.101000000001</v>
      </c>
      <c r="D14" s="34">
        <v>12246.321</v>
      </c>
      <c r="E14" s="34">
        <v>19922.3</v>
      </c>
      <c r="F14" s="34">
        <v>9304.3790000000008</v>
      </c>
      <c r="G14" s="34">
        <v>10617.921</v>
      </c>
      <c r="H14" s="34">
        <v>3462.1219999999998</v>
      </c>
      <c r="I14" s="34">
        <v>1833.722</v>
      </c>
      <c r="J14" s="34">
        <v>1628.4</v>
      </c>
      <c r="K14" s="32"/>
    </row>
    <row r="15" spans="1:11">
      <c r="A15" s="28" t="s">
        <v>74</v>
      </c>
      <c r="B15" s="34">
        <v>16415.589</v>
      </c>
      <c r="C15" s="34">
        <v>7744.3230000000003</v>
      </c>
      <c r="D15" s="34">
        <v>8671.2659999999996</v>
      </c>
      <c r="E15" s="34">
        <v>13768.679</v>
      </c>
      <c r="F15" s="34">
        <v>6370.6</v>
      </c>
      <c r="G15" s="34">
        <v>7398.0789999999997</v>
      </c>
      <c r="H15" s="34">
        <v>2646.91</v>
      </c>
      <c r="I15" s="34">
        <v>1373.723</v>
      </c>
      <c r="J15" s="34">
        <v>1273.1869999999999</v>
      </c>
      <c r="K15" s="32"/>
    </row>
    <row r="16" spans="1:11">
      <c r="A16" s="28" t="s">
        <v>75</v>
      </c>
      <c r="B16" s="34">
        <v>18214.037</v>
      </c>
      <c r="C16" s="34">
        <v>7988.0709999999999</v>
      </c>
      <c r="D16" s="34">
        <v>10225.966</v>
      </c>
      <c r="E16" s="34">
        <v>15133.609</v>
      </c>
      <c r="F16" s="34">
        <v>6370.4459999999999</v>
      </c>
      <c r="G16" s="34">
        <v>8763.1630000000005</v>
      </c>
      <c r="H16" s="34">
        <v>3080.4279999999999</v>
      </c>
      <c r="I16" s="34">
        <v>1617.625</v>
      </c>
      <c r="J16" s="34">
        <v>1462.8030000000001</v>
      </c>
      <c r="K16" s="32"/>
    </row>
    <row r="17" spans="1:11">
      <c r="A17" s="28" t="s">
        <v>76</v>
      </c>
      <c r="B17" s="34">
        <v>62.317999999999998</v>
      </c>
      <c r="C17" s="34">
        <v>36.436</v>
      </c>
      <c r="D17" s="34">
        <v>25.882000000000001</v>
      </c>
      <c r="E17" s="34">
        <v>54.734999999999999</v>
      </c>
      <c r="F17" s="34">
        <v>30.331</v>
      </c>
      <c r="G17" s="34">
        <v>24.404</v>
      </c>
      <c r="H17" s="34">
        <v>7.5830000000000002</v>
      </c>
      <c r="I17" s="34">
        <v>6.1050000000000004</v>
      </c>
      <c r="J17" s="34">
        <v>1.478</v>
      </c>
      <c r="K17" s="32"/>
    </row>
    <row r="18" spans="1:11">
      <c r="A18" s="39" t="s">
        <v>39</v>
      </c>
      <c r="B18" s="40">
        <v>147546.04399999999</v>
      </c>
      <c r="C18" s="40">
        <v>71179.138000000006</v>
      </c>
      <c r="D18" s="40">
        <v>76366.906000000003</v>
      </c>
      <c r="E18" s="40">
        <v>126392.719</v>
      </c>
      <c r="F18" s="40">
        <v>60397.464</v>
      </c>
      <c r="G18" s="40">
        <v>65995.255000000005</v>
      </c>
      <c r="H18" s="40">
        <v>21153.325000000001</v>
      </c>
      <c r="I18" s="40">
        <v>10781.674000000001</v>
      </c>
      <c r="J18" s="40">
        <v>10371.651</v>
      </c>
      <c r="K18" s="31"/>
    </row>
    <row r="19" spans="1:11">
      <c r="A19" s="28" t="s">
        <v>77</v>
      </c>
      <c r="B19" s="34">
        <v>1788.7550000000001</v>
      </c>
      <c r="C19" s="34">
        <v>888.2</v>
      </c>
      <c r="D19" s="34">
        <v>900.55499999999995</v>
      </c>
      <c r="E19" s="34">
        <v>1591.9079999999999</v>
      </c>
      <c r="F19" s="34">
        <v>797.22400000000005</v>
      </c>
      <c r="G19" s="34">
        <v>794.68399999999997</v>
      </c>
      <c r="H19" s="34">
        <v>196.84700000000001</v>
      </c>
      <c r="I19" s="34">
        <v>90.975999999999999</v>
      </c>
      <c r="J19" s="34">
        <v>105.871</v>
      </c>
      <c r="K19" s="32"/>
    </row>
    <row r="20" spans="1:11">
      <c r="A20" s="28" t="s">
        <v>29</v>
      </c>
      <c r="B20" s="34">
        <v>2401.5720000000001</v>
      </c>
      <c r="C20" s="34">
        <v>1179.4359999999999</v>
      </c>
      <c r="D20" s="34">
        <v>1222.136</v>
      </c>
      <c r="E20" s="34">
        <v>2048.7170000000001</v>
      </c>
      <c r="F20" s="34">
        <v>1017.532</v>
      </c>
      <c r="G20" s="34">
        <v>1031.1849999999999</v>
      </c>
      <c r="H20" s="34">
        <v>352.85500000000002</v>
      </c>
      <c r="I20" s="34">
        <v>161.904</v>
      </c>
      <c r="J20" s="34">
        <v>190.95099999999999</v>
      </c>
      <c r="K20" s="32"/>
    </row>
    <row r="21" spans="1:11">
      <c r="A21" s="28" t="s">
        <v>78</v>
      </c>
      <c r="B21" s="34">
        <v>6025.4219999999996</v>
      </c>
      <c r="C21" s="34">
        <v>2987.7280000000001</v>
      </c>
      <c r="D21" s="34">
        <v>3037.694</v>
      </c>
      <c r="E21" s="34">
        <v>5013.13</v>
      </c>
      <c r="F21" s="34">
        <v>2507.7629999999999</v>
      </c>
      <c r="G21" s="34">
        <v>2505.3670000000002</v>
      </c>
      <c r="H21" s="34">
        <v>1012.292</v>
      </c>
      <c r="I21" s="34">
        <v>479.96499999999997</v>
      </c>
      <c r="J21" s="34">
        <v>532.327</v>
      </c>
      <c r="K21" s="32"/>
    </row>
    <row r="22" spans="1:11">
      <c r="A22" s="28" t="s">
        <v>31</v>
      </c>
      <c r="B22" s="34">
        <v>16636.234</v>
      </c>
      <c r="C22" s="34">
        <v>8395.0010000000002</v>
      </c>
      <c r="D22" s="34">
        <v>8241.2330000000002</v>
      </c>
      <c r="E22" s="34">
        <v>13330.187</v>
      </c>
      <c r="F22" s="34">
        <v>6712.43</v>
      </c>
      <c r="G22" s="34">
        <v>6617.7569999999996</v>
      </c>
      <c r="H22" s="34">
        <v>3306.047</v>
      </c>
      <c r="I22" s="34">
        <v>1682.5709999999999</v>
      </c>
      <c r="J22" s="34">
        <v>1623.4760000000001</v>
      </c>
      <c r="K22" s="32"/>
    </row>
    <row r="23" spans="1:11">
      <c r="A23" s="28" t="s">
        <v>32</v>
      </c>
      <c r="B23" s="34">
        <v>17344.925999999999</v>
      </c>
      <c r="C23" s="34">
        <v>8681.5959999999995</v>
      </c>
      <c r="D23" s="34">
        <v>8663.33</v>
      </c>
      <c r="E23" s="34">
        <v>14177.168</v>
      </c>
      <c r="F23" s="34">
        <v>7026.6989999999996</v>
      </c>
      <c r="G23" s="34">
        <v>7150.4690000000001</v>
      </c>
      <c r="H23" s="34">
        <v>3167.7579999999998</v>
      </c>
      <c r="I23" s="34">
        <v>1654.8969999999999</v>
      </c>
      <c r="J23" s="34">
        <v>1512.8610000000001</v>
      </c>
      <c r="K23" s="32"/>
    </row>
    <row r="24" spans="1:11">
      <c r="A24" s="28" t="s">
        <v>33</v>
      </c>
      <c r="B24" s="34">
        <v>16742.069</v>
      </c>
      <c r="C24" s="34">
        <v>8287.3289999999997</v>
      </c>
      <c r="D24" s="34">
        <v>8454.74</v>
      </c>
      <c r="E24" s="34">
        <v>14294.084999999999</v>
      </c>
      <c r="F24" s="34">
        <v>7016.2</v>
      </c>
      <c r="G24" s="34">
        <v>7277.8850000000002</v>
      </c>
      <c r="H24" s="34">
        <v>2447.9839999999999</v>
      </c>
      <c r="I24" s="34">
        <v>1271.1289999999999</v>
      </c>
      <c r="J24" s="34">
        <v>1176.855</v>
      </c>
      <c r="K24" s="32"/>
    </row>
    <row r="25" spans="1:11">
      <c r="A25" s="28" t="s">
        <v>34</v>
      </c>
      <c r="B25" s="34">
        <v>14596.723</v>
      </c>
      <c r="C25" s="34">
        <v>6986.9669999999996</v>
      </c>
      <c r="D25" s="34">
        <v>7609.7560000000003</v>
      </c>
      <c r="E25" s="34">
        <v>12682.834999999999</v>
      </c>
      <c r="F25" s="34">
        <v>6034.6180000000004</v>
      </c>
      <c r="G25" s="34">
        <v>6648.2169999999996</v>
      </c>
      <c r="H25" s="34">
        <v>1913.8879999999999</v>
      </c>
      <c r="I25" s="34">
        <v>952.34900000000005</v>
      </c>
      <c r="J25" s="34">
        <v>961.53899999999999</v>
      </c>
      <c r="K25" s="32"/>
    </row>
    <row r="26" spans="1:11">
      <c r="A26" s="28" t="s">
        <v>35</v>
      </c>
      <c r="B26" s="34">
        <v>24958.035</v>
      </c>
      <c r="C26" s="34">
        <v>11796.126</v>
      </c>
      <c r="D26" s="34">
        <v>13161.909</v>
      </c>
      <c r="E26" s="34">
        <v>21703.631000000001</v>
      </c>
      <c r="F26" s="34">
        <v>10196.695</v>
      </c>
      <c r="G26" s="34">
        <v>11506.936</v>
      </c>
      <c r="H26" s="34">
        <v>3254.404</v>
      </c>
      <c r="I26" s="34">
        <v>1599.431</v>
      </c>
      <c r="J26" s="34">
        <v>1654.973</v>
      </c>
      <c r="K26" s="32"/>
    </row>
    <row r="27" spans="1:11">
      <c r="A27" s="28" t="s">
        <v>36</v>
      </c>
      <c r="B27" s="34">
        <v>20865.992999999999</v>
      </c>
      <c r="C27" s="34">
        <v>9828.3970000000008</v>
      </c>
      <c r="D27" s="34">
        <v>11037.596</v>
      </c>
      <c r="E27" s="34">
        <v>18370.942999999999</v>
      </c>
      <c r="F27" s="34">
        <v>8551.0560000000005</v>
      </c>
      <c r="G27" s="34">
        <v>9819.8870000000006</v>
      </c>
      <c r="H27" s="34">
        <v>2495.0500000000002</v>
      </c>
      <c r="I27" s="34">
        <v>1277.3409999999999</v>
      </c>
      <c r="J27" s="34">
        <v>1217.7090000000001</v>
      </c>
      <c r="K27" s="32"/>
    </row>
    <row r="28" spans="1:11">
      <c r="A28" s="28" t="s">
        <v>37</v>
      </c>
      <c r="B28" s="34">
        <v>13580.885</v>
      </c>
      <c r="C28" s="34">
        <v>6433.0789999999997</v>
      </c>
      <c r="D28" s="34">
        <v>7147.8059999999996</v>
      </c>
      <c r="E28" s="34">
        <v>11990.983</v>
      </c>
      <c r="F28" s="34">
        <v>5616.5190000000002</v>
      </c>
      <c r="G28" s="34">
        <v>6374.4639999999999</v>
      </c>
      <c r="H28" s="34">
        <v>1589.902</v>
      </c>
      <c r="I28" s="34">
        <v>816.56</v>
      </c>
      <c r="J28" s="34">
        <v>773.34199999999998</v>
      </c>
      <c r="K28" s="32"/>
    </row>
    <row r="29" spans="1:11">
      <c r="A29" s="28" t="s">
        <v>38</v>
      </c>
      <c r="B29" s="34">
        <v>12553.324000000001</v>
      </c>
      <c r="C29" s="34">
        <v>5685.2430000000004</v>
      </c>
      <c r="D29" s="34">
        <v>6868.0810000000001</v>
      </c>
      <c r="E29" s="34">
        <v>11143.64</v>
      </c>
      <c r="F29" s="34">
        <v>4896.41</v>
      </c>
      <c r="G29" s="34">
        <v>6247.23</v>
      </c>
      <c r="H29" s="34">
        <v>1409.684</v>
      </c>
      <c r="I29" s="34">
        <v>788.83299999999997</v>
      </c>
      <c r="J29" s="34">
        <v>620.851</v>
      </c>
      <c r="K29" s="32"/>
    </row>
    <row r="30" spans="1:11">
      <c r="A30" s="28" t="s">
        <v>79</v>
      </c>
      <c r="B30" s="34">
        <v>52.106000000000002</v>
      </c>
      <c r="C30" s="34">
        <v>30.036000000000001</v>
      </c>
      <c r="D30" s="34">
        <v>22.07</v>
      </c>
      <c r="E30" s="34">
        <v>45.491999999999997</v>
      </c>
      <c r="F30" s="34">
        <v>24.318000000000001</v>
      </c>
      <c r="G30" s="34">
        <v>21.173999999999999</v>
      </c>
      <c r="H30" s="34">
        <v>6.6139999999999999</v>
      </c>
      <c r="I30" s="34">
        <v>5.718</v>
      </c>
      <c r="J30" s="34">
        <v>0.89600000000000002</v>
      </c>
      <c r="K30" s="32"/>
    </row>
    <row r="31" spans="1:11">
      <c r="A31" s="39" t="s">
        <v>80</v>
      </c>
      <c r="B31" s="40">
        <v>22377.635999999999</v>
      </c>
      <c r="C31" s="40">
        <v>11379.924999999999</v>
      </c>
      <c r="D31" s="40">
        <v>10997.710999999999</v>
      </c>
      <c r="E31" s="40">
        <v>14821.055</v>
      </c>
      <c r="F31" s="40">
        <v>7150.1350000000002</v>
      </c>
      <c r="G31" s="40">
        <v>7670.92</v>
      </c>
      <c r="H31" s="40">
        <v>7556.5810000000001</v>
      </c>
      <c r="I31" s="40">
        <v>4229.79</v>
      </c>
      <c r="J31" s="40">
        <v>3326.7910000000002</v>
      </c>
      <c r="K31" s="31"/>
    </row>
    <row r="32" spans="1:11">
      <c r="A32" s="28" t="s">
        <v>77</v>
      </c>
      <c r="B32" s="34">
        <v>4936.6289999999999</v>
      </c>
      <c r="C32" s="34">
        <v>2581.4349999999999</v>
      </c>
      <c r="D32" s="34">
        <v>2355.194</v>
      </c>
      <c r="E32" s="34">
        <v>3792.1709999999998</v>
      </c>
      <c r="F32" s="34">
        <v>1973.289</v>
      </c>
      <c r="G32" s="34">
        <v>1818.8820000000001</v>
      </c>
      <c r="H32" s="34">
        <v>1144.4580000000001</v>
      </c>
      <c r="I32" s="34">
        <v>608.14599999999996</v>
      </c>
      <c r="J32" s="34">
        <v>536.31200000000001</v>
      </c>
      <c r="K32" s="32"/>
    </row>
    <row r="33" spans="1:11">
      <c r="A33" s="28" t="s">
        <v>29</v>
      </c>
      <c r="B33" s="34">
        <v>965.02800000000002</v>
      </c>
      <c r="C33" s="34">
        <v>527.30499999999995</v>
      </c>
      <c r="D33" s="34">
        <v>437.72300000000001</v>
      </c>
      <c r="E33" s="34">
        <v>639.48099999999999</v>
      </c>
      <c r="F33" s="34">
        <v>354.81799999999998</v>
      </c>
      <c r="G33" s="34">
        <v>284.66300000000001</v>
      </c>
      <c r="H33" s="34">
        <v>325.54700000000003</v>
      </c>
      <c r="I33" s="34">
        <v>172.48699999999999</v>
      </c>
      <c r="J33" s="34">
        <v>153.06</v>
      </c>
      <c r="K33" s="32"/>
    </row>
    <row r="34" spans="1:11">
      <c r="A34" s="28" t="s">
        <v>78</v>
      </c>
      <c r="B34" s="34">
        <v>901.90700000000004</v>
      </c>
      <c r="C34" s="34">
        <v>523.70899999999995</v>
      </c>
      <c r="D34" s="34">
        <v>378.19799999999998</v>
      </c>
      <c r="E34" s="34">
        <v>498.91399999999999</v>
      </c>
      <c r="F34" s="34">
        <v>291.53699999999998</v>
      </c>
      <c r="G34" s="34">
        <v>207.37700000000001</v>
      </c>
      <c r="H34" s="34">
        <v>402.99299999999999</v>
      </c>
      <c r="I34" s="34">
        <v>232.172</v>
      </c>
      <c r="J34" s="34">
        <v>170.821</v>
      </c>
      <c r="K34" s="32"/>
    </row>
    <row r="35" spans="1:11">
      <c r="A35" s="28" t="s">
        <v>31</v>
      </c>
      <c r="B35" s="34">
        <v>579.28700000000003</v>
      </c>
      <c r="C35" s="34">
        <v>404.14100000000002</v>
      </c>
      <c r="D35" s="34">
        <v>175.14599999999999</v>
      </c>
      <c r="E35" s="34">
        <v>314.411</v>
      </c>
      <c r="F35" s="34">
        <v>218.99</v>
      </c>
      <c r="G35" s="34">
        <v>95.421000000000006</v>
      </c>
      <c r="H35" s="34">
        <v>264.87599999999998</v>
      </c>
      <c r="I35" s="34">
        <v>185.15100000000001</v>
      </c>
      <c r="J35" s="34">
        <v>79.724999999999994</v>
      </c>
      <c r="K35" s="32"/>
    </row>
    <row r="36" spans="1:11">
      <c r="A36" s="28" t="s">
        <v>32</v>
      </c>
      <c r="B36" s="34">
        <v>407.45100000000002</v>
      </c>
      <c r="C36" s="34">
        <v>284.76100000000002</v>
      </c>
      <c r="D36" s="34">
        <v>122.69</v>
      </c>
      <c r="E36" s="34">
        <v>227.733</v>
      </c>
      <c r="F36" s="34">
        <v>154.04</v>
      </c>
      <c r="G36" s="34">
        <v>73.692999999999998</v>
      </c>
      <c r="H36" s="34">
        <v>179.71799999999999</v>
      </c>
      <c r="I36" s="34">
        <v>130.721</v>
      </c>
      <c r="J36" s="34">
        <v>48.997</v>
      </c>
      <c r="K36" s="32"/>
    </row>
    <row r="37" spans="1:11">
      <c r="A37" s="28" t="s">
        <v>33</v>
      </c>
      <c r="B37" s="34">
        <v>594.904</v>
      </c>
      <c r="C37" s="34">
        <v>389.49400000000003</v>
      </c>
      <c r="D37" s="34">
        <v>205.41</v>
      </c>
      <c r="E37" s="34">
        <v>328.08600000000001</v>
      </c>
      <c r="F37" s="34">
        <v>207.608</v>
      </c>
      <c r="G37" s="34">
        <v>120.47799999999999</v>
      </c>
      <c r="H37" s="34">
        <v>266.81799999999998</v>
      </c>
      <c r="I37" s="34">
        <v>181.886</v>
      </c>
      <c r="J37" s="34">
        <v>84.932000000000002</v>
      </c>
      <c r="K37" s="32"/>
    </row>
    <row r="38" spans="1:11">
      <c r="A38" s="28" t="s">
        <v>34</v>
      </c>
      <c r="B38" s="34">
        <v>885.60299999999995</v>
      </c>
      <c r="C38" s="34">
        <v>543.85599999999999</v>
      </c>
      <c r="D38" s="34">
        <v>341.74700000000001</v>
      </c>
      <c r="E38" s="34">
        <v>489.27</v>
      </c>
      <c r="F38" s="34">
        <v>293.15100000000001</v>
      </c>
      <c r="G38" s="34">
        <v>196.119</v>
      </c>
      <c r="H38" s="34">
        <v>396.33300000000003</v>
      </c>
      <c r="I38" s="34">
        <v>250.70500000000001</v>
      </c>
      <c r="J38" s="34">
        <v>145.62799999999999</v>
      </c>
      <c r="K38" s="32"/>
    </row>
    <row r="39" spans="1:11">
      <c r="A39" s="28" t="s">
        <v>35</v>
      </c>
      <c r="B39" s="34">
        <v>2088.9270000000001</v>
      </c>
      <c r="C39" s="34">
        <v>1198.5260000000001</v>
      </c>
      <c r="D39" s="34">
        <v>890.40099999999995</v>
      </c>
      <c r="E39" s="34">
        <v>1208.8820000000001</v>
      </c>
      <c r="F39" s="34">
        <v>672.72699999999998</v>
      </c>
      <c r="G39" s="34">
        <v>536.15499999999997</v>
      </c>
      <c r="H39" s="34">
        <v>880.04499999999996</v>
      </c>
      <c r="I39" s="34">
        <v>525.79899999999998</v>
      </c>
      <c r="J39" s="34">
        <v>354.24599999999998</v>
      </c>
      <c r="K39" s="32"/>
    </row>
    <row r="40" spans="1:11">
      <c r="A40" s="28" t="s">
        <v>36</v>
      </c>
      <c r="B40" s="34">
        <v>2517.75</v>
      </c>
      <c r="C40" s="34">
        <v>1309.0250000000001</v>
      </c>
      <c r="D40" s="34">
        <v>1208.7249999999999</v>
      </c>
      <c r="E40" s="34">
        <v>1550.6780000000001</v>
      </c>
      <c r="F40" s="34">
        <v>752.64400000000001</v>
      </c>
      <c r="G40" s="34">
        <v>798.03399999999999</v>
      </c>
      <c r="H40" s="34">
        <v>967.072</v>
      </c>
      <c r="I40" s="34">
        <v>556.38099999999997</v>
      </c>
      <c r="J40" s="34">
        <v>410.69099999999997</v>
      </c>
      <c r="K40" s="32"/>
    </row>
    <row r="41" spans="1:11">
      <c r="A41" s="28" t="s">
        <v>37</v>
      </c>
      <c r="B41" s="34">
        <v>2833.4209999999998</v>
      </c>
      <c r="C41" s="34">
        <v>1311.2439999999999</v>
      </c>
      <c r="D41" s="34">
        <v>1522.1769999999999</v>
      </c>
      <c r="E41" s="34">
        <v>1776.413</v>
      </c>
      <c r="F41" s="34">
        <v>754.08100000000002</v>
      </c>
      <c r="G41" s="34">
        <v>1022.332</v>
      </c>
      <c r="H41" s="34">
        <v>1057.008</v>
      </c>
      <c r="I41" s="34">
        <v>557.16300000000001</v>
      </c>
      <c r="J41" s="34">
        <v>499.84500000000003</v>
      </c>
      <c r="K41" s="32"/>
    </row>
    <row r="42" spans="1:11">
      <c r="A42" s="28" t="s">
        <v>38</v>
      </c>
      <c r="B42" s="34">
        <v>5658.0420000000004</v>
      </c>
      <c r="C42" s="34">
        <v>2301.5540000000001</v>
      </c>
      <c r="D42" s="34">
        <v>3356.4879999999998</v>
      </c>
      <c r="E42" s="34">
        <v>3987.2979999999998</v>
      </c>
      <c r="F42" s="34">
        <v>1472.7619999999999</v>
      </c>
      <c r="G42" s="34">
        <v>2514.5360000000001</v>
      </c>
      <c r="H42" s="34">
        <v>1670.7439999999999</v>
      </c>
      <c r="I42" s="34">
        <v>828.79200000000003</v>
      </c>
      <c r="J42" s="34">
        <v>841.952</v>
      </c>
      <c r="K42" s="32"/>
    </row>
    <row r="43" spans="1:11">
      <c r="A43" s="28" t="s">
        <v>79</v>
      </c>
      <c r="B43" s="34">
        <v>8.6869999999999994</v>
      </c>
      <c r="C43" s="34">
        <v>4.875</v>
      </c>
      <c r="D43" s="34">
        <v>3.8119999999999998</v>
      </c>
      <c r="E43" s="34">
        <v>7.718</v>
      </c>
      <c r="F43" s="34">
        <v>4.4880000000000004</v>
      </c>
      <c r="G43" s="34">
        <v>3.23</v>
      </c>
      <c r="H43" s="34">
        <v>0.96899999999999997</v>
      </c>
      <c r="I43" s="34">
        <v>0.38700000000000001</v>
      </c>
      <c r="J43" s="34">
        <v>0.58199999999999996</v>
      </c>
      <c r="K43" s="32"/>
    </row>
    <row r="44" spans="1:11">
      <c r="A44" s="29" t="s">
        <v>81</v>
      </c>
      <c r="B44" s="33">
        <v>11.746</v>
      </c>
      <c r="C44" s="33">
        <v>8.2579999999999991</v>
      </c>
      <c r="D44" s="33">
        <v>3.488</v>
      </c>
      <c r="E44" s="33">
        <v>11.746</v>
      </c>
      <c r="F44" s="33">
        <v>8.2579999999999991</v>
      </c>
      <c r="G44" s="33">
        <v>3.488</v>
      </c>
      <c r="H44" s="33" t="s">
        <v>55</v>
      </c>
      <c r="I44" s="33" t="s">
        <v>55</v>
      </c>
      <c r="J44" s="33" t="s">
        <v>55</v>
      </c>
      <c r="K44" s="31"/>
    </row>
    <row r="45" spans="1:11">
      <c r="A45" s="30"/>
      <c r="B45" s="35"/>
      <c r="C45" s="35"/>
      <c r="D45" s="35"/>
      <c r="E45" s="35"/>
      <c r="F45" s="35"/>
      <c r="G45" s="35"/>
      <c r="H45" s="35"/>
      <c r="I45" s="35"/>
      <c r="J45" s="35"/>
      <c r="K45" s="27"/>
    </row>
    <row r="46" spans="1:11">
      <c r="A46" s="141" t="s">
        <v>82</v>
      </c>
      <c r="B46" s="141"/>
      <c r="C46" s="141"/>
      <c r="D46" s="141"/>
      <c r="E46" s="141"/>
      <c r="F46" s="141"/>
      <c r="G46" s="141"/>
      <c r="H46" s="141"/>
      <c r="I46" s="141"/>
      <c r="J46" s="141"/>
      <c r="K46" s="27"/>
    </row>
    <row r="47" spans="1:11">
      <c r="A47" s="39" t="s">
        <v>114</v>
      </c>
      <c r="B47" s="72"/>
      <c r="C47" s="72"/>
      <c r="D47" s="72"/>
      <c r="E47" s="72"/>
      <c r="F47" s="72"/>
      <c r="G47" s="72"/>
      <c r="H47" s="72"/>
      <c r="I47" s="72"/>
      <c r="J47" s="72"/>
      <c r="K47" s="27"/>
    </row>
    <row r="48" spans="1:11">
      <c r="A48" s="36" t="s">
        <v>86</v>
      </c>
      <c r="B48" s="38">
        <f>SMALL(B6:B16,1)</f>
        <v>3366.9389999999999</v>
      </c>
      <c r="C48" s="38">
        <f t="shared" ref="C48:J48" si="0">SMALL(C6:C16,1)</f>
        <v>1706.741</v>
      </c>
      <c r="D48" s="38">
        <f t="shared" si="0"/>
        <v>1660.1980000000001</v>
      </c>
      <c r="E48" s="38">
        <f t="shared" si="0"/>
        <v>2688.5369999999998</v>
      </c>
      <c r="F48" s="38">
        <f t="shared" si="0"/>
        <v>1372.35</v>
      </c>
      <c r="G48" s="38">
        <f t="shared" si="0"/>
        <v>1316.1869999999999</v>
      </c>
      <c r="H48" s="38">
        <f t="shared" si="0"/>
        <v>678.40200000000004</v>
      </c>
      <c r="I48" s="38">
        <f t="shared" si="0"/>
        <v>334.39100000000002</v>
      </c>
      <c r="J48" s="38">
        <f t="shared" si="0"/>
        <v>344.01100000000002</v>
      </c>
      <c r="K48" s="27"/>
    </row>
    <row r="49" spans="1:10">
      <c r="A49" s="78" t="s">
        <v>88</v>
      </c>
      <c r="B49" s="79">
        <f>QUARTILE(B6:B16,1)</f>
        <v>11204.933000000001</v>
      </c>
      <c r="C49" s="79">
        <f t="shared" ref="C49:J49" si="1">QUARTILE(C6:C16,1)</f>
        <v>5521.2354999999998</v>
      </c>
      <c r="D49" s="79">
        <f t="shared" si="1"/>
        <v>5683.6975000000002</v>
      </c>
      <c r="E49" s="79">
        <f t="shared" si="1"/>
        <v>9342.18</v>
      </c>
      <c r="F49" s="79">
        <f t="shared" si="1"/>
        <v>4563.6399999999994</v>
      </c>
      <c r="G49" s="79">
        <f t="shared" si="1"/>
        <v>4712.9610000000002</v>
      </c>
      <c r="H49" s="79">
        <f t="shared" si="1"/>
        <v>1862.7530000000002</v>
      </c>
      <c r="I49" s="79">
        <f t="shared" si="1"/>
        <v>957.59550000000002</v>
      </c>
      <c r="J49" s="79">
        <f t="shared" si="1"/>
        <v>905.15750000000003</v>
      </c>
    </row>
    <row r="50" spans="1:10">
      <c r="A50" s="78" t="s">
        <v>89</v>
      </c>
      <c r="B50" s="79">
        <f>QUARTILE(B6:B16,2)</f>
        <v>17215.521000000001</v>
      </c>
      <c r="C50" s="79">
        <f t="shared" ref="C50:J50" si="2">QUARTILE(C6:C16,2)</f>
        <v>7988.0709999999999</v>
      </c>
      <c r="D50" s="79">
        <f t="shared" si="2"/>
        <v>8660.15</v>
      </c>
      <c r="E50" s="79">
        <f t="shared" si="2"/>
        <v>13768.679</v>
      </c>
      <c r="F50" s="79">
        <f t="shared" si="2"/>
        <v>6370.6</v>
      </c>
      <c r="G50" s="79">
        <f t="shared" si="2"/>
        <v>7224.1620000000003</v>
      </c>
      <c r="H50" s="79">
        <f t="shared" si="2"/>
        <v>2714.8020000000001</v>
      </c>
      <c r="I50" s="79">
        <f t="shared" si="2"/>
        <v>1453.0150000000001</v>
      </c>
      <c r="J50" s="79">
        <f t="shared" si="2"/>
        <v>1273.1869999999999</v>
      </c>
    </row>
    <row r="51" spans="1:10">
      <c r="A51" s="78" t="s">
        <v>90</v>
      </c>
      <c r="B51" s="79">
        <f>QUARTILE(B6:B16,3)</f>
        <v>17984.094000000001</v>
      </c>
      <c r="C51" s="79">
        <f t="shared" ref="C51:J51" si="3">QUARTILE(C6:C16,3)</f>
        <v>8883.6365000000005</v>
      </c>
      <c r="D51" s="79">
        <f t="shared" si="3"/>
        <v>9505.9930000000004</v>
      </c>
      <c r="E51" s="79">
        <f t="shared" si="3"/>
        <v>14878.5885</v>
      </c>
      <c r="F51" s="79">
        <f t="shared" si="3"/>
        <v>7203.8590000000004</v>
      </c>
      <c r="G51" s="79">
        <f t="shared" si="3"/>
        <v>8080.7630000000008</v>
      </c>
      <c r="H51" s="79">
        <f t="shared" si="3"/>
        <v>3404.799</v>
      </c>
      <c r="I51" s="79">
        <f t="shared" si="3"/>
        <v>1809.67</v>
      </c>
      <c r="J51" s="79">
        <f t="shared" si="3"/>
        <v>1595.1289999999999</v>
      </c>
    </row>
    <row r="52" spans="1:10">
      <c r="A52" s="36" t="s">
        <v>91</v>
      </c>
      <c r="B52" s="38">
        <f>LARGE(B6:B16,1)</f>
        <v>27048.829000000002</v>
      </c>
      <c r="C52" s="38">
        <f t="shared" ref="C52:J52" si="4">LARGE(C6:C16,1)</f>
        <v>12996.05</v>
      </c>
      <c r="D52" s="38">
        <f t="shared" si="4"/>
        <v>14052.779</v>
      </c>
      <c r="E52" s="38">
        <f t="shared" si="4"/>
        <v>22914.38</v>
      </c>
      <c r="F52" s="38">
        <f t="shared" si="4"/>
        <v>10870.82</v>
      </c>
      <c r="G52" s="38">
        <f t="shared" si="4"/>
        <v>12043.56</v>
      </c>
      <c r="H52" s="38">
        <f t="shared" si="4"/>
        <v>4134.4489999999996</v>
      </c>
      <c r="I52" s="38">
        <f t="shared" si="4"/>
        <v>2125.23</v>
      </c>
      <c r="J52" s="38">
        <f t="shared" si="4"/>
        <v>2009.2190000000001</v>
      </c>
    </row>
    <row r="53" spans="1:10">
      <c r="A53" s="36"/>
      <c r="B53" s="38"/>
      <c r="C53" s="38"/>
      <c r="D53" s="38"/>
      <c r="E53" s="38"/>
      <c r="F53" s="38"/>
      <c r="G53" s="38"/>
      <c r="H53" s="38"/>
      <c r="I53" s="38"/>
      <c r="J53" s="38"/>
    </row>
    <row r="54" spans="1:10">
      <c r="A54" s="36" t="s">
        <v>94</v>
      </c>
      <c r="B54" s="38">
        <f>B51-B49</f>
        <v>6779.1610000000001</v>
      </c>
      <c r="C54" s="38">
        <f t="shared" ref="C54:J54" si="5">C51-C49</f>
        <v>3362.4010000000007</v>
      </c>
      <c r="D54" s="38">
        <f t="shared" si="5"/>
        <v>3822.2955000000002</v>
      </c>
      <c r="E54" s="38">
        <f t="shared" si="5"/>
        <v>5536.4084999999995</v>
      </c>
      <c r="F54" s="38">
        <f t="shared" si="5"/>
        <v>2640.219000000001</v>
      </c>
      <c r="G54" s="38">
        <f t="shared" si="5"/>
        <v>3367.8020000000006</v>
      </c>
      <c r="H54" s="38">
        <f t="shared" si="5"/>
        <v>1542.0459999999998</v>
      </c>
      <c r="I54" s="38">
        <f t="shared" si="5"/>
        <v>852.07450000000006</v>
      </c>
      <c r="J54" s="38">
        <f t="shared" si="5"/>
        <v>689.97149999999988</v>
      </c>
    </row>
    <row r="55" spans="1:10">
      <c r="A55" s="80" t="s">
        <v>95</v>
      </c>
      <c r="B55" s="81">
        <f>B52-B48</f>
        <v>23681.890000000003</v>
      </c>
      <c r="C55" s="81">
        <f t="shared" ref="C55:J55" si="6">C52-C48</f>
        <v>11289.308999999999</v>
      </c>
      <c r="D55" s="81">
        <f t="shared" si="6"/>
        <v>12392.581</v>
      </c>
      <c r="E55" s="81">
        <f t="shared" si="6"/>
        <v>20225.843000000001</v>
      </c>
      <c r="F55" s="81">
        <f t="shared" si="6"/>
        <v>9498.4699999999993</v>
      </c>
      <c r="G55" s="81">
        <f t="shared" si="6"/>
        <v>10727.373</v>
      </c>
      <c r="H55" s="81">
        <f t="shared" si="6"/>
        <v>3456.0469999999996</v>
      </c>
      <c r="I55" s="81">
        <f t="shared" si="6"/>
        <v>1790.8389999999999</v>
      </c>
      <c r="J55" s="81">
        <f t="shared" si="6"/>
        <v>1665.2080000000001</v>
      </c>
    </row>
    <row r="56" spans="1:10">
      <c r="A56" s="36"/>
      <c r="B56" s="38"/>
      <c r="C56" s="38"/>
      <c r="D56" s="38"/>
      <c r="E56" s="38"/>
      <c r="F56" s="38"/>
      <c r="G56" s="38"/>
      <c r="H56" s="38"/>
      <c r="I56" s="38"/>
      <c r="J56" s="38"/>
    </row>
    <row r="57" spans="1:10">
      <c r="A57" s="36" t="s">
        <v>87</v>
      </c>
      <c r="B57" s="38">
        <f>AVERAGE(B6:B16)</f>
        <v>15443.009818181819</v>
      </c>
      <c r="C57" s="38">
        <f t="shared" ref="C57:J57" si="7">AVERAGE(C6:C16)</f>
        <v>7502.8077272727269</v>
      </c>
      <c r="D57" s="38">
        <f t="shared" si="7"/>
        <v>7940.2020909090907</v>
      </c>
      <c r="E57" s="38">
        <f t="shared" si="7"/>
        <v>12833.707727272731</v>
      </c>
      <c r="F57" s="38">
        <f t="shared" si="7"/>
        <v>6138.684181818182</v>
      </c>
      <c r="G57" s="38">
        <f t="shared" si="7"/>
        <v>6695.0235454545445</v>
      </c>
      <c r="H57" s="38">
        <f t="shared" si="7"/>
        <v>2609.3020909090906</v>
      </c>
      <c r="I57" s="38">
        <f t="shared" si="7"/>
        <v>1364.1235454545456</v>
      </c>
      <c r="J57" s="38">
        <f t="shared" si="7"/>
        <v>1245.1785454545454</v>
      </c>
    </row>
    <row r="58" spans="1:10">
      <c r="A58" s="78" t="s">
        <v>92</v>
      </c>
      <c r="B58" s="79">
        <f>_xlfn.STDEV.S(B6:B16)</f>
        <v>7161.0613487630662</v>
      </c>
      <c r="C58" s="79">
        <f t="shared" ref="C58:J58" si="8">_xlfn.STDEV.S(C6:C16)</f>
        <v>3386.5444855718379</v>
      </c>
      <c r="D58" s="79">
        <f t="shared" si="8"/>
        <v>3807.5972298020802</v>
      </c>
      <c r="E58" s="79">
        <f t="shared" si="8"/>
        <v>6136.0414963795592</v>
      </c>
      <c r="F58" s="79">
        <f t="shared" si="8"/>
        <v>2840.2571362724839</v>
      </c>
      <c r="G58" s="79">
        <f t="shared" si="8"/>
        <v>3331.8685562609917</v>
      </c>
      <c r="H58" s="79">
        <f t="shared" si="8"/>
        <v>1077.4420025377196</v>
      </c>
      <c r="I58" s="79">
        <f t="shared" si="8"/>
        <v>570.69585371918811</v>
      </c>
      <c r="J58" s="79">
        <f t="shared" si="8"/>
        <v>507.70646385610718</v>
      </c>
    </row>
    <row r="59" spans="1:10">
      <c r="A59" s="36" t="s">
        <v>93</v>
      </c>
      <c r="B59" s="38">
        <f>AVEDEV(B6:B16)</f>
        <v>5328.9777190082641</v>
      </c>
      <c r="C59" s="38">
        <f t="shared" ref="C59:J59" si="9">AVEDEV(C6:C16)</f>
        <v>2512.8382148760329</v>
      </c>
      <c r="D59" s="38">
        <f t="shared" si="9"/>
        <v>2816.1395041322317</v>
      </c>
      <c r="E59" s="38">
        <f t="shared" si="9"/>
        <v>4530.2660330578501</v>
      </c>
      <c r="F59" s="38">
        <f t="shared" si="9"/>
        <v>2086.16173553719</v>
      </c>
      <c r="G59" s="38">
        <f t="shared" si="9"/>
        <v>2444.1042975206619</v>
      </c>
      <c r="H59" s="38">
        <f t="shared" si="9"/>
        <v>853.0900661157026</v>
      </c>
      <c r="I59" s="38">
        <f t="shared" si="9"/>
        <v>455.96185123966939</v>
      </c>
      <c r="J59" s="38">
        <f t="shared" si="9"/>
        <v>397.1282148760331</v>
      </c>
    </row>
    <row r="60" spans="1:10">
      <c r="A60" s="36"/>
      <c r="B60" s="38"/>
      <c r="C60" s="38"/>
      <c r="D60" s="38"/>
      <c r="E60" s="38"/>
      <c r="F60" s="38"/>
      <c r="G60" s="38"/>
      <c r="H60" s="38"/>
      <c r="I60" s="38"/>
      <c r="J60" s="38"/>
    </row>
    <row r="61" spans="1:10">
      <c r="A61" s="39" t="s">
        <v>39</v>
      </c>
      <c r="B61" s="72"/>
      <c r="C61" s="72"/>
      <c r="D61" s="72"/>
      <c r="E61" s="72"/>
      <c r="F61" s="72"/>
      <c r="G61" s="72"/>
      <c r="H61" s="72"/>
      <c r="I61" s="72"/>
      <c r="J61" s="72"/>
    </row>
    <row r="62" spans="1:10">
      <c r="A62" s="36" t="s">
        <v>86</v>
      </c>
      <c r="B62" s="38">
        <f>SMALL(B19:B30,1)</f>
        <v>52.106000000000002</v>
      </c>
      <c r="C62" s="38">
        <f t="shared" ref="C62:J62" si="10">SMALL(C19:C30,1)</f>
        <v>30.036000000000001</v>
      </c>
      <c r="D62" s="38">
        <f t="shared" si="10"/>
        <v>22.07</v>
      </c>
      <c r="E62" s="38">
        <f t="shared" si="10"/>
        <v>45.491999999999997</v>
      </c>
      <c r="F62" s="38">
        <f t="shared" si="10"/>
        <v>24.318000000000001</v>
      </c>
      <c r="G62" s="38">
        <f t="shared" si="10"/>
        <v>21.173999999999999</v>
      </c>
      <c r="H62" s="38">
        <f t="shared" si="10"/>
        <v>6.6139999999999999</v>
      </c>
      <c r="I62" s="38">
        <f t="shared" si="10"/>
        <v>5.718</v>
      </c>
      <c r="J62" s="38">
        <f t="shared" si="10"/>
        <v>0.89600000000000002</v>
      </c>
    </row>
    <row r="63" spans="1:10">
      <c r="A63" s="78" t="s">
        <v>88</v>
      </c>
      <c r="B63" s="79">
        <f>QUARTILE(B19:B30,1)</f>
        <v>5119.4594999999999</v>
      </c>
      <c r="C63" s="79">
        <f t="shared" ref="C63:J63" si="11">QUARTILE(C19:C30,1)</f>
        <v>2535.6549999999997</v>
      </c>
      <c r="D63" s="79">
        <f t="shared" si="11"/>
        <v>2583.8045000000002</v>
      </c>
      <c r="E63" s="79">
        <f t="shared" si="11"/>
        <v>4272.02675</v>
      </c>
      <c r="F63" s="79">
        <f t="shared" si="11"/>
        <v>2135.20525</v>
      </c>
      <c r="G63" s="79">
        <f t="shared" si="11"/>
        <v>2136.8215</v>
      </c>
      <c r="H63" s="79">
        <f t="shared" si="11"/>
        <v>847.43275000000006</v>
      </c>
      <c r="I63" s="79">
        <f t="shared" si="11"/>
        <v>400.44974999999999</v>
      </c>
      <c r="J63" s="79">
        <f t="shared" si="11"/>
        <v>446.98299999999995</v>
      </c>
    </row>
    <row r="64" spans="1:10">
      <c r="A64" s="78" t="s">
        <v>89</v>
      </c>
      <c r="B64" s="79">
        <f>QUARTILE(B19:B30,2)</f>
        <v>14088.804</v>
      </c>
      <c r="C64" s="79">
        <f t="shared" ref="C64:J64" si="12">QUARTILE(C19:C30,2)</f>
        <v>6710.0229999999992</v>
      </c>
      <c r="D64" s="79">
        <f t="shared" si="12"/>
        <v>7378.7809999999999</v>
      </c>
      <c r="E64" s="79">
        <f t="shared" si="12"/>
        <v>12336.909</v>
      </c>
      <c r="F64" s="79">
        <f t="shared" si="12"/>
        <v>5825.5685000000003</v>
      </c>
      <c r="G64" s="79">
        <f t="shared" si="12"/>
        <v>6496.1104999999998</v>
      </c>
      <c r="H64" s="79">
        <f t="shared" si="12"/>
        <v>1751.895</v>
      </c>
      <c r="I64" s="79">
        <f t="shared" si="12"/>
        <v>884.45450000000005</v>
      </c>
      <c r="J64" s="79">
        <f t="shared" si="12"/>
        <v>867.44049999999993</v>
      </c>
    </row>
    <row r="65" spans="1:10">
      <c r="A65" s="78" t="s">
        <v>90</v>
      </c>
      <c r="B65" s="79">
        <f>QUARTILE(B19:B30,3)</f>
        <v>16892.78325</v>
      </c>
      <c r="C65" s="79">
        <f t="shared" ref="C65:J65" si="13">QUARTILE(C19:C30,3)</f>
        <v>8466.6497500000005</v>
      </c>
      <c r="D65" s="79">
        <f t="shared" si="13"/>
        <v>8506.8875000000007</v>
      </c>
      <c r="E65" s="79">
        <f t="shared" si="13"/>
        <v>14206.39725</v>
      </c>
      <c r="F65" s="79">
        <f t="shared" si="13"/>
        <v>7018.8247499999998</v>
      </c>
      <c r="G65" s="79">
        <f t="shared" si="13"/>
        <v>7182.3230000000003</v>
      </c>
      <c r="H65" s="79">
        <f t="shared" si="13"/>
        <v>2663.2269999999999</v>
      </c>
      <c r="I65" s="79">
        <f t="shared" si="13"/>
        <v>1357.8634999999999</v>
      </c>
      <c r="J65" s="79">
        <f t="shared" si="13"/>
        <v>1291.4970000000001</v>
      </c>
    </row>
    <row r="66" spans="1:10">
      <c r="A66" s="36" t="s">
        <v>91</v>
      </c>
      <c r="B66" s="38">
        <f>LARGE(B19:B30,1)</f>
        <v>24958.035</v>
      </c>
      <c r="C66" s="38">
        <f t="shared" ref="C66:J66" si="14">LARGE(C19:C30,1)</f>
        <v>11796.126</v>
      </c>
      <c r="D66" s="38">
        <f t="shared" si="14"/>
        <v>13161.909</v>
      </c>
      <c r="E66" s="38">
        <f t="shared" si="14"/>
        <v>21703.631000000001</v>
      </c>
      <c r="F66" s="38">
        <f t="shared" si="14"/>
        <v>10196.695</v>
      </c>
      <c r="G66" s="38">
        <f t="shared" si="14"/>
        <v>11506.936</v>
      </c>
      <c r="H66" s="38">
        <f t="shared" si="14"/>
        <v>3306.047</v>
      </c>
      <c r="I66" s="38">
        <f t="shared" si="14"/>
        <v>1682.5709999999999</v>
      </c>
      <c r="J66" s="38">
        <f t="shared" si="14"/>
        <v>1654.973</v>
      </c>
    </row>
    <row r="67" spans="1:10">
      <c r="A67" s="36"/>
      <c r="B67" s="38"/>
      <c r="C67" s="38"/>
      <c r="D67" s="38"/>
      <c r="E67" s="38"/>
      <c r="F67" s="38"/>
      <c r="G67" s="38"/>
      <c r="H67" s="38"/>
      <c r="I67" s="38"/>
      <c r="J67" s="38"/>
    </row>
    <row r="68" spans="1:10">
      <c r="A68" s="36" t="s">
        <v>94</v>
      </c>
      <c r="B68" s="38">
        <f>B65-B63</f>
        <v>11773.32375</v>
      </c>
      <c r="C68" s="38">
        <f t="shared" ref="C68:J68" si="15">C65-C63</f>
        <v>5930.9947500000007</v>
      </c>
      <c r="D68" s="38">
        <f t="shared" si="15"/>
        <v>5923.0830000000005</v>
      </c>
      <c r="E68" s="38">
        <f t="shared" si="15"/>
        <v>9934.3705000000009</v>
      </c>
      <c r="F68" s="38">
        <f t="shared" si="15"/>
        <v>4883.6194999999998</v>
      </c>
      <c r="G68" s="38">
        <f t="shared" si="15"/>
        <v>5045.5015000000003</v>
      </c>
      <c r="H68" s="38">
        <f t="shared" si="15"/>
        <v>1815.7942499999999</v>
      </c>
      <c r="I68" s="38">
        <f t="shared" si="15"/>
        <v>957.41374999999994</v>
      </c>
      <c r="J68" s="38">
        <f t="shared" si="15"/>
        <v>844.51400000000012</v>
      </c>
    </row>
    <row r="69" spans="1:10">
      <c r="A69" s="80" t="s">
        <v>95</v>
      </c>
      <c r="B69" s="81">
        <f>B66-B62</f>
        <v>24905.929</v>
      </c>
      <c r="C69" s="81">
        <f t="shared" ref="C69:J69" si="16">C66-C62</f>
        <v>11766.09</v>
      </c>
      <c r="D69" s="81">
        <f t="shared" si="16"/>
        <v>13139.839</v>
      </c>
      <c r="E69" s="81">
        <f t="shared" si="16"/>
        <v>21658.139000000003</v>
      </c>
      <c r="F69" s="81">
        <f t="shared" si="16"/>
        <v>10172.377</v>
      </c>
      <c r="G69" s="81">
        <f t="shared" si="16"/>
        <v>11485.761999999999</v>
      </c>
      <c r="H69" s="81">
        <f t="shared" si="16"/>
        <v>3299.433</v>
      </c>
      <c r="I69" s="81">
        <f t="shared" si="16"/>
        <v>1676.8529999999998</v>
      </c>
      <c r="J69" s="81">
        <f t="shared" si="16"/>
        <v>1654.077</v>
      </c>
    </row>
    <row r="70" spans="1:10">
      <c r="A70" s="36"/>
      <c r="B70" s="38"/>
      <c r="C70" s="38"/>
      <c r="D70" s="38"/>
      <c r="E70" s="38"/>
      <c r="F70" s="38"/>
      <c r="G70" s="38"/>
      <c r="H70" s="38"/>
      <c r="I70" s="38"/>
      <c r="J70" s="38"/>
    </row>
    <row r="71" spans="1:10">
      <c r="A71" s="36" t="s">
        <v>87</v>
      </c>
      <c r="B71" s="38">
        <f>AVERAGE(B19:B30)</f>
        <v>12295.503666666666</v>
      </c>
      <c r="C71" s="38">
        <f t="shared" ref="C71:J71" si="17">AVERAGE(C19:C30)</f>
        <v>5931.5948333333326</v>
      </c>
      <c r="D71" s="38">
        <f t="shared" si="17"/>
        <v>6363.9088333333348</v>
      </c>
      <c r="E71" s="38">
        <f t="shared" si="17"/>
        <v>10532.726583333333</v>
      </c>
      <c r="F71" s="38">
        <f t="shared" si="17"/>
        <v>5033.1220000000003</v>
      </c>
      <c r="G71" s="38">
        <f t="shared" si="17"/>
        <v>5499.6045833333337</v>
      </c>
      <c r="H71" s="38">
        <f t="shared" si="17"/>
        <v>1762.7770833333336</v>
      </c>
      <c r="I71" s="38">
        <f t="shared" si="17"/>
        <v>898.47283333333337</v>
      </c>
      <c r="J71" s="38">
        <f t="shared" si="17"/>
        <v>864.30425000000014</v>
      </c>
    </row>
    <row r="72" spans="1:10">
      <c r="A72" s="78" t="s">
        <v>92</v>
      </c>
      <c r="B72" s="79">
        <f>_xlfn.STDEV.S(B19:B30)</f>
        <v>7990.9846075980859</v>
      </c>
      <c r="C72" s="79">
        <f t="shared" ref="C72:J72" si="18">_xlfn.STDEV.S(C19:C30)</f>
        <v>3834.0310187105088</v>
      </c>
      <c r="D72" s="79">
        <f t="shared" si="18"/>
        <v>4169.466110158246</v>
      </c>
      <c r="E72" s="79">
        <f t="shared" si="18"/>
        <v>6881.9241602606962</v>
      </c>
      <c r="F72" s="79">
        <f t="shared" si="18"/>
        <v>3256.6122343616244</v>
      </c>
      <c r="G72" s="79">
        <f t="shared" si="18"/>
        <v>3638.382697338061</v>
      </c>
      <c r="H72" s="79">
        <f t="shared" si="18"/>
        <v>1200.4198275126648</v>
      </c>
      <c r="I72" s="79">
        <f t="shared" si="18"/>
        <v>614.16029446773643</v>
      </c>
      <c r="J72" s="79">
        <f t="shared" si="18"/>
        <v>588.21873420663769</v>
      </c>
    </row>
    <row r="73" spans="1:10">
      <c r="A73" s="36" t="s">
        <v>93</v>
      </c>
      <c r="B73" s="38">
        <f>AVEDEV(B19:B30)</f>
        <v>6485.6932777777774</v>
      </c>
      <c r="C73" s="38">
        <f t="shared" ref="C73:J73" si="19">AVEDEV(C19:C30)</f>
        <v>3147.8885277777786</v>
      </c>
      <c r="D73" s="38">
        <f t="shared" si="19"/>
        <v>3378.8633888888876</v>
      </c>
      <c r="E73" s="38">
        <f t="shared" si="19"/>
        <v>5571.9432222222231</v>
      </c>
      <c r="F73" s="38">
        <f t="shared" si="19"/>
        <v>2653.727166666667</v>
      </c>
      <c r="G73" s="38">
        <f t="shared" si="19"/>
        <v>2941.0013888888884</v>
      </c>
      <c r="H73" s="38">
        <f t="shared" si="19"/>
        <v>1001.4114166666667</v>
      </c>
      <c r="I73" s="38">
        <f t="shared" si="19"/>
        <v>507.81349999999998</v>
      </c>
      <c r="J73" s="38">
        <f t="shared" si="19"/>
        <v>493.59791666666678</v>
      </c>
    </row>
    <row r="74" spans="1:10">
      <c r="A74" s="36"/>
      <c r="B74" s="38"/>
      <c r="C74" s="38"/>
      <c r="D74" s="38"/>
      <c r="E74" s="38"/>
      <c r="F74" s="38"/>
      <c r="G74" s="38"/>
      <c r="H74" s="38"/>
      <c r="I74" s="38"/>
      <c r="J74" s="38"/>
    </row>
    <row r="75" spans="1:10">
      <c r="A75" s="39" t="s">
        <v>40</v>
      </c>
      <c r="B75" s="72"/>
      <c r="C75" s="72"/>
      <c r="D75" s="72"/>
      <c r="E75" s="72"/>
      <c r="F75" s="72"/>
      <c r="G75" s="72"/>
      <c r="H75" s="72"/>
      <c r="I75" s="72"/>
      <c r="J75" s="72"/>
    </row>
    <row r="76" spans="1:10">
      <c r="A76" s="36" t="s">
        <v>86</v>
      </c>
      <c r="B76" s="38">
        <f>SMALL(B32:B43,1)</f>
        <v>8.6869999999999994</v>
      </c>
      <c r="C76" s="38">
        <f t="shared" ref="C76:J76" si="20">SMALL(C32:C43,1)</f>
        <v>4.875</v>
      </c>
      <c r="D76" s="38">
        <f t="shared" si="20"/>
        <v>3.8119999999999998</v>
      </c>
      <c r="E76" s="38">
        <f t="shared" si="20"/>
        <v>7.718</v>
      </c>
      <c r="F76" s="38">
        <f t="shared" si="20"/>
        <v>4.4880000000000004</v>
      </c>
      <c r="G76" s="38">
        <f t="shared" si="20"/>
        <v>3.23</v>
      </c>
      <c r="H76" s="38">
        <f t="shared" si="20"/>
        <v>0.96899999999999997</v>
      </c>
      <c r="I76" s="38">
        <f t="shared" si="20"/>
        <v>0.38700000000000001</v>
      </c>
      <c r="J76" s="38">
        <f t="shared" si="20"/>
        <v>0.58199999999999996</v>
      </c>
    </row>
    <row r="77" spans="1:10">
      <c r="A77" s="78" t="s">
        <v>88</v>
      </c>
      <c r="B77" s="79">
        <f>QUARTILE(B32:B43,1)</f>
        <v>590.99974999999995</v>
      </c>
      <c r="C77" s="79">
        <f t="shared" ref="C77:J77" si="21">QUARTILE(C32:C43,1)</f>
        <v>400.47925000000004</v>
      </c>
      <c r="D77" s="79">
        <f t="shared" si="21"/>
        <v>197.84399999999999</v>
      </c>
      <c r="E77" s="79">
        <f t="shared" si="21"/>
        <v>324.66725000000002</v>
      </c>
      <c r="F77" s="79">
        <f t="shared" si="21"/>
        <v>216.14449999999999</v>
      </c>
      <c r="G77" s="79">
        <f t="shared" si="21"/>
        <v>114.21375</v>
      </c>
      <c r="H77" s="79">
        <f t="shared" si="21"/>
        <v>266.33249999999998</v>
      </c>
      <c r="I77" s="79">
        <f t="shared" si="21"/>
        <v>179.53625</v>
      </c>
      <c r="J77" s="79">
        <f t="shared" si="21"/>
        <v>83.630250000000004</v>
      </c>
    </row>
    <row r="78" spans="1:10">
      <c r="A78" s="78" t="s">
        <v>89</v>
      </c>
      <c r="B78" s="79">
        <f>QUARTILE(B32:B43,2)</f>
        <v>933.46749999999997</v>
      </c>
      <c r="C78" s="79">
        <f t="shared" ref="C78:J78" si="22">QUARTILE(C32:C43,2)</f>
        <v>535.58050000000003</v>
      </c>
      <c r="D78" s="79">
        <f t="shared" si="22"/>
        <v>407.96050000000002</v>
      </c>
      <c r="E78" s="79">
        <f t="shared" si="22"/>
        <v>569.19749999999999</v>
      </c>
      <c r="F78" s="79">
        <f t="shared" si="22"/>
        <v>323.98450000000003</v>
      </c>
      <c r="G78" s="79">
        <f t="shared" si="22"/>
        <v>246.02</v>
      </c>
      <c r="H78" s="79">
        <f t="shared" si="22"/>
        <v>399.66300000000001</v>
      </c>
      <c r="I78" s="79">
        <f t="shared" si="22"/>
        <v>241.4385</v>
      </c>
      <c r="J78" s="79">
        <f t="shared" si="22"/>
        <v>161.94049999999999</v>
      </c>
    </row>
    <row r="79" spans="1:10">
      <c r="A79" s="78" t="s">
        <v>90</v>
      </c>
      <c r="B79" s="79">
        <f>QUARTILE(B32:B43,3)</f>
        <v>2596.6677500000001</v>
      </c>
      <c r="C79" s="79">
        <f t="shared" ref="C79:J79" si="23">QUARTILE(C32:C43,3)</f>
        <v>1309.5797500000001</v>
      </c>
      <c r="D79" s="79">
        <f t="shared" si="23"/>
        <v>1287.088</v>
      </c>
      <c r="E79" s="79">
        <f t="shared" si="23"/>
        <v>1607.11175</v>
      </c>
      <c r="F79" s="79">
        <f t="shared" si="23"/>
        <v>753.00324999999998</v>
      </c>
      <c r="G79" s="79">
        <f t="shared" si="23"/>
        <v>854.10850000000005</v>
      </c>
      <c r="H79" s="79">
        <f t="shared" si="23"/>
        <v>989.55600000000004</v>
      </c>
      <c r="I79" s="79">
        <f t="shared" si="23"/>
        <v>556.57650000000001</v>
      </c>
      <c r="J79" s="79">
        <f t="shared" si="23"/>
        <v>432.97949999999997</v>
      </c>
    </row>
    <row r="80" spans="1:10">
      <c r="A80" s="36" t="s">
        <v>91</v>
      </c>
      <c r="B80" s="38">
        <f>LARGE(B32:B43,1)</f>
        <v>5658.0420000000004</v>
      </c>
      <c r="C80" s="38">
        <f t="shared" ref="C80:J80" si="24">LARGE(C32:C43,1)</f>
        <v>2581.4349999999999</v>
      </c>
      <c r="D80" s="38">
        <f t="shared" si="24"/>
        <v>3356.4879999999998</v>
      </c>
      <c r="E80" s="38">
        <f t="shared" si="24"/>
        <v>3987.2979999999998</v>
      </c>
      <c r="F80" s="38">
        <f t="shared" si="24"/>
        <v>1973.289</v>
      </c>
      <c r="G80" s="38">
        <f t="shared" si="24"/>
        <v>2514.5360000000001</v>
      </c>
      <c r="H80" s="38">
        <f t="shared" si="24"/>
        <v>1670.7439999999999</v>
      </c>
      <c r="I80" s="38">
        <f t="shared" si="24"/>
        <v>828.79200000000003</v>
      </c>
      <c r="J80" s="38">
        <f t="shared" si="24"/>
        <v>841.952</v>
      </c>
    </row>
    <row r="81" spans="1:10">
      <c r="A81" s="36"/>
      <c r="B81" s="38"/>
      <c r="C81" s="38"/>
      <c r="D81" s="38"/>
      <c r="E81" s="38"/>
      <c r="F81" s="38"/>
      <c r="G81" s="38"/>
      <c r="H81" s="38"/>
      <c r="I81" s="38"/>
      <c r="J81" s="38"/>
    </row>
    <row r="82" spans="1:10">
      <c r="A82" s="36" t="s">
        <v>94</v>
      </c>
      <c r="B82" s="38">
        <f>B79-B77</f>
        <v>2005.6680000000001</v>
      </c>
      <c r="C82" s="38">
        <f t="shared" ref="C82:J82" si="25">C79-C77</f>
        <v>909.10050000000001</v>
      </c>
      <c r="D82" s="38">
        <f t="shared" si="25"/>
        <v>1089.2439999999999</v>
      </c>
      <c r="E82" s="38">
        <f t="shared" si="25"/>
        <v>1282.4445000000001</v>
      </c>
      <c r="F82" s="38">
        <f t="shared" si="25"/>
        <v>536.85874999999999</v>
      </c>
      <c r="G82" s="38">
        <f t="shared" si="25"/>
        <v>739.89475000000004</v>
      </c>
      <c r="H82" s="38">
        <f t="shared" si="25"/>
        <v>723.22350000000006</v>
      </c>
      <c r="I82" s="38">
        <f t="shared" si="25"/>
        <v>377.04025000000001</v>
      </c>
      <c r="J82" s="38">
        <f t="shared" si="25"/>
        <v>349.34924999999998</v>
      </c>
    </row>
    <row r="83" spans="1:10">
      <c r="A83" s="80" t="s">
        <v>95</v>
      </c>
      <c r="B83" s="81">
        <f>B80-B76</f>
        <v>5649.3550000000005</v>
      </c>
      <c r="C83" s="81">
        <f t="shared" ref="C83:J83" si="26">C80-C76</f>
        <v>2576.56</v>
      </c>
      <c r="D83" s="81">
        <f t="shared" si="26"/>
        <v>3352.6759999999999</v>
      </c>
      <c r="E83" s="81">
        <f t="shared" si="26"/>
        <v>3979.58</v>
      </c>
      <c r="F83" s="81">
        <f t="shared" si="26"/>
        <v>1968.8009999999999</v>
      </c>
      <c r="G83" s="81">
        <f t="shared" si="26"/>
        <v>2511.306</v>
      </c>
      <c r="H83" s="81">
        <f t="shared" si="26"/>
        <v>1669.7749999999999</v>
      </c>
      <c r="I83" s="81">
        <f t="shared" si="26"/>
        <v>828.40500000000009</v>
      </c>
      <c r="J83" s="81">
        <f t="shared" si="26"/>
        <v>841.37</v>
      </c>
    </row>
    <row r="84" spans="1:10">
      <c r="A84" s="36"/>
      <c r="B84" s="38"/>
      <c r="C84" s="38"/>
      <c r="D84" s="38"/>
      <c r="E84" s="38"/>
      <c r="F84" s="38"/>
      <c r="G84" s="38"/>
      <c r="H84" s="38"/>
      <c r="I84" s="38"/>
      <c r="J84" s="38"/>
    </row>
    <row r="85" spans="1:10">
      <c r="A85" s="36" t="s">
        <v>87</v>
      </c>
      <c r="B85" s="38">
        <f>AVERAGE(B32:B43)</f>
        <v>1864.8030000000001</v>
      </c>
      <c r="C85" s="38">
        <f t="shared" ref="C85:J85" si="27">AVERAGE(C32:C43)</f>
        <v>948.32708333333323</v>
      </c>
      <c r="D85" s="38">
        <f t="shared" si="27"/>
        <v>916.47591666666665</v>
      </c>
      <c r="E85" s="38">
        <f t="shared" si="27"/>
        <v>1235.0879166666666</v>
      </c>
      <c r="F85" s="38">
        <f t="shared" si="27"/>
        <v>595.84458333333339</v>
      </c>
      <c r="G85" s="38">
        <f t="shared" si="27"/>
        <v>639.24333333333334</v>
      </c>
      <c r="H85" s="38">
        <f t="shared" si="27"/>
        <v>629.71508333333327</v>
      </c>
      <c r="I85" s="38">
        <f t="shared" si="27"/>
        <v>352.48250000000002</v>
      </c>
      <c r="J85" s="38">
        <f t="shared" si="27"/>
        <v>277.23258333333331</v>
      </c>
    </row>
    <row r="86" spans="1:10">
      <c r="A86" s="78" t="s">
        <v>92</v>
      </c>
      <c r="B86" s="79">
        <f>_xlfn.STDEV.S(B32:B43)</f>
        <v>1828.2978168669251</v>
      </c>
      <c r="C86" s="79">
        <f t="shared" ref="C86:J86" si="28">_xlfn.STDEV.S(C32:C43)</f>
        <v>813.67222495418991</v>
      </c>
      <c r="D86" s="79">
        <f t="shared" si="28"/>
        <v>1037.6559689282603</v>
      </c>
      <c r="E86" s="79">
        <f t="shared" si="28"/>
        <v>1353.4835269930468</v>
      </c>
      <c r="F86" s="79">
        <f t="shared" si="28"/>
        <v>587.89564998165781</v>
      </c>
      <c r="G86" s="79">
        <f t="shared" si="28"/>
        <v>791.35578912652215</v>
      </c>
      <c r="H86" s="79">
        <f t="shared" si="28"/>
        <v>501.70297746547186</v>
      </c>
      <c r="I86" s="79">
        <f t="shared" si="28"/>
        <v>251.03892060087921</v>
      </c>
      <c r="J86" s="79">
        <f t="shared" si="28"/>
        <v>253.70105448896066</v>
      </c>
    </row>
    <row r="87" spans="1:10">
      <c r="A87" s="36" t="s">
        <v>93</v>
      </c>
      <c r="B87" s="38">
        <f>AVEDEV(B32:B43)</f>
        <v>1451.7923333333338</v>
      </c>
      <c r="C87" s="38">
        <f t="shared" ref="C87:J87" si="29">AVEDEV(C32:C43)</f>
        <v>660.02476388888897</v>
      </c>
      <c r="D87" s="38">
        <f t="shared" si="29"/>
        <v>796.11338888888884</v>
      </c>
      <c r="E87" s="38">
        <f t="shared" si="29"/>
        <v>1027.7013888888889</v>
      </c>
      <c r="F87" s="38">
        <f t="shared" si="29"/>
        <v>441.0466805555555</v>
      </c>
      <c r="G87" s="38">
        <f t="shared" si="29"/>
        <v>599.46844444444446</v>
      </c>
      <c r="H87" s="38">
        <f t="shared" si="29"/>
        <v>428.45859722222229</v>
      </c>
      <c r="I87" s="38">
        <f t="shared" si="29"/>
        <v>218.9780833333333</v>
      </c>
      <c r="J87" s="38">
        <f t="shared" si="29"/>
        <v>209.48051388888885</v>
      </c>
    </row>
  </sheetData>
  <mergeCells count="9">
    <mergeCell ref="A46:J46"/>
    <mergeCell ref="A1:J1"/>
    <mergeCell ref="A2:A4"/>
    <mergeCell ref="B2:J2"/>
    <mergeCell ref="B3:B4"/>
    <mergeCell ref="C3:C4"/>
    <mergeCell ref="D3:D4"/>
    <mergeCell ref="E3:G3"/>
    <mergeCell ref="H3:J3"/>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F4169-F618-46DD-9A6F-6AE8AED5EFB7}">
  <dimension ref="A1:G79"/>
  <sheetViews>
    <sheetView showGridLines="0" workbookViewId="0">
      <pane xSplit="1" ySplit="3" topLeftCell="B4" activePane="bottomRight" state="frozenSplit"/>
      <selection activeCell="K22" sqref="H22:K26"/>
      <selection pane="topRight" activeCell="K22" sqref="H22:K26"/>
      <selection pane="bottomLeft" activeCell="K22" sqref="H22:K26"/>
      <selection pane="bottomRight" activeCell="E5" sqref="E5"/>
    </sheetView>
  </sheetViews>
  <sheetFormatPr defaultRowHeight="14.4"/>
  <cols>
    <col min="1" max="1" width="24.21875" customWidth="1"/>
    <col min="2" max="7" width="14.77734375" customWidth="1"/>
  </cols>
  <sheetData>
    <row r="1" spans="1:7" ht="58.8" customHeight="1">
      <c r="A1" s="136" t="s">
        <v>83</v>
      </c>
      <c r="B1" s="136"/>
      <c r="C1" s="136"/>
      <c r="D1" s="136"/>
      <c r="E1" s="136"/>
      <c r="F1" s="136"/>
      <c r="G1" s="136"/>
    </row>
    <row r="2" spans="1:7" ht="38.4" customHeight="1">
      <c r="A2" s="137" t="s">
        <v>42</v>
      </c>
      <c r="B2" s="144" t="s">
        <v>84</v>
      </c>
      <c r="C2" s="147"/>
      <c r="D2" s="137"/>
      <c r="E2" s="140" t="s">
        <v>85</v>
      </c>
      <c r="F2" s="140"/>
      <c r="G2" s="144"/>
    </row>
    <row r="3" spans="1:7" ht="30.6" customHeight="1">
      <c r="A3" s="143"/>
      <c r="B3" s="82" t="s">
        <v>3</v>
      </c>
      <c r="C3" s="82" t="s">
        <v>4</v>
      </c>
      <c r="D3" s="82" t="s">
        <v>5</v>
      </c>
      <c r="E3" s="82" t="s">
        <v>3</v>
      </c>
      <c r="F3" s="82" t="s">
        <v>4</v>
      </c>
      <c r="G3" s="83" t="s">
        <v>5</v>
      </c>
    </row>
    <row r="4" spans="1:7">
      <c r="A4" s="39" t="s">
        <v>8</v>
      </c>
      <c r="B4" s="40">
        <v>152915.774</v>
      </c>
      <c r="C4" s="40">
        <v>73879.508000000002</v>
      </c>
      <c r="D4" s="40">
        <v>79036.266000000003</v>
      </c>
      <c r="E4" s="40">
        <v>527</v>
      </c>
      <c r="F4" s="40">
        <v>695</v>
      </c>
      <c r="G4" s="40">
        <v>371</v>
      </c>
    </row>
    <row r="5" spans="1:7">
      <c r="A5" s="36" t="s">
        <v>45</v>
      </c>
      <c r="B5" s="38">
        <v>11988.571</v>
      </c>
      <c r="C5" s="38">
        <v>4046.9769999999999</v>
      </c>
      <c r="D5" s="38">
        <v>7941.5940000000001</v>
      </c>
      <c r="E5" s="38">
        <v>83</v>
      </c>
      <c r="F5" s="38">
        <v>90</v>
      </c>
      <c r="G5" s="38">
        <v>80</v>
      </c>
    </row>
    <row r="6" spans="1:7">
      <c r="A6" s="36" t="s">
        <v>46</v>
      </c>
      <c r="B6" s="38">
        <v>26296.772000000001</v>
      </c>
      <c r="C6" s="38">
        <v>12381.282999999999</v>
      </c>
      <c r="D6" s="38">
        <v>13915.489</v>
      </c>
      <c r="E6" s="38">
        <v>277</v>
      </c>
      <c r="F6" s="38">
        <v>274</v>
      </c>
      <c r="G6" s="38">
        <v>279</v>
      </c>
    </row>
    <row r="7" spans="1:7">
      <c r="A7" s="36" t="s">
        <v>47</v>
      </c>
      <c r="B7" s="38">
        <v>29704.217000000001</v>
      </c>
      <c r="C7" s="38">
        <v>16636.567999999999</v>
      </c>
      <c r="D7" s="38">
        <v>13067.648999999999</v>
      </c>
      <c r="E7" s="38">
        <v>464</v>
      </c>
      <c r="F7" s="38">
        <v>469</v>
      </c>
      <c r="G7" s="38">
        <v>457</v>
      </c>
    </row>
    <row r="8" spans="1:7">
      <c r="A8" s="36" t="s">
        <v>48</v>
      </c>
      <c r="B8" s="38">
        <v>11179.279</v>
      </c>
      <c r="C8" s="38">
        <v>7104.4780000000001</v>
      </c>
      <c r="D8" s="38">
        <v>4074.8009999999999</v>
      </c>
      <c r="E8" s="38">
        <v>763</v>
      </c>
      <c r="F8" s="38">
        <v>764</v>
      </c>
      <c r="G8" s="38">
        <v>760</v>
      </c>
    </row>
    <row r="9" spans="1:7">
      <c r="A9" s="36" t="s">
        <v>49</v>
      </c>
      <c r="B9" s="38">
        <v>10476.395</v>
      </c>
      <c r="C9" s="38">
        <v>6733.8280000000004</v>
      </c>
      <c r="D9" s="38">
        <v>3742.567</v>
      </c>
      <c r="E9" s="38">
        <v>1191</v>
      </c>
      <c r="F9" s="38">
        <v>1193</v>
      </c>
      <c r="G9" s="38">
        <v>1188</v>
      </c>
    </row>
    <row r="10" spans="1:7">
      <c r="A10" s="36" t="s">
        <v>50</v>
      </c>
      <c r="B10" s="38">
        <v>6837.1509999999998</v>
      </c>
      <c r="C10" s="38">
        <v>4384.9780000000001</v>
      </c>
      <c r="D10" s="38">
        <v>2452.1729999999998</v>
      </c>
      <c r="E10" s="38">
        <v>2181</v>
      </c>
      <c r="F10" s="38">
        <v>2197</v>
      </c>
      <c r="G10" s="38">
        <v>2152</v>
      </c>
    </row>
    <row r="11" spans="1:7">
      <c r="A11" s="36" t="s">
        <v>51</v>
      </c>
      <c r="B11" s="38">
        <v>2586.2289999999998</v>
      </c>
      <c r="C11" s="38">
        <v>1735.2260000000001</v>
      </c>
      <c r="D11" s="38">
        <v>851.00300000000004</v>
      </c>
      <c r="E11" s="38">
        <v>4350</v>
      </c>
      <c r="F11" s="38">
        <v>4373</v>
      </c>
      <c r="G11" s="38">
        <v>4303</v>
      </c>
    </row>
    <row r="12" spans="1:7">
      <c r="A12" s="36" t="s">
        <v>52</v>
      </c>
      <c r="B12" s="38">
        <v>1024.894</v>
      </c>
      <c r="C12" s="38">
        <v>800.21799999999996</v>
      </c>
      <c r="D12" s="38">
        <v>224.67599999999999</v>
      </c>
      <c r="E12" s="38">
        <v>10530</v>
      </c>
      <c r="F12" s="38">
        <v>10718</v>
      </c>
      <c r="G12" s="38">
        <v>9858</v>
      </c>
    </row>
    <row r="13" spans="1:7">
      <c r="A13" s="36" t="s">
        <v>53</v>
      </c>
      <c r="B13" s="38">
        <v>51632.982000000004</v>
      </c>
      <c r="C13" s="38">
        <v>19322.691999999999</v>
      </c>
      <c r="D13" s="38">
        <v>32310.29</v>
      </c>
      <c r="E13" s="38">
        <v>0</v>
      </c>
      <c r="F13" s="38">
        <v>0</v>
      </c>
      <c r="G13" s="38">
        <v>0</v>
      </c>
    </row>
    <row r="14" spans="1:7">
      <c r="A14" s="36" t="s">
        <v>54</v>
      </c>
      <c r="B14" s="38">
        <v>1189.2840000000001</v>
      </c>
      <c r="C14" s="38">
        <v>733.26</v>
      </c>
      <c r="D14" s="38">
        <v>456.024</v>
      </c>
      <c r="E14" s="38" t="s">
        <v>55</v>
      </c>
      <c r="F14" s="38" t="s">
        <v>55</v>
      </c>
      <c r="G14" s="38" t="s">
        <v>55</v>
      </c>
    </row>
    <row r="15" spans="1:7">
      <c r="A15" s="39" t="s">
        <v>56</v>
      </c>
      <c r="B15" s="40">
        <v>127640.86</v>
      </c>
      <c r="C15" s="40">
        <v>60613.694000000003</v>
      </c>
      <c r="D15" s="40">
        <v>67027.165999999997</v>
      </c>
      <c r="E15" s="40">
        <v>583</v>
      </c>
      <c r="F15" s="40">
        <v>772</v>
      </c>
      <c r="G15" s="40">
        <v>413</v>
      </c>
    </row>
    <row r="16" spans="1:7">
      <c r="A16" s="36" t="s">
        <v>45</v>
      </c>
      <c r="B16" s="38">
        <v>8233.3119999999999</v>
      </c>
      <c r="C16" s="38">
        <v>2581.384</v>
      </c>
      <c r="D16" s="38">
        <v>5651.9279999999999</v>
      </c>
      <c r="E16" s="38">
        <v>85</v>
      </c>
      <c r="F16" s="38">
        <v>89</v>
      </c>
      <c r="G16" s="38">
        <v>84</v>
      </c>
    </row>
    <row r="17" spans="1:7">
      <c r="A17" s="36" t="s">
        <v>46</v>
      </c>
      <c r="B17" s="38">
        <v>20774.759999999998</v>
      </c>
      <c r="C17" s="38">
        <v>9022.1550000000007</v>
      </c>
      <c r="D17" s="38">
        <v>11752.605</v>
      </c>
      <c r="E17" s="38">
        <v>278</v>
      </c>
      <c r="F17" s="38">
        <v>278</v>
      </c>
      <c r="G17" s="38">
        <v>279</v>
      </c>
    </row>
    <row r="18" spans="1:7">
      <c r="A18" s="36" t="s">
        <v>47</v>
      </c>
      <c r="B18" s="38">
        <v>25780.682000000001</v>
      </c>
      <c r="C18" s="38">
        <v>13877.081</v>
      </c>
      <c r="D18" s="38">
        <v>11903.601000000001</v>
      </c>
      <c r="E18" s="38">
        <v>466</v>
      </c>
      <c r="F18" s="38">
        <v>472</v>
      </c>
      <c r="G18" s="38">
        <v>459</v>
      </c>
    </row>
    <row r="19" spans="1:7">
      <c r="A19" s="36" t="s">
        <v>48</v>
      </c>
      <c r="B19" s="38">
        <v>10189.142</v>
      </c>
      <c r="C19" s="38">
        <v>6334.2209999999995</v>
      </c>
      <c r="D19" s="38">
        <v>3854.9209999999998</v>
      </c>
      <c r="E19" s="38">
        <v>764</v>
      </c>
      <c r="F19" s="38">
        <v>766</v>
      </c>
      <c r="G19" s="38">
        <v>761</v>
      </c>
    </row>
    <row r="20" spans="1:7">
      <c r="A20" s="36" t="s">
        <v>49</v>
      </c>
      <c r="B20" s="38">
        <v>9886.5859999999993</v>
      </c>
      <c r="C20" s="38">
        <v>6250.5569999999998</v>
      </c>
      <c r="D20" s="38">
        <v>3636.029</v>
      </c>
      <c r="E20" s="38">
        <v>1193</v>
      </c>
      <c r="F20" s="38">
        <v>1195</v>
      </c>
      <c r="G20" s="38">
        <v>1189</v>
      </c>
    </row>
    <row r="21" spans="1:7">
      <c r="A21" s="36" t="s">
        <v>50</v>
      </c>
      <c r="B21" s="38">
        <v>6550.9470000000001</v>
      </c>
      <c r="C21" s="38">
        <v>4139.3450000000003</v>
      </c>
      <c r="D21" s="38">
        <v>2411.6019999999999</v>
      </c>
      <c r="E21" s="38">
        <v>2184</v>
      </c>
      <c r="F21" s="38">
        <v>2201</v>
      </c>
      <c r="G21" s="38">
        <v>2153</v>
      </c>
    </row>
    <row r="22" spans="1:7">
      <c r="A22" s="36" t="s">
        <v>51</v>
      </c>
      <c r="B22" s="38">
        <v>2521.5790000000002</v>
      </c>
      <c r="C22" s="38">
        <v>1677.4190000000001</v>
      </c>
      <c r="D22" s="38">
        <v>844.16</v>
      </c>
      <c r="E22" s="38">
        <v>4352</v>
      </c>
      <c r="F22" s="38">
        <v>4377</v>
      </c>
      <c r="G22" s="38">
        <v>4304</v>
      </c>
    </row>
    <row r="23" spans="1:7">
      <c r="A23" s="36" t="s">
        <v>52</v>
      </c>
      <c r="B23" s="38">
        <v>988.32600000000002</v>
      </c>
      <c r="C23" s="38">
        <v>766.25900000000001</v>
      </c>
      <c r="D23" s="38">
        <v>222.06700000000001</v>
      </c>
      <c r="E23" s="38">
        <v>10556</v>
      </c>
      <c r="F23" s="38">
        <v>10756</v>
      </c>
      <c r="G23" s="38">
        <v>9866</v>
      </c>
    </row>
    <row r="24" spans="1:7">
      <c r="A24" s="36" t="s">
        <v>53</v>
      </c>
      <c r="B24" s="38">
        <v>41659.874000000003</v>
      </c>
      <c r="C24" s="38">
        <v>15337.983</v>
      </c>
      <c r="D24" s="38">
        <v>26321.891</v>
      </c>
      <c r="E24" s="38">
        <v>0</v>
      </c>
      <c r="F24" s="38">
        <v>0</v>
      </c>
      <c r="G24" s="38">
        <v>0</v>
      </c>
    </row>
    <row r="25" spans="1:7">
      <c r="A25" s="36" t="s">
        <v>54</v>
      </c>
      <c r="B25" s="38">
        <v>1055.652</v>
      </c>
      <c r="C25" s="38">
        <v>627.29</v>
      </c>
      <c r="D25" s="38">
        <v>428.36200000000002</v>
      </c>
      <c r="E25" s="38" t="s">
        <v>55</v>
      </c>
      <c r="F25" s="38" t="s">
        <v>55</v>
      </c>
      <c r="G25" s="38" t="s">
        <v>55</v>
      </c>
    </row>
    <row r="26" spans="1:7">
      <c r="A26" s="39" t="s">
        <v>57</v>
      </c>
      <c r="B26" s="40">
        <v>25274.914000000001</v>
      </c>
      <c r="C26" s="40">
        <v>13265.814</v>
      </c>
      <c r="D26" s="40">
        <v>12009.1</v>
      </c>
      <c r="E26" s="40">
        <v>247</v>
      </c>
      <c r="F26" s="40">
        <v>343</v>
      </c>
      <c r="G26" s="40">
        <v>142</v>
      </c>
    </row>
    <row r="27" spans="1:7">
      <c r="A27" s="36" t="s">
        <v>45</v>
      </c>
      <c r="B27" s="38">
        <v>3755.259</v>
      </c>
      <c r="C27" s="38">
        <v>1465.5930000000001</v>
      </c>
      <c r="D27" s="38">
        <v>2289.6660000000002</v>
      </c>
      <c r="E27" s="38">
        <v>78</v>
      </c>
      <c r="F27" s="38">
        <v>91</v>
      </c>
      <c r="G27" s="38">
        <v>69</v>
      </c>
    </row>
    <row r="28" spans="1:7">
      <c r="A28" s="36" t="s">
        <v>46</v>
      </c>
      <c r="B28" s="38">
        <v>5522.0119999999997</v>
      </c>
      <c r="C28" s="38">
        <v>3359.1280000000002</v>
      </c>
      <c r="D28" s="38">
        <v>2162.884</v>
      </c>
      <c r="E28" s="38">
        <v>271</v>
      </c>
      <c r="F28" s="38">
        <v>264</v>
      </c>
      <c r="G28" s="38">
        <v>281</v>
      </c>
    </row>
    <row r="29" spans="1:7">
      <c r="A29" s="36" t="s">
        <v>47</v>
      </c>
      <c r="B29" s="38">
        <v>3923.5349999999999</v>
      </c>
      <c r="C29" s="38">
        <v>2759.4870000000001</v>
      </c>
      <c r="D29" s="38">
        <v>1164.048</v>
      </c>
      <c r="E29" s="38">
        <v>449</v>
      </c>
      <c r="F29" s="38">
        <v>452</v>
      </c>
      <c r="G29" s="38">
        <v>443</v>
      </c>
    </row>
    <row r="30" spans="1:7">
      <c r="A30" s="36" t="s">
        <v>48</v>
      </c>
      <c r="B30" s="38">
        <v>990.13699999999994</v>
      </c>
      <c r="C30" s="38">
        <v>770.25699999999995</v>
      </c>
      <c r="D30" s="38">
        <v>219.88</v>
      </c>
      <c r="E30" s="38">
        <v>749</v>
      </c>
      <c r="F30" s="38">
        <v>752</v>
      </c>
      <c r="G30" s="38">
        <v>741</v>
      </c>
    </row>
    <row r="31" spans="1:7">
      <c r="A31" s="36" t="s">
        <v>49</v>
      </c>
      <c r="B31" s="38">
        <v>589.80899999999997</v>
      </c>
      <c r="C31" s="38">
        <v>483.27100000000002</v>
      </c>
      <c r="D31" s="38">
        <v>106.538</v>
      </c>
      <c r="E31" s="38">
        <v>1167</v>
      </c>
      <c r="F31" s="38">
        <v>1170</v>
      </c>
      <c r="G31" s="38">
        <v>1153</v>
      </c>
    </row>
    <row r="32" spans="1:7">
      <c r="A32" s="36" t="s">
        <v>50</v>
      </c>
      <c r="B32" s="38">
        <v>286.20400000000001</v>
      </c>
      <c r="C32" s="38">
        <v>245.63300000000001</v>
      </c>
      <c r="D32" s="38">
        <v>40.570999999999998</v>
      </c>
      <c r="E32" s="38">
        <v>2118</v>
      </c>
      <c r="F32" s="38">
        <v>2126</v>
      </c>
      <c r="G32" s="38">
        <v>2072</v>
      </c>
    </row>
    <row r="33" spans="1:7">
      <c r="A33" s="36" t="s">
        <v>51</v>
      </c>
      <c r="B33" s="38">
        <v>64.650000000000006</v>
      </c>
      <c r="C33" s="38">
        <v>57.807000000000002</v>
      </c>
      <c r="D33" s="38">
        <v>6.843</v>
      </c>
      <c r="E33" s="38">
        <v>4263</v>
      </c>
      <c r="F33" s="38">
        <v>4264</v>
      </c>
      <c r="G33" s="38">
        <v>4251</v>
      </c>
    </row>
    <row r="34" spans="1:7">
      <c r="A34" s="36" t="s">
        <v>52</v>
      </c>
      <c r="B34" s="38">
        <v>36.567999999999998</v>
      </c>
      <c r="C34" s="38">
        <v>33.959000000000003</v>
      </c>
      <c r="D34" s="38">
        <v>2.609</v>
      </c>
      <c r="E34" s="38">
        <v>9826</v>
      </c>
      <c r="F34" s="38">
        <v>9870</v>
      </c>
      <c r="G34" s="38">
        <v>9245</v>
      </c>
    </row>
    <row r="35" spans="1:7">
      <c r="A35" s="36" t="s">
        <v>53</v>
      </c>
      <c r="B35" s="38">
        <v>9973.1080000000002</v>
      </c>
      <c r="C35" s="38">
        <v>3984.7089999999998</v>
      </c>
      <c r="D35" s="38">
        <v>5988.3990000000003</v>
      </c>
      <c r="E35" s="38">
        <v>0</v>
      </c>
      <c r="F35" s="38">
        <v>0</v>
      </c>
      <c r="G35" s="38">
        <v>0</v>
      </c>
    </row>
    <row r="36" spans="1:7">
      <c r="A36" s="36" t="s">
        <v>54</v>
      </c>
      <c r="B36" s="38">
        <v>133.63200000000001</v>
      </c>
      <c r="C36" s="38">
        <v>105.97</v>
      </c>
      <c r="D36" s="38">
        <v>27.661999999999999</v>
      </c>
      <c r="E36" s="38" t="s">
        <v>55</v>
      </c>
      <c r="F36" s="38" t="s">
        <v>55</v>
      </c>
      <c r="G36" s="38" t="s">
        <v>55</v>
      </c>
    </row>
    <row r="37" spans="1:7">
      <c r="A37" s="37"/>
      <c r="B37" s="37"/>
      <c r="C37" s="37"/>
      <c r="D37" s="37"/>
      <c r="E37" s="37"/>
      <c r="F37" s="37"/>
      <c r="G37" s="37"/>
    </row>
    <row r="38" spans="1:7">
      <c r="A38" s="141" t="s">
        <v>62</v>
      </c>
      <c r="B38" s="146"/>
      <c r="C38" s="146"/>
      <c r="D38" s="146"/>
      <c r="E38" s="146"/>
      <c r="F38" s="146"/>
      <c r="G38" s="146"/>
    </row>
    <row r="39" spans="1:7">
      <c r="A39" s="39" t="s">
        <v>8</v>
      </c>
      <c r="B39" s="71"/>
      <c r="C39" s="71"/>
      <c r="D39" s="71"/>
      <c r="E39" s="71"/>
      <c r="F39" s="71"/>
      <c r="G39" s="71"/>
    </row>
    <row r="40" spans="1:7">
      <c r="A40" s="36" t="s">
        <v>86</v>
      </c>
      <c r="B40" s="38">
        <f>SMALL(B5:B14,1)</f>
        <v>1024.894</v>
      </c>
      <c r="C40" s="38">
        <f t="shared" ref="C40:D40" si="0">SMALL(C4:C13,1)</f>
        <v>800.21799999999996</v>
      </c>
      <c r="D40" s="38">
        <f t="shared" si="0"/>
        <v>224.67599999999999</v>
      </c>
      <c r="E40" s="38">
        <f>SMALL(E4:E13,2)</f>
        <v>83</v>
      </c>
      <c r="F40" s="38">
        <f>SMALL(F4:F13,2)</f>
        <v>90</v>
      </c>
      <c r="G40" s="38">
        <f>SMALL(G4:G13,2)</f>
        <v>80</v>
      </c>
    </row>
    <row r="41" spans="1:7">
      <c r="A41" s="78" t="s">
        <v>88</v>
      </c>
      <c r="B41" s="79">
        <f>QUARTILE(B5:B14,1)</f>
        <v>3648.9594999999999</v>
      </c>
      <c r="C41" s="79">
        <f t="shared" ref="C41:G41" si="1">QUARTILE(C4:C13,1)</f>
        <v>4131.4772499999999</v>
      </c>
      <c r="D41" s="79">
        <f t="shared" si="1"/>
        <v>2774.7714999999998</v>
      </c>
      <c r="E41" s="79">
        <f t="shared" si="1"/>
        <v>323.75</v>
      </c>
      <c r="F41" s="79">
        <f t="shared" si="1"/>
        <v>322.75</v>
      </c>
      <c r="G41" s="79">
        <f t="shared" si="1"/>
        <v>302</v>
      </c>
    </row>
    <row r="42" spans="1:7">
      <c r="A42" s="78" t="s">
        <v>89</v>
      </c>
      <c r="B42" s="79">
        <f>QUARTILE(B5:B14,2)</f>
        <v>10827.837</v>
      </c>
      <c r="C42" s="79">
        <f t="shared" ref="C42:G42" si="2">QUARTILE(C4:C13,2)</f>
        <v>6919.1530000000002</v>
      </c>
      <c r="D42" s="79">
        <f t="shared" si="2"/>
        <v>6008.1975000000002</v>
      </c>
      <c r="E42" s="79">
        <f t="shared" si="2"/>
        <v>645</v>
      </c>
      <c r="F42" s="79">
        <f t="shared" si="2"/>
        <v>729.5</v>
      </c>
      <c r="G42" s="79">
        <f t="shared" si="2"/>
        <v>608.5</v>
      </c>
    </row>
    <row r="43" spans="1:7">
      <c r="A43" s="78" t="s">
        <v>90</v>
      </c>
      <c r="B43" s="79">
        <f>QUARTILE(B5:B14,3)</f>
        <v>22719.721750000001</v>
      </c>
      <c r="C43" s="79">
        <f t="shared" ref="C43:G43" si="3">QUARTILE(C4:C13,3)</f>
        <v>15572.746749999998</v>
      </c>
      <c r="D43" s="79">
        <f t="shared" si="3"/>
        <v>13703.528999999999</v>
      </c>
      <c r="E43" s="79">
        <f t="shared" si="3"/>
        <v>1933.5</v>
      </c>
      <c r="F43" s="79">
        <f t="shared" si="3"/>
        <v>1946</v>
      </c>
      <c r="G43" s="79">
        <f t="shared" si="3"/>
        <v>1911</v>
      </c>
    </row>
    <row r="44" spans="1:7">
      <c r="A44" s="36" t="s">
        <v>91</v>
      </c>
      <c r="B44" s="38">
        <f>LARGE(B5:B14,1)</f>
        <v>51632.982000000004</v>
      </c>
      <c r="C44" s="38">
        <f t="shared" ref="C44:G44" si="4">LARGE(C4:C13,1)</f>
        <v>73879.508000000002</v>
      </c>
      <c r="D44" s="38">
        <f t="shared" si="4"/>
        <v>79036.266000000003</v>
      </c>
      <c r="E44" s="38">
        <f t="shared" si="4"/>
        <v>10530</v>
      </c>
      <c r="F44" s="38">
        <f t="shared" si="4"/>
        <v>10718</v>
      </c>
      <c r="G44" s="38">
        <f t="shared" si="4"/>
        <v>9858</v>
      </c>
    </row>
    <row r="45" spans="1:7">
      <c r="A45" s="36"/>
      <c r="B45" s="38"/>
      <c r="C45" s="38"/>
      <c r="D45" s="38"/>
      <c r="E45" s="38"/>
      <c r="F45" s="38"/>
      <c r="G45" s="38"/>
    </row>
    <row r="46" spans="1:7">
      <c r="A46" s="36" t="s">
        <v>94</v>
      </c>
      <c r="B46" s="38">
        <f>B43-B41</f>
        <v>19070.76225</v>
      </c>
      <c r="C46" s="38">
        <f t="shared" ref="C46:G46" si="5">C43-C41</f>
        <v>11441.269499999999</v>
      </c>
      <c r="D46" s="38">
        <f t="shared" si="5"/>
        <v>10928.7575</v>
      </c>
      <c r="E46" s="38">
        <f t="shared" si="5"/>
        <v>1609.75</v>
      </c>
      <c r="F46" s="38">
        <f t="shared" si="5"/>
        <v>1623.25</v>
      </c>
      <c r="G46" s="38">
        <f t="shared" si="5"/>
        <v>1609</v>
      </c>
    </row>
    <row r="47" spans="1:7">
      <c r="A47" s="80" t="s">
        <v>95</v>
      </c>
      <c r="B47" s="81">
        <f>B44-B40</f>
        <v>50608.088000000003</v>
      </c>
      <c r="C47" s="81">
        <f t="shared" ref="C47:G47" si="6">C44-C40</f>
        <v>73079.290000000008</v>
      </c>
      <c r="D47" s="81">
        <f t="shared" si="6"/>
        <v>78811.59</v>
      </c>
      <c r="E47" s="81">
        <f t="shared" si="6"/>
        <v>10447</v>
      </c>
      <c r="F47" s="81">
        <f t="shared" si="6"/>
        <v>10628</v>
      </c>
      <c r="G47" s="81">
        <f t="shared" si="6"/>
        <v>9778</v>
      </c>
    </row>
    <row r="48" spans="1:7">
      <c r="A48" s="36"/>
      <c r="B48" s="38"/>
      <c r="C48" s="38"/>
      <c r="D48" s="38"/>
      <c r="E48" s="38"/>
      <c r="F48" s="38"/>
      <c r="G48" s="38"/>
    </row>
    <row r="49" spans="1:7">
      <c r="A49" s="36" t="s">
        <v>87</v>
      </c>
      <c r="B49" s="38">
        <f>AVERAGE(B5:B14)</f>
        <v>15291.5774</v>
      </c>
      <c r="C49" s="38">
        <f t="shared" ref="C49:G49" si="7">AVERAGE(C4:C13)</f>
        <v>14702.5756</v>
      </c>
      <c r="D49" s="38">
        <f t="shared" si="7"/>
        <v>15761.650799999999</v>
      </c>
      <c r="E49" s="38">
        <f t="shared" si="7"/>
        <v>2036.6</v>
      </c>
      <c r="F49" s="38">
        <f t="shared" si="7"/>
        <v>2077.3000000000002</v>
      </c>
      <c r="G49" s="38">
        <f t="shared" si="7"/>
        <v>1944.8</v>
      </c>
    </row>
    <row r="50" spans="1:7">
      <c r="A50" s="78" t="s">
        <v>92</v>
      </c>
      <c r="B50" s="79">
        <f>_xlfn.STDEV.S(B5:B14)</f>
        <v>16110.242241687018</v>
      </c>
      <c r="C50" s="79">
        <f t="shared" ref="C50:G50" si="8">_xlfn.STDEV.S(C4:C13)</f>
        <v>21692.389498675355</v>
      </c>
      <c r="D50" s="79">
        <f t="shared" si="8"/>
        <v>24201.151653553396</v>
      </c>
      <c r="E50" s="79">
        <f t="shared" si="8"/>
        <v>3260.1986715195408</v>
      </c>
      <c r="F50" s="79">
        <f t="shared" si="8"/>
        <v>3307.6815663610132</v>
      </c>
      <c r="G50" s="79">
        <f t="shared" si="8"/>
        <v>3071.8123785297971</v>
      </c>
    </row>
    <row r="51" spans="1:7">
      <c r="A51" s="36" t="s">
        <v>93</v>
      </c>
      <c r="B51" s="38">
        <f>AVEDEV(B5:B14)</f>
        <v>12351.847759999999</v>
      </c>
      <c r="C51" s="38">
        <f t="shared" ref="C51:G51" si="9">AVEDEV(C4:C13)</f>
        <v>13146.208240000002</v>
      </c>
      <c r="D51" s="38">
        <f t="shared" si="9"/>
        <v>15964.650880000001</v>
      </c>
      <c r="E51" s="38">
        <f t="shared" si="9"/>
        <v>2190.2399999999998</v>
      </c>
      <c r="F51" s="38">
        <f t="shared" si="9"/>
        <v>2211.2200000000003</v>
      </c>
      <c r="G51" s="38">
        <f t="shared" si="9"/>
        <v>2095.7200000000003</v>
      </c>
    </row>
    <row r="53" spans="1:7">
      <c r="A53" s="39" t="s">
        <v>56</v>
      </c>
      <c r="B53" s="71"/>
      <c r="C53" s="71"/>
      <c r="D53" s="71"/>
      <c r="E53" s="71"/>
      <c r="F53" s="71"/>
      <c r="G53" s="71"/>
    </row>
    <row r="54" spans="1:7">
      <c r="A54" s="36" t="s">
        <v>86</v>
      </c>
      <c r="B54" s="38">
        <f>SMALL(B16:B25,1)</f>
        <v>988.32600000000002</v>
      </c>
      <c r="C54" s="38">
        <f t="shared" ref="C54:D54" si="10">SMALL(C15:C24,1)</f>
        <v>766.25900000000001</v>
      </c>
      <c r="D54" s="38">
        <f t="shared" si="10"/>
        <v>222.06700000000001</v>
      </c>
      <c r="E54" s="38">
        <f>SMALL(E15:E24,2)</f>
        <v>85</v>
      </c>
      <c r="F54" s="38">
        <f>SMALL(F15:F24,2)</f>
        <v>89</v>
      </c>
      <c r="G54" s="38">
        <f>SMALL(G15:G24,2)</f>
        <v>84</v>
      </c>
    </row>
    <row r="55" spans="1:7">
      <c r="A55" s="78" t="s">
        <v>88</v>
      </c>
      <c r="B55" s="79">
        <f>QUARTILE(B16:B25,1)</f>
        <v>3528.9210000000003</v>
      </c>
      <c r="C55" s="79">
        <f t="shared" ref="C55:G55" si="11">QUARTILE(C15:C24,1)</f>
        <v>2970.8742499999998</v>
      </c>
      <c r="D55" s="79">
        <f t="shared" si="11"/>
        <v>2717.7087499999998</v>
      </c>
      <c r="E55" s="79">
        <f t="shared" si="11"/>
        <v>325</v>
      </c>
      <c r="F55" s="79">
        <f t="shared" si="11"/>
        <v>326.5</v>
      </c>
      <c r="G55" s="79">
        <f t="shared" si="11"/>
        <v>312.5</v>
      </c>
    </row>
    <row r="56" spans="1:7">
      <c r="A56" s="78" t="s">
        <v>89</v>
      </c>
      <c r="B56" s="79">
        <f>QUARTILE(B16:B25,2)</f>
        <v>9059.9490000000005</v>
      </c>
      <c r="C56" s="79">
        <f t="shared" ref="C56:G56" si="12">QUARTILE(C15:C24,2)</f>
        <v>6292.3889999999992</v>
      </c>
      <c r="D56" s="79">
        <f t="shared" si="12"/>
        <v>4753.4245000000001</v>
      </c>
      <c r="E56" s="79">
        <f t="shared" si="12"/>
        <v>673.5</v>
      </c>
      <c r="F56" s="79">
        <f t="shared" si="12"/>
        <v>769</v>
      </c>
      <c r="G56" s="79">
        <f t="shared" si="12"/>
        <v>610</v>
      </c>
    </row>
    <row r="57" spans="1:7">
      <c r="A57" s="78" t="s">
        <v>90</v>
      </c>
      <c r="B57" s="79">
        <f>QUARTILE(B16:B25,3)</f>
        <v>18128.355499999998</v>
      </c>
      <c r="C57" s="79">
        <f t="shared" ref="C57:G57" si="13">QUARTILE(C15:C24,3)</f>
        <v>12663.3495</v>
      </c>
      <c r="D57" s="79">
        <f t="shared" si="13"/>
        <v>11865.852000000001</v>
      </c>
      <c r="E57" s="79">
        <f t="shared" si="13"/>
        <v>1936.25</v>
      </c>
      <c r="F57" s="79">
        <f t="shared" si="13"/>
        <v>1949.5</v>
      </c>
      <c r="G57" s="79">
        <f t="shared" si="13"/>
        <v>1912</v>
      </c>
    </row>
    <row r="58" spans="1:7">
      <c r="A58" s="36" t="s">
        <v>91</v>
      </c>
      <c r="B58" s="38">
        <f>LARGE(B16:B25,1)</f>
        <v>41659.874000000003</v>
      </c>
      <c r="C58" s="38">
        <f t="shared" ref="C58:G58" si="14">LARGE(C15:C24,1)</f>
        <v>60613.694000000003</v>
      </c>
      <c r="D58" s="38">
        <f t="shared" si="14"/>
        <v>67027.165999999997</v>
      </c>
      <c r="E58" s="38">
        <f t="shared" si="14"/>
        <v>10556</v>
      </c>
      <c r="F58" s="38">
        <f t="shared" si="14"/>
        <v>10756</v>
      </c>
      <c r="G58" s="38">
        <f t="shared" si="14"/>
        <v>9866</v>
      </c>
    </row>
    <row r="59" spans="1:7">
      <c r="A59" s="36"/>
      <c r="B59" s="38"/>
      <c r="C59" s="38"/>
      <c r="D59" s="38"/>
      <c r="E59" s="38"/>
      <c r="F59" s="38"/>
      <c r="G59" s="38"/>
    </row>
    <row r="60" spans="1:7">
      <c r="A60" s="36" t="s">
        <v>94</v>
      </c>
      <c r="B60" s="38">
        <f>B57-B55</f>
        <v>14599.434499999998</v>
      </c>
      <c r="C60" s="38">
        <f t="shared" ref="C60:G60" si="15">C57-C55</f>
        <v>9692.4752499999995</v>
      </c>
      <c r="D60" s="38">
        <f t="shared" si="15"/>
        <v>9148.143250000001</v>
      </c>
      <c r="E60" s="38">
        <f t="shared" si="15"/>
        <v>1611.25</v>
      </c>
      <c r="F60" s="38">
        <f t="shared" si="15"/>
        <v>1623</v>
      </c>
      <c r="G60" s="38">
        <f t="shared" si="15"/>
        <v>1599.5</v>
      </c>
    </row>
    <row r="61" spans="1:7">
      <c r="A61" s="80" t="s">
        <v>95</v>
      </c>
      <c r="B61" s="81">
        <f>B58-B54</f>
        <v>40671.548000000003</v>
      </c>
      <c r="C61" s="81">
        <f t="shared" ref="C61:G61" si="16">C58-C54</f>
        <v>59847.435000000005</v>
      </c>
      <c r="D61" s="81">
        <f t="shared" si="16"/>
        <v>66805.099000000002</v>
      </c>
      <c r="E61" s="81">
        <f t="shared" si="16"/>
        <v>10471</v>
      </c>
      <c r="F61" s="81">
        <f t="shared" si="16"/>
        <v>10667</v>
      </c>
      <c r="G61" s="81">
        <f t="shared" si="16"/>
        <v>9782</v>
      </c>
    </row>
    <row r="62" spans="1:7">
      <c r="A62" s="36"/>
      <c r="B62" s="38"/>
      <c r="C62" s="38"/>
      <c r="D62" s="38"/>
      <c r="E62" s="38"/>
      <c r="F62" s="38"/>
      <c r="G62" s="38"/>
    </row>
    <row r="63" spans="1:7">
      <c r="A63" s="36" t="s">
        <v>87</v>
      </c>
      <c r="B63" s="38">
        <f>AVERAGE(B16:B25)</f>
        <v>12764.086000000001</v>
      </c>
      <c r="C63" s="38">
        <f t="shared" ref="C63:G63" si="17">AVERAGE(C15:C24)</f>
        <v>12060.009800000003</v>
      </c>
      <c r="D63" s="38">
        <f t="shared" si="17"/>
        <v>13362.596999999998</v>
      </c>
      <c r="E63" s="38">
        <f t="shared" si="17"/>
        <v>2046.1</v>
      </c>
      <c r="F63" s="38">
        <f t="shared" si="17"/>
        <v>2090.6</v>
      </c>
      <c r="G63" s="38">
        <f t="shared" si="17"/>
        <v>1950.8</v>
      </c>
    </row>
    <row r="64" spans="1:7">
      <c r="A64" s="78" t="s">
        <v>92</v>
      </c>
      <c r="B64" s="79">
        <f>_xlfn.STDEV.S(B16:B25)</f>
        <v>13009.720663082722</v>
      </c>
      <c r="C64" s="79">
        <f t="shared" ref="C64:G64" si="18">_xlfn.STDEV.S(C15:C24)</f>
        <v>17748.860192592536</v>
      </c>
      <c r="D64" s="79">
        <f t="shared" si="18"/>
        <v>20402.384228873656</v>
      </c>
      <c r="E64" s="79">
        <f t="shared" si="18"/>
        <v>3264.6616789152558</v>
      </c>
      <c r="F64" s="79">
        <f t="shared" si="18"/>
        <v>3315.0621981763447</v>
      </c>
      <c r="G64" s="79">
        <f t="shared" si="18"/>
        <v>3071.3833944259636</v>
      </c>
    </row>
    <row r="65" spans="1:7">
      <c r="A65" s="36" t="s">
        <v>93</v>
      </c>
      <c r="B65" s="38">
        <f>AVEDEV(B16:B25)</f>
        <v>9984.6116000000002</v>
      </c>
      <c r="C65" s="38">
        <f t="shared" ref="C65:G65" si="19">AVEDEV(C15:C24)</f>
        <v>10729.745720000003</v>
      </c>
      <c r="D65" s="38">
        <f t="shared" si="19"/>
        <v>13324.772599999997</v>
      </c>
      <c r="E65" s="38">
        <f t="shared" si="19"/>
        <v>2190.7399999999998</v>
      </c>
      <c r="F65" s="38">
        <f t="shared" si="19"/>
        <v>2212.4399999999996</v>
      </c>
      <c r="G65" s="38">
        <f t="shared" si="19"/>
        <v>2094.12</v>
      </c>
    </row>
    <row r="67" spans="1:7">
      <c r="A67" s="39" t="s">
        <v>57</v>
      </c>
      <c r="B67" s="71"/>
      <c r="C67" s="71"/>
      <c r="D67" s="71"/>
      <c r="E67" s="71"/>
      <c r="F67" s="71"/>
      <c r="G67" s="71"/>
    </row>
    <row r="68" spans="1:7">
      <c r="A68" s="36" t="s">
        <v>86</v>
      </c>
      <c r="B68" s="38">
        <f>SMALL(B27:B36,1)</f>
        <v>36.567999999999998</v>
      </c>
      <c r="C68" s="38">
        <f t="shared" ref="C68:D68" si="20">SMALL(C26:C35,1)</f>
        <v>33.959000000000003</v>
      </c>
      <c r="D68" s="38">
        <f t="shared" si="20"/>
        <v>2.609</v>
      </c>
      <c r="E68" s="38">
        <f>SMALL(E26:E35,2)</f>
        <v>78</v>
      </c>
      <c r="F68" s="38">
        <f>SMALL(F26:F35,2)</f>
        <v>91</v>
      </c>
      <c r="G68" s="38">
        <f>SMALL(G26:G35,2)</f>
        <v>69</v>
      </c>
    </row>
    <row r="69" spans="1:7">
      <c r="A69" s="78" t="s">
        <v>88</v>
      </c>
      <c r="B69" s="79">
        <f>QUARTILE(B27:B36,1)</f>
        <v>171.77500000000001</v>
      </c>
      <c r="C69" s="79">
        <f t="shared" ref="C69:G69" si="21">QUARTILE(C26:C35,1)</f>
        <v>305.04250000000002</v>
      </c>
      <c r="D69" s="79">
        <f t="shared" si="21"/>
        <v>57.062749999999994</v>
      </c>
      <c r="E69" s="79">
        <f t="shared" si="21"/>
        <v>253</v>
      </c>
      <c r="F69" s="79">
        <f t="shared" si="21"/>
        <v>283.75</v>
      </c>
      <c r="G69" s="79">
        <f t="shared" si="21"/>
        <v>176.75</v>
      </c>
    </row>
    <row r="70" spans="1:7">
      <c r="A70" s="78" t="s">
        <v>89</v>
      </c>
      <c r="B70" s="79">
        <f>QUARTILE(B27:B36,2)</f>
        <v>789.97299999999996</v>
      </c>
      <c r="C70" s="79">
        <f t="shared" ref="C70:G70" si="22">QUARTILE(C26:C35,2)</f>
        <v>1117.925</v>
      </c>
      <c r="D70" s="79">
        <f t="shared" si="22"/>
        <v>691.96399999999994</v>
      </c>
      <c r="E70" s="79">
        <f t="shared" si="22"/>
        <v>599</v>
      </c>
      <c r="F70" s="79">
        <f t="shared" si="22"/>
        <v>602</v>
      </c>
      <c r="G70" s="79">
        <f t="shared" si="22"/>
        <v>592</v>
      </c>
    </row>
    <row r="71" spans="1:7">
      <c r="A71" s="78" t="s">
        <v>90</v>
      </c>
      <c r="B71" s="79">
        <f>QUARTILE(B27:B36,3)</f>
        <v>3881.4659999999999</v>
      </c>
      <c r="C71" s="79">
        <f t="shared" ref="C71:G71" si="23">QUARTILE(C26:C35,3)</f>
        <v>3209.2177500000003</v>
      </c>
      <c r="D71" s="79">
        <f t="shared" si="23"/>
        <v>2257.9705000000004</v>
      </c>
      <c r="E71" s="79">
        <f t="shared" si="23"/>
        <v>1880.25</v>
      </c>
      <c r="F71" s="79">
        <f t="shared" si="23"/>
        <v>1887</v>
      </c>
      <c r="G71" s="79">
        <f t="shared" si="23"/>
        <v>1842.25</v>
      </c>
    </row>
    <row r="72" spans="1:7">
      <c r="A72" s="36" t="s">
        <v>91</v>
      </c>
      <c r="B72" s="38">
        <f>LARGE(B27:B36,1)</f>
        <v>9973.1080000000002</v>
      </c>
      <c r="C72" s="38">
        <f t="shared" ref="C72:G72" si="24">LARGE(C26:C35,1)</f>
        <v>13265.814</v>
      </c>
      <c r="D72" s="38">
        <f t="shared" si="24"/>
        <v>12009.1</v>
      </c>
      <c r="E72" s="38">
        <f t="shared" si="24"/>
        <v>9826</v>
      </c>
      <c r="F72" s="38">
        <f t="shared" si="24"/>
        <v>9870</v>
      </c>
      <c r="G72" s="38">
        <f t="shared" si="24"/>
        <v>9245</v>
      </c>
    </row>
    <row r="73" spans="1:7">
      <c r="A73" s="36"/>
      <c r="B73" s="38"/>
      <c r="C73" s="38"/>
      <c r="D73" s="38"/>
      <c r="E73" s="38"/>
      <c r="F73" s="38"/>
      <c r="G73" s="38"/>
    </row>
    <row r="74" spans="1:7">
      <c r="A74" s="36" t="s">
        <v>94</v>
      </c>
      <c r="B74" s="38">
        <f>B71-B69</f>
        <v>3709.6909999999998</v>
      </c>
      <c r="C74" s="38">
        <f t="shared" ref="C74:G74" si="25">C71-C69</f>
        <v>2904.1752500000002</v>
      </c>
      <c r="D74" s="38">
        <f t="shared" si="25"/>
        <v>2200.9077500000003</v>
      </c>
      <c r="E74" s="38">
        <f t="shared" si="25"/>
        <v>1627.25</v>
      </c>
      <c r="F74" s="38">
        <f t="shared" si="25"/>
        <v>1603.25</v>
      </c>
      <c r="G74" s="38">
        <f t="shared" si="25"/>
        <v>1665.5</v>
      </c>
    </row>
    <row r="75" spans="1:7">
      <c r="A75" s="80" t="s">
        <v>95</v>
      </c>
      <c r="B75" s="81">
        <f>B72-B68</f>
        <v>9936.5400000000009</v>
      </c>
      <c r="C75" s="81">
        <f t="shared" ref="C75:G75" si="26">C72-C68</f>
        <v>13231.855</v>
      </c>
      <c r="D75" s="81">
        <f t="shared" si="26"/>
        <v>12006.491</v>
      </c>
      <c r="E75" s="81">
        <f t="shared" si="26"/>
        <v>9748</v>
      </c>
      <c r="F75" s="81">
        <f t="shared" si="26"/>
        <v>9779</v>
      </c>
      <c r="G75" s="81">
        <f t="shared" si="26"/>
        <v>9176</v>
      </c>
    </row>
    <row r="76" spans="1:7">
      <c r="A76" s="36"/>
      <c r="B76" s="38"/>
      <c r="C76" s="38"/>
      <c r="D76" s="38"/>
      <c r="E76" s="38"/>
      <c r="F76" s="38"/>
      <c r="G76" s="38"/>
    </row>
    <row r="77" spans="1:7">
      <c r="A77" s="36" t="s">
        <v>87</v>
      </c>
      <c r="B77" s="38">
        <f>AVERAGE(B27:B36)</f>
        <v>2527.4913999999999</v>
      </c>
      <c r="C77" s="38">
        <f t="shared" ref="C77:G77" si="27">AVERAGE(C26:C35)</f>
        <v>2642.5658000000003</v>
      </c>
      <c r="D77" s="38">
        <f t="shared" si="27"/>
        <v>2399.0538000000006</v>
      </c>
      <c r="E77" s="38">
        <f t="shared" si="27"/>
        <v>1916.8</v>
      </c>
      <c r="F77" s="38">
        <f t="shared" si="27"/>
        <v>1933.2</v>
      </c>
      <c r="G77" s="38">
        <f t="shared" si="27"/>
        <v>1839.7</v>
      </c>
    </row>
    <row r="78" spans="1:7">
      <c r="A78" s="78" t="s">
        <v>92</v>
      </c>
      <c r="B78" s="79">
        <f>_xlfn.STDEV.S(B27:B36)</f>
        <v>3283.0034014905791</v>
      </c>
      <c r="C78" s="79">
        <f t="shared" ref="C78:G78" si="28">_xlfn.STDEV.S(C26:C35)</f>
        <v>3999.5324202863121</v>
      </c>
      <c r="D78" s="79">
        <f t="shared" si="28"/>
        <v>3856.6228256653599</v>
      </c>
      <c r="E78" s="79">
        <f t="shared" si="28"/>
        <v>3068.3540937193748</v>
      </c>
      <c r="F78" s="79">
        <f t="shared" si="28"/>
        <v>3074.6306661668054</v>
      </c>
      <c r="G78" s="79">
        <f t="shared" si="28"/>
        <v>2909.1402720085916</v>
      </c>
    </row>
    <row r="79" spans="1:7">
      <c r="A79" s="36" t="s">
        <v>93</v>
      </c>
      <c r="B79" s="38">
        <f>AVEDEV(B27:B36)</f>
        <v>2612.7896799999999</v>
      </c>
      <c r="C79" s="38">
        <f t="shared" ref="C79:G79" si="29">AVEDEV(C26:C35)</f>
        <v>2559.7749599999997</v>
      </c>
      <c r="D79" s="38">
        <f t="shared" si="29"/>
        <v>2639.8782800000004</v>
      </c>
      <c r="E79" s="38">
        <f t="shared" si="29"/>
        <v>2091.3200000000002</v>
      </c>
      <c r="F79" s="38">
        <f t="shared" si="29"/>
        <v>2092.08</v>
      </c>
      <c r="G79" s="38">
        <f t="shared" si="29"/>
        <v>2009.78</v>
      </c>
    </row>
  </sheetData>
  <mergeCells count="5">
    <mergeCell ref="A38:G38"/>
    <mergeCell ref="A1:G1"/>
    <mergeCell ref="A2:A3"/>
    <mergeCell ref="B2:D2"/>
    <mergeCell ref="E2:G2"/>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CB313-20AD-4ABC-AEFF-97D21D8345BB}">
  <dimension ref="A1:J36"/>
  <sheetViews>
    <sheetView showGridLines="0" workbookViewId="0">
      <pane ySplit="4" topLeftCell="A5" activePane="bottomLeft" state="frozenSplit"/>
      <selection pane="bottomLeft" activeCell="B6" sqref="B6"/>
    </sheetView>
  </sheetViews>
  <sheetFormatPr defaultRowHeight="14.4"/>
  <cols>
    <col min="1" max="1" width="19.88671875" bestFit="1" customWidth="1"/>
    <col min="2" max="10" width="14.77734375" customWidth="1"/>
  </cols>
  <sheetData>
    <row r="1" spans="1:10" ht="40.200000000000003" customHeight="1">
      <c r="A1" s="149" t="s">
        <v>0</v>
      </c>
      <c r="B1" s="149"/>
      <c r="C1" s="149"/>
      <c r="D1" s="149"/>
      <c r="E1" s="149"/>
      <c r="F1" s="149"/>
      <c r="G1" s="149"/>
      <c r="H1" s="149"/>
      <c r="I1" s="149"/>
      <c r="J1" s="149"/>
    </row>
    <row r="2" spans="1:10">
      <c r="A2" s="150" t="s">
        <v>1</v>
      </c>
      <c r="B2" s="151" t="s">
        <v>2</v>
      </c>
      <c r="C2" s="152"/>
      <c r="D2" s="152"/>
      <c r="E2" s="152"/>
      <c r="F2" s="152"/>
      <c r="G2" s="152"/>
      <c r="H2" s="152"/>
      <c r="I2" s="152"/>
      <c r="J2" s="152"/>
    </row>
    <row r="3" spans="1:10">
      <c r="A3" s="150"/>
      <c r="B3" s="153" t="s">
        <v>3</v>
      </c>
      <c r="C3" s="153" t="s">
        <v>4</v>
      </c>
      <c r="D3" s="153" t="s">
        <v>5</v>
      </c>
      <c r="E3" s="153" t="s">
        <v>6</v>
      </c>
      <c r="F3" s="153"/>
      <c r="G3" s="153"/>
      <c r="H3" s="153" t="s">
        <v>7</v>
      </c>
      <c r="I3" s="153"/>
      <c r="J3" s="155"/>
    </row>
    <row r="4" spans="1:10">
      <c r="A4" s="150"/>
      <c r="B4" s="154"/>
      <c r="C4" s="154"/>
      <c r="D4" s="154"/>
      <c r="E4" s="1" t="s">
        <v>3</v>
      </c>
      <c r="F4" s="1" t="s">
        <v>4</v>
      </c>
      <c r="G4" s="1" t="s">
        <v>5</v>
      </c>
      <c r="H4" s="1" t="s">
        <v>3</v>
      </c>
      <c r="I4" s="1" t="s">
        <v>4</v>
      </c>
      <c r="J4" s="2" t="s">
        <v>5</v>
      </c>
    </row>
    <row r="5" spans="1:10">
      <c r="A5" s="3" t="s">
        <v>8</v>
      </c>
      <c r="B5" s="4">
        <v>204860.101</v>
      </c>
      <c r="C5" s="4">
        <v>99407.839000000007</v>
      </c>
      <c r="D5" s="4">
        <v>105452.262</v>
      </c>
      <c r="E5" s="4">
        <v>173566.054</v>
      </c>
      <c r="F5" s="4">
        <v>83056.553</v>
      </c>
      <c r="G5" s="4">
        <v>90509.501000000004</v>
      </c>
      <c r="H5" s="4">
        <v>31294.046999999999</v>
      </c>
      <c r="I5" s="4">
        <v>16351.286</v>
      </c>
      <c r="J5" s="4">
        <v>14942.761</v>
      </c>
    </row>
    <row r="6" spans="1:10">
      <c r="A6" s="5" t="s">
        <v>9</v>
      </c>
      <c r="B6" s="6">
        <v>12941.458000000001</v>
      </c>
      <c r="C6" s="6">
        <v>6629.6130000000003</v>
      </c>
      <c r="D6" s="6">
        <v>6311.8450000000003</v>
      </c>
      <c r="E6" s="6">
        <v>10900.593000000001</v>
      </c>
      <c r="F6" s="6">
        <v>5579.7240000000002</v>
      </c>
      <c r="G6" s="6">
        <v>5320.8689999999997</v>
      </c>
      <c r="H6" s="6">
        <v>2040.865</v>
      </c>
      <c r="I6" s="6">
        <v>1049.8889999999999</v>
      </c>
      <c r="J6" s="6">
        <v>990.976</v>
      </c>
    </row>
    <row r="7" spans="1:10">
      <c r="A7" s="5" t="s">
        <v>10</v>
      </c>
      <c r="B7" s="6">
        <v>14261.821</v>
      </c>
      <c r="C7" s="6">
        <v>7288.8270000000002</v>
      </c>
      <c r="D7" s="6">
        <v>6972.9939999999997</v>
      </c>
      <c r="E7" s="6">
        <v>11680.031000000001</v>
      </c>
      <c r="F7" s="6">
        <v>5962.9</v>
      </c>
      <c r="G7" s="6">
        <v>5717.1310000000003</v>
      </c>
      <c r="H7" s="6">
        <v>2581.79</v>
      </c>
      <c r="I7" s="6">
        <v>1325.9269999999999</v>
      </c>
      <c r="J7" s="6">
        <v>1255.8630000000001</v>
      </c>
    </row>
    <row r="8" spans="1:10">
      <c r="A8" s="5" t="s">
        <v>11</v>
      </c>
      <c r="B8" s="6">
        <v>15864.449000000001</v>
      </c>
      <c r="C8" s="6">
        <v>8103.415</v>
      </c>
      <c r="D8" s="6">
        <v>7761.0339999999997</v>
      </c>
      <c r="E8" s="6">
        <v>12841.161</v>
      </c>
      <c r="F8" s="6">
        <v>6537.0370000000003</v>
      </c>
      <c r="G8" s="6">
        <v>6304.1239999999998</v>
      </c>
      <c r="H8" s="6">
        <v>3023.288</v>
      </c>
      <c r="I8" s="6">
        <v>1566.3779999999999</v>
      </c>
      <c r="J8" s="6">
        <v>1456.91</v>
      </c>
    </row>
    <row r="9" spans="1:10">
      <c r="A9" s="5" t="s">
        <v>12</v>
      </c>
      <c r="B9" s="6">
        <v>17478.969000000001</v>
      </c>
      <c r="C9" s="6">
        <v>8911.2379999999994</v>
      </c>
      <c r="D9" s="6">
        <v>8567.7309999999998</v>
      </c>
      <c r="E9" s="6">
        <v>14522.911</v>
      </c>
      <c r="F9" s="6">
        <v>7304.2740000000003</v>
      </c>
      <c r="G9" s="6">
        <v>7218.6369999999997</v>
      </c>
      <c r="H9" s="6">
        <v>2956.058</v>
      </c>
      <c r="I9" s="6">
        <v>1606.9639999999999</v>
      </c>
      <c r="J9" s="6">
        <v>1349.0940000000001</v>
      </c>
    </row>
    <row r="10" spans="1:10">
      <c r="A10" s="5" t="s">
        <v>13</v>
      </c>
      <c r="B10" s="6">
        <v>15590.86</v>
      </c>
      <c r="C10" s="6">
        <v>7955.3530000000001</v>
      </c>
      <c r="D10" s="6">
        <v>7635.5069999999996</v>
      </c>
      <c r="E10" s="6">
        <v>13517.519</v>
      </c>
      <c r="F10" s="6">
        <v>6834.518</v>
      </c>
      <c r="G10" s="6">
        <v>6683.0010000000002</v>
      </c>
      <c r="H10" s="6">
        <v>2073.3409999999999</v>
      </c>
      <c r="I10" s="6">
        <v>1120.835</v>
      </c>
      <c r="J10" s="6">
        <v>952.50599999999997</v>
      </c>
    </row>
    <row r="11" spans="1:10">
      <c r="A11" s="5" t="s">
        <v>14</v>
      </c>
      <c r="B11" s="6">
        <v>15275.576999999999</v>
      </c>
      <c r="C11" s="6">
        <v>7526.1880000000001</v>
      </c>
      <c r="D11" s="6">
        <v>7749.3890000000001</v>
      </c>
      <c r="E11" s="6">
        <v>13180.790999999999</v>
      </c>
      <c r="F11" s="6">
        <v>6476.6589999999997</v>
      </c>
      <c r="G11" s="6">
        <v>6704.1319999999996</v>
      </c>
      <c r="H11" s="6">
        <v>2094.7860000000001</v>
      </c>
      <c r="I11" s="6">
        <v>1049.529</v>
      </c>
      <c r="J11" s="6">
        <v>1045.2570000000001</v>
      </c>
    </row>
    <row r="12" spans="1:10">
      <c r="A12" s="5" t="s">
        <v>15</v>
      </c>
      <c r="B12" s="6">
        <v>16280.682000000001</v>
      </c>
      <c r="C12" s="6">
        <v>7898.9949999999999</v>
      </c>
      <c r="D12" s="6">
        <v>8381.6869999999999</v>
      </c>
      <c r="E12" s="6">
        <v>14086.575000000001</v>
      </c>
      <c r="F12" s="6">
        <v>6756.6459999999997</v>
      </c>
      <c r="G12" s="6">
        <v>7329.9290000000001</v>
      </c>
      <c r="H12" s="6">
        <v>2194.107</v>
      </c>
      <c r="I12" s="6">
        <v>1142.3489999999999</v>
      </c>
      <c r="J12" s="6">
        <v>1051.758</v>
      </c>
    </row>
    <row r="13" spans="1:10">
      <c r="A13" s="5" t="s">
        <v>16</v>
      </c>
      <c r="B13" s="6">
        <v>15757.939</v>
      </c>
      <c r="C13" s="6">
        <v>7563.61</v>
      </c>
      <c r="D13" s="6">
        <v>8194.3289999999997</v>
      </c>
      <c r="E13" s="6">
        <v>13500.157999999999</v>
      </c>
      <c r="F13" s="6">
        <v>6397.8519999999999</v>
      </c>
      <c r="G13" s="6">
        <v>7102.3059999999996</v>
      </c>
      <c r="H13" s="6">
        <v>2257.7809999999999</v>
      </c>
      <c r="I13" s="6">
        <v>1165.758</v>
      </c>
      <c r="J13" s="6">
        <v>1092.0229999999999</v>
      </c>
    </row>
    <row r="14" spans="1:10">
      <c r="A14" s="5" t="s">
        <v>17</v>
      </c>
      <c r="B14" s="6">
        <v>14536.418</v>
      </c>
      <c r="C14" s="6">
        <v>6981.2430000000004</v>
      </c>
      <c r="D14" s="6">
        <v>7555.1750000000002</v>
      </c>
      <c r="E14" s="6">
        <v>12500.276</v>
      </c>
      <c r="F14" s="6">
        <v>5919.1180000000004</v>
      </c>
      <c r="G14" s="6">
        <v>6581.1580000000004</v>
      </c>
      <c r="H14" s="6">
        <v>2036.1420000000001</v>
      </c>
      <c r="I14" s="6">
        <v>1062.125</v>
      </c>
      <c r="J14" s="6">
        <v>974.01700000000005</v>
      </c>
    </row>
    <row r="15" spans="1:10">
      <c r="A15" s="5" t="s">
        <v>18</v>
      </c>
      <c r="B15" s="6">
        <v>13607.429</v>
      </c>
      <c r="C15" s="6">
        <v>6492.1329999999998</v>
      </c>
      <c r="D15" s="6">
        <v>7115.2960000000003</v>
      </c>
      <c r="E15" s="6">
        <v>11614.437</v>
      </c>
      <c r="F15" s="6">
        <v>5432.777</v>
      </c>
      <c r="G15" s="6">
        <v>6181.66</v>
      </c>
      <c r="H15" s="6">
        <v>1992.992</v>
      </c>
      <c r="I15" s="6">
        <v>1059.356</v>
      </c>
      <c r="J15" s="6">
        <v>933.63599999999997</v>
      </c>
    </row>
    <row r="16" spans="1:10">
      <c r="A16" s="5" t="s">
        <v>19</v>
      </c>
      <c r="B16" s="6">
        <v>12988.293</v>
      </c>
      <c r="C16" s="6">
        <v>6073.0510000000004</v>
      </c>
      <c r="D16" s="6">
        <v>6915.2420000000002</v>
      </c>
      <c r="E16" s="6">
        <v>11130.894</v>
      </c>
      <c r="F16" s="6">
        <v>5112.2520000000004</v>
      </c>
      <c r="G16" s="6">
        <v>6018.6419999999998</v>
      </c>
      <c r="H16" s="6">
        <v>1857.3989999999999</v>
      </c>
      <c r="I16" s="6">
        <v>960.79899999999998</v>
      </c>
      <c r="J16" s="6">
        <v>896.6</v>
      </c>
    </row>
    <row r="17" spans="1:10">
      <c r="A17" s="5" t="s">
        <v>20</v>
      </c>
      <c r="B17" s="6">
        <v>10902.236000000001</v>
      </c>
      <c r="C17" s="6">
        <v>5038.7120000000004</v>
      </c>
      <c r="D17" s="6">
        <v>5863.5240000000003</v>
      </c>
      <c r="E17" s="6">
        <v>9340.89</v>
      </c>
      <c r="F17" s="6">
        <v>4212.576</v>
      </c>
      <c r="G17" s="6">
        <v>5128.3140000000003</v>
      </c>
      <c r="H17" s="6">
        <v>1561.346</v>
      </c>
      <c r="I17" s="6">
        <v>826.13599999999997</v>
      </c>
      <c r="J17" s="6">
        <v>735.21</v>
      </c>
    </row>
    <row r="18" spans="1:10">
      <c r="A18" s="5" t="s">
        <v>21</v>
      </c>
      <c r="B18" s="6">
        <v>9162.5439999999999</v>
      </c>
      <c r="C18" s="6">
        <v>4126.5720000000001</v>
      </c>
      <c r="D18" s="6">
        <v>5035.9719999999998</v>
      </c>
      <c r="E18" s="6">
        <v>7760.84</v>
      </c>
      <c r="F18" s="6">
        <v>3410.4209999999998</v>
      </c>
      <c r="G18" s="6">
        <v>4350.4189999999999</v>
      </c>
      <c r="H18" s="6">
        <v>1401.704</v>
      </c>
      <c r="I18" s="6">
        <v>716.15099999999995</v>
      </c>
      <c r="J18" s="6">
        <v>685.553</v>
      </c>
    </row>
    <row r="19" spans="1:10">
      <c r="A19" s="5" t="s">
        <v>22</v>
      </c>
      <c r="B19" s="6">
        <v>7204.1260000000002</v>
      </c>
      <c r="C19" s="6">
        <v>3267.482</v>
      </c>
      <c r="D19" s="6">
        <v>3936.6439999999998</v>
      </c>
      <c r="E19" s="6">
        <v>6089.201</v>
      </c>
      <c r="F19" s="6">
        <v>2663.4749999999999</v>
      </c>
      <c r="G19" s="6">
        <v>3425.7260000000001</v>
      </c>
      <c r="H19" s="6">
        <v>1114.925</v>
      </c>
      <c r="I19" s="6">
        <v>604.00699999999995</v>
      </c>
      <c r="J19" s="6">
        <v>510.91800000000001</v>
      </c>
    </row>
    <row r="20" spans="1:10">
      <c r="A20" s="5" t="s">
        <v>23</v>
      </c>
      <c r="B20" s="6">
        <v>13007.3</v>
      </c>
      <c r="C20" s="6">
        <v>5551.4070000000002</v>
      </c>
      <c r="D20" s="6">
        <v>7455.893</v>
      </c>
      <c r="E20" s="6">
        <v>10899.777</v>
      </c>
      <c r="F20" s="6">
        <v>4456.3239999999996</v>
      </c>
      <c r="G20" s="6">
        <v>6443.4530000000004</v>
      </c>
      <c r="H20" s="6">
        <v>2107.5230000000001</v>
      </c>
      <c r="I20" s="6">
        <v>1095.0830000000001</v>
      </c>
      <c r="J20" s="6">
        <v>1012.44</v>
      </c>
    </row>
    <row r="21" spans="1:10">
      <c r="A21" s="7"/>
      <c r="B21" s="7"/>
      <c r="C21" s="7"/>
      <c r="D21" s="7"/>
      <c r="E21" s="7"/>
      <c r="F21" s="7"/>
      <c r="G21" s="7"/>
      <c r="H21" s="7"/>
      <c r="I21" s="7"/>
      <c r="J21" s="7"/>
    </row>
    <row r="22" spans="1:10">
      <c r="A22" s="8"/>
      <c r="B22" s="8"/>
      <c r="C22" s="8"/>
      <c r="D22" s="8"/>
      <c r="E22" s="8"/>
      <c r="F22" s="8"/>
      <c r="G22" s="8"/>
      <c r="H22" s="8"/>
      <c r="I22" s="8"/>
      <c r="J22" s="8"/>
    </row>
    <row r="23" spans="1:10" ht="41.4" customHeight="1">
      <c r="A23" s="148" t="s">
        <v>24</v>
      </c>
      <c r="B23" s="148"/>
      <c r="C23" s="148"/>
      <c r="D23" s="148"/>
      <c r="E23" s="148"/>
      <c r="F23" s="148"/>
      <c r="G23" s="148"/>
      <c r="H23" s="148"/>
      <c r="I23" s="148"/>
      <c r="J23" s="148"/>
    </row>
    <row r="24" spans="1:10">
      <c r="A24" s="73" t="s">
        <v>86</v>
      </c>
      <c r="B24" s="6">
        <f t="shared" ref="B24:J24" si="0">SMALL(B6:B20,1)</f>
        <v>7204.1260000000002</v>
      </c>
      <c r="C24" s="6">
        <f t="shared" si="0"/>
        <v>3267.482</v>
      </c>
      <c r="D24" s="6">
        <f t="shared" si="0"/>
        <v>3936.6439999999998</v>
      </c>
      <c r="E24" s="6">
        <f t="shared" si="0"/>
        <v>6089.201</v>
      </c>
      <c r="F24" s="6">
        <f t="shared" si="0"/>
        <v>2663.4749999999999</v>
      </c>
      <c r="G24" s="6">
        <f t="shared" si="0"/>
        <v>3425.7260000000001</v>
      </c>
      <c r="H24" s="6">
        <f t="shared" si="0"/>
        <v>1114.925</v>
      </c>
      <c r="I24" s="6">
        <f t="shared" si="0"/>
        <v>604.00699999999995</v>
      </c>
      <c r="J24" s="6">
        <f t="shared" si="0"/>
        <v>510.91800000000001</v>
      </c>
    </row>
    <row r="25" spans="1:10">
      <c r="A25" s="74" t="s">
        <v>88</v>
      </c>
      <c r="B25" s="75">
        <f t="shared" ref="B25:J25" si="1">QUARTILE(B6:B20,1)</f>
        <v>12964.8755</v>
      </c>
      <c r="C25" s="75">
        <f t="shared" si="1"/>
        <v>5812.2290000000003</v>
      </c>
      <c r="D25" s="75">
        <f t="shared" si="1"/>
        <v>6613.5434999999998</v>
      </c>
      <c r="E25" s="75">
        <f t="shared" si="1"/>
        <v>10900.185000000001</v>
      </c>
      <c r="F25" s="75">
        <f t="shared" si="1"/>
        <v>4784.2880000000005</v>
      </c>
      <c r="G25" s="75">
        <f t="shared" si="1"/>
        <v>5519</v>
      </c>
      <c r="H25" s="75">
        <f t="shared" si="1"/>
        <v>1925.1954999999998</v>
      </c>
      <c r="I25" s="75">
        <f t="shared" si="1"/>
        <v>1005.164</v>
      </c>
      <c r="J25" s="75">
        <f t="shared" si="1"/>
        <v>915.11799999999994</v>
      </c>
    </row>
    <row r="26" spans="1:10">
      <c r="A26" s="74" t="s">
        <v>89</v>
      </c>
      <c r="B26" s="75">
        <f t="shared" ref="B26:J26" si="2">QUARTILE(B6:B20,2)</f>
        <v>14261.821</v>
      </c>
      <c r="C26" s="75">
        <f t="shared" si="2"/>
        <v>6981.2430000000004</v>
      </c>
      <c r="D26" s="75">
        <f t="shared" si="2"/>
        <v>7455.893</v>
      </c>
      <c r="E26" s="75">
        <f t="shared" si="2"/>
        <v>11680.031000000001</v>
      </c>
      <c r="F26" s="75">
        <f t="shared" si="2"/>
        <v>5919.1180000000004</v>
      </c>
      <c r="G26" s="75">
        <f t="shared" si="2"/>
        <v>6304.1239999999998</v>
      </c>
      <c r="H26" s="75">
        <f t="shared" si="2"/>
        <v>2073.3409999999999</v>
      </c>
      <c r="I26" s="75">
        <f t="shared" si="2"/>
        <v>1062.125</v>
      </c>
      <c r="J26" s="75">
        <f t="shared" si="2"/>
        <v>990.976</v>
      </c>
    </row>
    <row r="27" spans="1:10">
      <c r="A27" s="74" t="s">
        <v>90</v>
      </c>
      <c r="B27" s="75">
        <f t="shared" ref="B27:J27" si="3">QUARTILE(B6:B20,3)</f>
        <v>15674.3995</v>
      </c>
      <c r="C27" s="75">
        <f t="shared" si="3"/>
        <v>7731.3024999999998</v>
      </c>
      <c r="D27" s="75">
        <f t="shared" si="3"/>
        <v>7755.2114999999994</v>
      </c>
      <c r="E27" s="75">
        <f t="shared" si="3"/>
        <v>13340.4745</v>
      </c>
      <c r="F27" s="75">
        <f t="shared" si="3"/>
        <v>6506.848</v>
      </c>
      <c r="G27" s="75">
        <f t="shared" si="3"/>
        <v>6693.5664999999999</v>
      </c>
      <c r="H27" s="75">
        <f t="shared" si="3"/>
        <v>2225.944</v>
      </c>
      <c r="I27" s="75">
        <f t="shared" si="3"/>
        <v>1154.0535</v>
      </c>
      <c r="J27" s="75">
        <f t="shared" si="3"/>
        <v>1071.8905</v>
      </c>
    </row>
    <row r="28" spans="1:10">
      <c r="A28" s="73" t="s">
        <v>91</v>
      </c>
      <c r="B28" s="6">
        <f t="shared" ref="B28:J28" si="4">LARGE(B6:B20,1)</f>
        <v>17478.969000000001</v>
      </c>
      <c r="C28" s="6">
        <f t="shared" si="4"/>
        <v>8911.2379999999994</v>
      </c>
      <c r="D28" s="6">
        <f t="shared" si="4"/>
        <v>8567.7309999999998</v>
      </c>
      <c r="E28" s="6">
        <f t="shared" si="4"/>
        <v>14522.911</v>
      </c>
      <c r="F28" s="6">
        <f t="shared" si="4"/>
        <v>7304.2740000000003</v>
      </c>
      <c r="G28" s="6">
        <f t="shared" si="4"/>
        <v>7329.9290000000001</v>
      </c>
      <c r="H28" s="6">
        <f t="shared" si="4"/>
        <v>3023.288</v>
      </c>
      <c r="I28" s="6">
        <f t="shared" si="4"/>
        <v>1606.9639999999999</v>
      </c>
      <c r="J28" s="6">
        <f t="shared" si="4"/>
        <v>1456.91</v>
      </c>
    </row>
    <row r="29" spans="1:10">
      <c r="A29" s="73"/>
    </row>
    <row r="30" spans="1:10">
      <c r="A30" s="73" t="s">
        <v>94</v>
      </c>
      <c r="B30" s="6">
        <f>B27-B25</f>
        <v>2709.5239999999994</v>
      </c>
      <c r="C30" s="6">
        <f t="shared" ref="C30:J30" si="5">C27-C25</f>
        <v>1919.0734999999995</v>
      </c>
      <c r="D30" s="6">
        <f t="shared" si="5"/>
        <v>1141.6679999999997</v>
      </c>
      <c r="E30" s="6">
        <f t="shared" si="5"/>
        <v>2440.289499999999</v>
      </c>
      <c r="F30" s="6">
        <f t="shared" si="5"/>
        <v>1722.5599999999995</v>
      </c>
      <c r="G30" s="6">
        <f t="shared" si="5"/>
        <v>1174.5664999999999</v>
      </c>
      <c r="H30" s="6">
        <f t="shared" si="5"/>
        <v>300.74850000000015</v>
      </c>
      <c r="I30" s="6">
        <f t="shared" si="5"/>
        <v>148.8895</v>
      </c>
      <c r="J30" s="6">
        <f t="shared" si="5"/>
        <v>156.77250000000004</v>
      </c>
    </row>
    <row r="31" spans="1:10">
      <c r="A31" s="76" t="s">
        <v>95</v>
      </c>
      <c r="B31" s="77">
        <f>B28-B24</f>
        <v>10274.843000000001</v>
      </c>
      <c r="C31" s="77">
        <f t="shared" ref="C31:J31" si="6">C28-C24</f>
        <v>5643.7559999999994</v>
      </c>
      <c r="D31" s="77">
        <f t="shared" si="6"/>
        <v>4631.0869999999995</v>
      </c>
      <c r="E31" s="77">
        <f t="shared" si="6"/>
        <v>8433.7099999999991</v>
      </c>
      <c r="F31" s="77">
        <f t="shared" si="6"/>
        <v>4640.7990000000009</v>
      </c>
      <c r="G31" s="77">
        <f t="shared" si="6"/>
        <v>3904.203</v>
      </c>
      <c r="H31" s="77">
        <f t="shared" si="6"/>
        <v>1908.3630000000001</v>
      </c>
      <c r="I31" s="77">
        <f t="shared" si="6"/>
        <v>1002.957</v>
      </c>
      <c r="J31" s="77">
        <f t="shared" si="6"/>
        <v>945.99200000000008</v>
      </c>
    </row>
    <row r="32" spans="1:10">
      <c r="A32" s="73"/>
    </row>
    <row r="33" spans="1:10">
      <c r="A33" s="73" t="s">
        <v>87</v>
      </c>
      <c r="B33" s="6">
        <f t="shared" ref="B33:J33" si="7">AVERAGE(B6:B20)</f>
        <v>13657.340066666666</v>
      </c>
      <c r="C33" s="6">
        <f t="shared" si="7"/>
        <v>6627.1892666666681</v>
      </c>
      <c r="D33" s="6">
        <f t="shared" si="7"/>
        <v>7030.1507999999994</v>
      </c>
      <c r="E33" s="6">
        <f t="shared" si="7"/>
        <v>11571.070266666669</v>
      </c>
      <c r="F33" s="6">
        <f t="shared" si="7"/>
        <v>5537.1035333333339</v>
      </c>
      <c r="G33" s="6">
        <f t="shared" si="7"/>
        <v>6033.9667333333327</v>
      </c>
      <c r="H33" s="6">
        <f t="shared" si="7"/>
        <v>2086.2698</v>
      </c>
      <c r="I33" s="6">
        <f t="shared" si="7"/>
        <v>1090.0857333333333</v>
      </c>
      <c r="J33" s="6">
        <f t="shared" si="7"/>
        <v>996.18406666666658</v>
      </c>
    </row>
    <row r="34" spans="1:10">
      <c r="A34" s="74" t="s">
        <v>92</v>
      </c>
      <c r="B34" s="75">
        <f t="shared" ref="B34:J34" si="8">_xlfn.STDEV.S(B6:B20)</f>
        <v>2791.4268988814206</v>
      </c>
      <c r="C34" s="75">
        <f t="shared" si="8"/>
        <v>1571.4514046110542</v>
      </c>
      <c r="D34" s="75">
        <f t="shared" si="8"/>
        <v>1278.0623171537718</v>
      </c>
      <c r="E34" s="75">
        <f t="shared" si="8"/>
        <v>2364.4548839793333</v>
      </c>
      <c r="F34" s="75">
        <f t="shared" si="8"/>
        <v>1340.0531196942886</v>
      </c>
      <c r="G34" s="75">
        <f t="shared" si="8"/>
        <v>1092.9370913192415</v>
      </c>
      <c r="H34" s="75">
        <f t="shared" si="8"/>
        <v>512.35829080233009</v>
      </c>
      <c r="I34" s="75">
        <f t="shared" si="8"/>
        <v>270.78428235734208</v>
      </c>
      <c r="J34" s="75">
        <f t="shared" si="8"/>
        <v>244.29647214997604</v>
      </c>
    </row>
    <row r="35" spans="1:10">
      <c r="A35" s="73" t="s">
        <v>93</v>
      </c>
      <c r="B35" s="6">
        <f t="shared" ref="B35:J35" si="9">AVEDEV(B6:B20)</f>
        <v>2105.0659288888896</v>
      </c>
      <c r="C35" s="6">
        <f t="shared" si="9"/>
        <v>1228.503813333333</v>
      </c>
      <c r="D35" s="6">
        <f t="shared" si="9"/>
        <v>952.62450666666666</v>
      </c>
      <c r="E35" s="6">
        <f t="shared" si="9"/>
        <v>1773.8968799999993</v>
      </c>
      <c r="F35" s="6">
        <f t="shared" si="9"/>
        <v>1057.9728266666666</v>
      </c>
      <c r="G35" s="6">
        <f t="shared" si="9"/>
        <v>832.35991999999999</v>
      </c>
      <c r="H35" s="6">
        <f t="shared" si="9"/>
        <v>348.19258666666667</v>
      </c>
      <c r="I35" s="6">
        <f t="shared" si="9"/>
        <v>185.69251555555556</v>
      </c>
      <c r="J35" s="6">
        <f t="shared" si="9"/>
        <v>172.0075377777778</v>
      </c>
    </row>
    <row r="36" spans="1:10">
      <c r="B36" s="6"/>
    </row>
  </sheetData>
  <mergeCells count="9">
    <mergeCell ref="A23:J23"/>
    <mergeCell ref="A1:J1"/>
    <mergeCell ref="A2:A4"/>
    <mergeCell ref="B2:J2"/>
    <mergeCell ref="B3:B4"/>
    <mergeCell ref="C3:C4"/>
    <mergeCell ref="D3:D4"/>
    <mergeCell ref="E3:G3"/>
    <mergeCell ref="H3:J3"/>
  </mergeCells>
  <pageMargins left="0.511811024" right="0.511811024" top="0.78740157499999996" bottom="0.78740157499999996" header="0.31496062000000002" footer="0.31496062000000002"/>
  <ignoredErrors>
    <ignoredError sqref="B24 B25:B28 B33:B35 C24:J35"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E0568-2F2B-4579-967E-15A6F0422023}">
  <dimension ref="A1:L219"/>
  <sheetViews>
    <sheetView showGridLines="0" workbookViewId="0">
      <pane xSplit="1" ySplit="5" topLeftCell="B30" activePane="bottomRight" state="frozenSplit"/>
      <selection pane="topRight" activeCell="B1" sqref="B1"/>
      <selection pane="bottomLeft" activeCell="A6" sqref="A6"/>
      <selection pane="bottomRight" activeCell="C93" sqref="C93"/>
    </sheetView>
  </sheetViews>
  <sheetFormatPr defaultRowHeight="14.4"/>
  <cols>
    <col min="1" max="1" width="19.88671875" bestFit="1" customWidth="1"/>
    <col min="2" max="10" width="14.77734375" customWidth="1"/>
  </cols>
  <sheetData>
    <row r="1" spans="1:10">
      <c r="A1" s="156"/>
      <c r="B1" s="156"/>
      <c r="C1" s="156"/>
      <c r="D1" s="156"/>
      <c r="E1" s="156"/>
      <c r="F1" s="156"/>
      <c r="G1" s="156"/>
      <c r="H1" s="156"/>
      <c r="I1" s="156"/>
      <c r="J1" s="156"/>
    </row>
    <row r="2" spans="1:10" ht="44.4" customHeight="1">
      <c r="A2" s="136" t="s">
        <v>25</v>
      </c>
      <c r="B2" s="136"/>
      <c r="C2" s="136"/>
      <c r="D2" s="136"/>
      <c r="E2" s="136"/>
      <c r="F2" s="136"/>
      <c r="G2" s="136"/>
      <c r="H2" s="136"/>
      <c r="I2" s="136"/>
      <c r="J2" s="136"/>
    </row>
    <row r="3" spans="1:10">
      <c r="A3" s="137" t="s">
        <v>26</v>
      </c>
      <c r="B3" s="140" t="s">
        <v>27</v>
      </c>
      <c r="C3" s="140"/>
      <c r="D3" s="140"/>
      <c r="E3" s="140"/>
      <c r="F3" s="140"/>
      <c r="G3" s="140"/>
      <c r="H3" s="140"/>
      <c r="I3" s="140"/>
      <c r="J3" s="144"/>
    </row>
    <row r="4" spans="1:10">
      <c r="A4" s="137"/>
      <c r="B4" s="140" t="s">
        <v>3</v>
      </c>
      <c r="C4" s="140" t="s">
        <v>4</v>
      </c>
      <c r="D4" s="140" t="s">
        <v>5</v>
      </c>
      <c r="E4" s="140" t="s">
        <v>6</v>
      </c>
      <c r="F4" s="140"/>
      <c r="G4" s="140"/>
      <c r="H4" s="140" t="s">
        <v>7</v>
      </c>
      <c r="I4" s="140"/>
      <c r="J4" s="144"/>
    </row>
    <row r="5" spans="1:10">
      <c r="A5" s="157"/>
      <c r="B5" s="158"/>
      <c r="C5" s="158"/>
      <c r="D5" s="158"/>
      <c r="E5" s="41" t="s">
        <v>3</v>
      </c>
      <c r="F5" s="41" t="s">
        <v>4</v>
      </c>
      <c r="G5" s="41" t="s">
        <v>5</v>
      </c>
      <c r="H5" s="41" t="s">
        <v>3</v>
      </c>
      <c r="I5" s="41" t="s">
        <v>4</v>
      </c>
      <c r="J5" s="42" t="s">
        <v>5</v>
      </c>
    </row>
    <row r="6" spans="1:10">
      <c r="A6" s="39" t="s">
        <v>8</v>
      </c>
      <c r="B6" s="40">
        <v>191918.64300000001</v>
      </c>
      <c r="C6" s="40">
        <v>92778.225999999995</v>
      </c>
      <c r="D6" s="40">
        <v>99140.417000000001</v>
      </c>
      <c r="E6" s="40">
        <v>162665.46100000001</v>
      </c>
      <c r="F6" s="40">
        <v>77476.828999999998</v>
      </c>
      <c r="G6" s="40">
        <v>85188.631999999998</v>
      </c>
      <c r="H6" s="40">
        <v>29253.182000000001</v>
      </c>
      <c r="I6" s="40">
        <v>15301.397000000001</v>
      </c>
      <c r="J6" s="40">
        <v>13951.785</v>
      </c>
    </row>
    <row r="7" spans="1:10">
      <c r="A7" s="9" t="s">
        <v>28</v>
      </c>
      <c r="B7" s="11">
        <v>5431.7460000000001</v>
      </c>
      <c r="C7" s="11">
        <v>2759.2820000000002</v>
      </c>
      <c r="D7" s="11">
        <v>2672.4639999999999</v>
      </c>
      <c r="E7" s="11">
        <v>4492.8590000000004</v>
      </c>
      <c r="F7" s="11">
        <v>2275.3919999999998</v>
      </c>
      <c r="G7" s="11">
        <v>2217.4670000000001</v>
      </c>
      <c r="H7" s="11">
        <v>938.88699999999994</v>
      </c>
      <c r="I7" s="11">
        <v>483.89</v>
      </c>
      <c r="J7" s="11">
        <v>454.99700000000001</v>
      </c>
    </row>
    <row r="8" spans="1:10">
      <c r="A8" s="9" t="s">
        <v>29</v>
      </c>
      <c r="B8" s="11">
        <v>2868.0210000000002</v>
      </c>
      <c r="C8" s="11">
        <v>1471.1569999999999</v>
      </c>
      <c r="D8" s="11">
        <v>1396.864</v>
      </c>
      <c r="E8" s="11">
        <v>2339.9</v>
      </c>
      <c r="F8" s="11">
        <v>1202.866</v>
      </c>
      <c r="G8" s="11">
        <v>1137.0340000000001</v>
      </c>
      <c r="H8" s="11">
        <v>528.12099999999998</v>
      </c>
      <c r="I8" s="11">
        <v>268.291</v>
      </c>
      <c r="J8" s="11">
        <v>259.83</v>
      </c>
    </row>
    <row r="9" spans="1:10">
      <c r="A9" s="9" t="s">
        <v>30</v>
      </c>
      <c r="B9" s="11">
        <v>5962.0540000000001</v>
      </c>
      <c r="C9" s="11">
        <v>3058.3879999999999</v>
      </c>
      <c r="D9" s="11">
        <v>2903.6660000000002</v>
      </c>
      <c r="E9" s="11">
        <v>4847.2719999999999</v>
      </c>
      <c r="F9" s="11">
        <v>2484.6419999999998</v>
      </c>
      <c r="G9" s="11">
        <v>2362.63</v>
      </c>
      <c r="H9" s="11">
        <v>1114.7819999999999</v>
      </c>
      <c r="I9" s="11">
        <v>573.74599999999998</v>
      </c>
      <c r="J9" s="11">
        <v>541.03599999999994</v>
      </c>
    </row>
    <row r="10" spans="1:10">
      <c r="A10" s="9" t="s">
        <v>31</v>
      </c>
      <c r="B10" s="11">
        <v>15864.449000000001</v>
      </c>
      <c r="C10" s="11">
        <v>8103.415</v>
      </c>
      <c r="D10" s="11">
        <v>7761.0339999999997</v>
      </c>
      <c r="E10" s="11">
        <v>12841.161</v>
      </c>
      <c r="F10" s="11">
        <v>6537.0370000000003</v>
      </c>
      <c r="G10" s="11">
        <v>6304.1239999999998</v>
      </c>
      <c r="H10" s="11">
        <v>3023.288</v>
      </c>
      <c r="I10" s="11">
        <v>1566.3779999999999</v>
      </c>
      <c r="J10" s="11">
        <v>1456.91</v>
      </c>
    </row>
    <row r="11" spans="1:10">
      <c r="A11" s="9" t="s">
        <v>32</v>
      </c>
      <c r="B11" s="11">
        <v>17478.969000000001</v>
      </c>
      <c r="C11" s="11">
        <v>8911.2379999999994</v>
      </c>
      <c r="D11" s="11">
        <v>8567.7309999999998</v>
      </c>
      <c r="E11" s="11">
        <v>14522.911</v>
      </c>
      <c r="F11" s="11">
        <v>7304.2740000000003</v>
      </c>
      <c r="G11" s="11">
        <v>7218.6369999999997</v>
      </c>
      <c r="H11" s="11">
        <v>2956.058</v>
      </c>
      <c r="I11" s="11">
        <v>1606.9639999999999</v>
      </c>
      <c r="J11" s="11">
        <v>1349.0940000000001</v>
      </c>
    </row>
    <row r="12" spans="1:10">
      <c r="A12" s="9" t="s">
        <v>33</v>
      </c>
      <c r="B12" s="11">
        <v>15590.86</v>
      </c>
      <c r="C12" s="11">
        <v>7955.3530000000001</v>
      </c>
      <c r="D12" s="11">
        <v>7635.5069999999996</v>
      </c>
      <c r="E12" s="11">
        <v>13517.519</v>
      </c>
      <c r="F12" s="11">
        <v>6834.518</v>
      </c>
      <c r="G12" s="11">
        <v>6683.0010000000002</v>
      </c>
      <c r="H12" s="11">
        <v>2073.3409999999999</v>
      </c>
      <c r="I12" s="11">
        <v>1120.835</v>
      </c>
      <c r="J12" s="11">
        <v>952.50599999999997</v>
      </c>
    </row>
    <row r="13" spans="1:10">
      <c r="A13" s="9" t="s">
        <v>34</v>
      </c>
      <c r="B13" s="11">
        <v>15275.576999999999</v>
      </c>
      <c r="C13" s="11">
        <v>7526.1880000000001</v>
      </c>
      <c r="D13" s="11">
        <v>7749.3890000000001</v>
      </c>
      <c r="E13" s="11">
        <v>13180.790999999999</v>
      </c>
      <c r="F13" s="11">
        <v>6476.6589999999997</v>
      </c>
      <c r="G13" s="11">
        <v>6704.1319999999996</v>
      </c>
      <c r="H13" s="11">
        <v>2094.7860000000001</v>
      </c>
      <c r="I13" s="11">
        <v>1049.529</v>
      </c>
      <c r="J13" s="11">
        <v>1045.2570000000001</v>
      </c>
    </row>
    <row r="14" spans="1:10">
      <c r="A14" s="9" t="s">
        <v>35</v>
      </c>
      <c r="B14" s="11">
        <v>32038.620999999999</v>
      </c>
      <c r="C14" s="11">
        <v>15462.605</v>
      </c>
      <c r="D14" s="11">
        <v>16576.016</v>
      </c>
      <c r="E14" s="11">
        <v>27586.733</v>
      </c>
      <c r="F14" s="11">
        <v>13154.498</v>
      </c>
      <c r="G14" s="11">
        <v>14432.235000000001</v>
      </c>
      <c r="H14" s="11">
        <v>4451.8879999999999</v>
      </c>
      <c r="I14" s="11">
        <v>2308.107</v>
      </c>
      <c r="J14" s="11">
        <v>2143.7809999999999</v>
      </c>
    </row>
    <row r="15" spans="1:10">
      <c r="A15" s="9" t="s">
        <v>36</v>
      </c>
      <c r="B15" s="11">
        <v>28143.847000000002</v>
      </c>
      <c r="C15" s="11">
        <v>13473.376</v>
      </c>
      <c r="D15" s="11">
        <v>14670.471</v>
      </c>
      <c r="E15" s="11">
        <v>24114.713</v>
      </c>
      <c r="F15" s="11">
        <v>11351.895</v>
      </c>
      <c r="G15" s="11">
        <v>12762.817999999999</v>
      </c>
      <c r="H15" s="11">
        <v>4029.134</v>
      </c>
      <c r="I15" s="11">
        <v>2121.4810000000002</v>
      </c>
      <c r="J15" s="11">
        <v>1907.653</v>
      </c>
    </row>
    <row r="16" spans="1:10">
      <c r="A16" s="9" t="s">
        <v>37</v>
      </c>
      <c r="B16" s="11">
        <v>23890.528999999999</v>
      </c>
      <c r="C16" s="11">
        <v>11111.763000000001</v>
      </c>
      <c r="D16" s="11">
        <v>12778.766</v>
      </c>
      <c r="E16" s="11">
        <v>20471.784</v>
      </c>
      <c r="F16" s="11">
        <v>9324.8279999999995</v>
      </c>
      <c r="G16" s="11">
        <v>11146.956</v>
      </c>
      <c r="H16" s="11">
        <v>3418.7449999999999</v>
      </c>
      <c r="I16" s="11">
        <v>1786.9349999999999</v>
      </c>
      <c r="J16" s="11">
        <v>1631.81</v>
      </c>
    </row>
    <row r="17" spans="1:10">
      <c r="A17" s="9" t="s">
        <v>38</v>
      </c>
      <c r="B17" s="11">
        <v>29373.97</v>
      </c>
      <c r="C17" s="11">
        <v>12945.460999999999</v>
      </c>
      <c r="D17" s="11">
        <v>16428.508999999998</v>
      </c>
      <c r="E17" s="11">
        <v>24749.817999999999</v>
      </c>
      <c r="F17" s="11">
        <v>10530.22</v>
      </c>
      <c r="G17" s="11">
        <v>14219.598</v>
      </c>
      <c r="H17" s="11">
        <v>4624.152</v>
      </c>
      <c r="I17" s="11">
        <v>2415.241</v>
      </c>
      <c r="J17" s="11">
        <v>2208.9110000000001</v>
      </c>
    </row>
    <row r="18" spans="1:10">
      <c r="A18" s="39" t="s">
        <v>39</v>
      </c>
      <c r="B18" s="40">
        <v>174501.625</v>
      </c>
      <c r="C18" s="40">
        <v>83951.938999999998</v>
      </c>
      <c r="D18" s="40">
        <v>90549.686000000002</v>
      </c>
      <c r="E18" s="40">
        <v>151032.326</v>
      </c>
      <c r="F18" s="40">
        <v>71953.319000000003</v>
      </c>
      <c r="G18" s="40">
        <v>79079.006999999998</v>
      </c>
      <c r="H18" s="40">
        <v>23469.298999999999</v>
      </c>
      <c r="I18" s="40">
        <v>11998.62</v>
      </c>
      <c r="J18" s="40">
        <v>11470.679</v>
      </c>
    </row>
    <row r="19" spans="1:10">
      <c r="A19" s="9" t="s">
        <v>28</v>
      </c>
      <c r="B19" s="11">
        <v>2123.3829999999998</v>
      </c>
      <c r="C19" s="11">
        <v>1065.452</v>
      </c>
      <c r="D19" s="11">
        <v>1057.931</v>
      </c>
      <c r="E19" s="11">
        <v>1851.8</v>
      </c>
      <c r="F19" s="11">
        <v>926.77599999999995</v>
      </c>
      <c r="G19" s="11">
        <v>925.024</v>
      </c>
      <c r="H19" s="11">
        <v>271.58300000000003</v>
      </c>
      <c r="I19" s="11">
        <v>138.67599999999999</v>
      </c>
      <c r="J19" s="11">
        <v>132.90700000000001</v>
      </c>
    </row>
    <row r="20" spans="1:10">
      <c r="A20" s="9" t="s">
        <v>29</v>
      </c>
      <c r="B20" s="11">
        <v>2306.0740000000001</v>
      </c>
      <c r="C20" s="11">
        <v>1163.0029999999999</v>
      </c>
      <c r="D20" s="11">
        <v>1143.0709999999999</v>
      </c>
      <c r="E20" s="11">
        <v>1952.4179999999999</v>
      </c>
      <c r="F20" s="11">
        <v>996.77800000000002</v>
      </c>
      <c r="G20" s="11">
        <v>955.64</v>
      </c>
      <c r="H20" s="11">
        <v>353.65600000000001</v>
      </c>
      <c r="I20" s="11">
        <v>166.22499999999999</v>
      </c>
      <c r="J20" s="11">
        <v>187.43100000000001</v>
      </c>
    </row>
    <row r="21" spans="1:10">
      <c r="A21" s="9" t="s">
        <v>30</v>
      </c>
      <c r="B21" s="11">
        <v>5530.768</v>
      </c>
      <c r="C21" s="11">
        <v>2801.4569999999999</v>
      </c>
      <c r="D21" s="11">
        <v>2729.3110000000001</v>
      </c>
      <c r="E21" s="11">
        <v>4584.9989999999998</v>
      </c>
      <c r="F21" s="11">
        <v>2321.6680000000001</v>
      </c>
      <c r="G21" s="11">
        <v>2263.3310000000001</v>
      </c>
      <c r="H21" s="11">
        <v>945.76900000000001</v>
      </c>
      <c r="I21" s="11">
        <v>479.78899999999999</v>
      </c>
      <c r="J21" s="11">
        <v>465.98</v>
      </c>
    </row>
    <row r="22" spans="1:10">
      <c r="A22" s="9" t="s">
        <v>31</v>
      </c>
      <c r="B22" s="11">
        <v>15614.924999999999</v>
      </c>
      <c r="C22" s="11">
        <v>7939.6109999999999</v>
      </c>
      <c r="D22" s="11">
        <v>7675.3140000000003</v>
      </c>
      <c r="E22" s="11">
        <v>12675.091</v>
      </c>
      <c r="F22" s="11">
        <v>6427.98</v>
      </c>
      <c r="G22" s="11">
        <v>6247.1109999999999</v>
      </c>
      <c r="H22" s="11">
        <v>2939.8339999999998</v>
      </c>
      <c r="I22" s="11">
        <v>1511.6310000000001</v>
      </c>
      <c r="J22" s="11">
        <v>1428.203</v>
      </c>
    </row>
    <row r="23" spans="1:10">
      <c r="A23" s="9" t="s">
        <v>32</v>
      </c>
      <c r="B23" s="11">
        <v>17336.662</v>
      </c>
      <c r="C23" s="11">
        <v>8814.4599999999991</v>
      </c>
      <c r="D23" s="11">
        <v>8522.2019999999993</v>
      </c>
      <c r="E23" s="11">
        <v>14431.12</v>
      </c>
      <c r="F23" s="11">
        <v>7241.5680000000002</v>
      </c>
      <c r="G23" s="11">
        <v>7189.5519999999997</v>
      </c>
      <c r="H23" s="11">
        <v>2905.5419999999999</v>
      </c>
      <c r="I23" s="11">
        <v>1572.8920000000001</v>
      </c>
      <c r="J23" s="11">
        <v>1332.65</v>
      </c>
    </row>
    <row r="24" spans="1:10">
      <c r="A24" s="9" t="s">
        <v>33</v>
      </c>
      <c r="B24" s="11">
        <v>15390.482</v>
      </c>
      <c r="C24" s="11">
        <v>7815.3010000000004</v>
      </c>
      <c r="D24" s="11">
        <v>7575.1809999999996</v>
      </c>
      <c r="E24" s="11">
        <v>13392.464</v>
      </c>
      <c r="F24" s="11">
        <v>6751.7569999999996</v>
      </c>
      <c r="G24" s="11">
        <v>6640.7070000000003</v>
      </c>
      <c r="H24" s="11">
        <v>1998.018</v>
      </c>
      <c r="I24" s="11">
        <v>1063.5440000000001</v>
      </c>
      <c r="J24" s="11">
        <v>934.47400000000005</v>
      </c>
    </row>
    <row r="25" spans="1:10">
      <c r="A25" s="9" t="s">
        <v>34</v>
      </c>
      <c r="B25" s="11">
        <v>14979.109</v>
      </c>
      <c r="C25" s="11">
        <v>7341.4939999999997</v>
      </c>
      <c r="D25" s="11">
        <v>7637.6149999999998</v>
      </c>
      <c r="E25" s="11">
        <v>13010.717000000001</v>
      </c>
      <c r="F25" s="11">
        <v>6376.174</v>
      </c>
      <c r="G25" s="11">
        <v>6634.5429999999997</v>
      </c>
      <c r="H25" s="11">
        <v>1968.3920000000001</v>
      </c>
      <c r="I25" s="11">
        <v>965.32</v>
      </c>
      <c r="J25" s="11">
        <v>1003.072</v>
      </c>
    </row>
    <row r="26" spans="1:10">
      <c r="A26" s="9" t="s">
        <v>35</v>
      </c>
      <c r="B26" s="11">
        <v>30764.99</v>
      </c>
      <c r="C26" s="11">
        <v>14672.691999999999</v>
      </c>
      <c r="D26" s="11">
        <v>16092.298000000001</v>
      </c>
      <c r="E26" s="11">
        <v>26894.758000000002</v>
      </c>
      <c r="F26" s="11">
        <v>12753.172</v>
      </c>
      <c r="G26" s="11">
        <v>14141.585999999999</v>
      </c>
      <c r="H26" s="11">
        <v>3870.232</v>
      </c>
      <c r="I26" s="11">
        <v>1919.52</v>
      </c>
      <c r="J26" s="11">
        <v>1950.712</v>
      </c>
    </row>
    <row r="27" spans="1:10">
      <c r="A27" s="9" t="s">
        <v>36</v>
      </c>
      <c r="B27" s="11">
        <v>26168.579000000002</v>
      </c>
      <c r="C27" s="11">
        <v>12322.41</v>
      </c>
      <c r="D27" s="11">
        <v>13846.169</v>
      </c>
      <c r="E27" s="11">
        <v>22984.867999999999</v>
      </c>
      <c r="F27" s="11">
        <v>10727.367</v>
      </c>
      <c r="G27" s="11">
        <v>12257.501</v>
      </c>
      <c r="H27" s="11">
        <v>3183.7109999999998</v>
      </c>
      <c r="I27" s="11">
        <v>1595.0429999999999</v>
      </c>
      <c r="J27" s="11">
        <v>1588.6679999999999</v>
      </c>
    </row>
    <row r="28" spans="1:10">
      <c r="A28" s="9" t="s">
        <v>37</v>
      </c>
      <c r="B28" s="11">
        <v>21468.848999999998</v>
      </c>
      <c r="C28" s="11">
        <v>9888.83</v>
      </c>
      <c r="D28" s="11">
        <v>11580.019</v>
      </c>
      <c r="E28" s="11">
        <v>18992.519</v>
      </c>
      <c r="F28" s="11">
        <v>8627.8430000000008</v>
      </c>
      <c r="G28" s="11">
        <v>10364.675999999999</v>
      </c>
      <c r="H28" s="11">
        <v>2476.33</v>
      </c>
      <c r="I28" s="11">
        <v>1260.9870000000001</v>
      </c>
      <c r="J28" s="11">
        <v>1215.3430000000001</v>
      </c>
    </row>
    <row r="29" spans="1:10">
      <c r="A29" s="9" t="s">
        <v>38</v>
      </c>
      <c r="B29" s="11">
        <v>22817.804</v>
      </c>
      <c r="C29" s="11">
        <v>10127.228999999999</v>
      </c>
      <c r="D29" s="11">
        <v>12690.575000000001</v>
      </c>
      <c r="E29" s="11">
        <v>20261.572</v>
      </c>
      <c r="F29" s="11">
        <v>8802.2360000000008</v>
      </c>
      <c r="G29" s="11">
        <v>11459.335999999999</v>
      </c>
      <c r="H29" s="11">
        <v>2556.232</v>
      </c>
      <c r="I29" s="11">
        <v>1324.9929999999999</v>
      </c>
      <c r="J29" s="11">
        <v>1231.239</v>
      </c>
    </row>
    <row r="30" spans="1:10">
      <c r="A30" s="39" t="s">
        <v>40</v>
      </c>
      <c r="B30" s="40">
        <v>17417.018</v>
      </c>
      <c r="C30" s="40">
        <v>8826.2870000000003</v>
      </c>
      <c r="D30" s="40">
        <v>8590.7309999999998</v>
      </c>
      <c r="E30" s="40">
        <v>11633.135</v>
      </c>
      <c r="F30" s="40">
        <v>5523.51</v>
      </c>
      <c r="G30" s="40">
        <v>6109.625</v>
      </c>
      <c r="H30" s="40">
        <v>5783.8829999999998</v>
      </c>
      <c r="I30" s="40">
        <v>3302.777</v>
      </c>
      <c r="J30" s="40">
        <v>2481.1060000000002</v>
      </c>
    </row>
    <row r="31" spans="1:10">
      <c r="A31" s="9" t="s">
        <v>28</v>
      </c>
      <c r="B31" s="11">
        <v>3308.3629999999998</v>
      </c>
      <c r="C31" s="11">
        <v>1693.83</v>
      </c>
      <c r="D31" s="11">
        <v>1614.5329999999999</v>
      </c>
      <c r="E31" s="11">
        <v>2641.0590000000002</v>
      </c>
      <c r="F31" s="11">
        <v>1348.616</v>
      </c>
      <c r="G31" s="11">
        <v>1292.443</v>
      </c>
      <c r="H31" s="11">
        <v>667.30399999999997</v>
      </c>
      <c r="I31" s="11">
        <v>345.214</v>
      </c>
      <c r="J31" s="11">
        <v>322.08999999999997</v>
      </c>
    </row>
    <row r="32" spans="1:10">
      <c r="A32" s="9" t="s">
        <v>29</v>
      </c>
      <c r="B32" s="11">
        <v>561.947</v>
      </c>
      <c r="C32" s="11">
        <v>308.154</v>
      </c>
      <c r="D32" s="11">
        <v>253.79300000000001</v>
      </c>
      <c r="E32" s="11">
        <v>387.48200000000003</v>
      </c>
      <c r="F32" s="11">
        <v>206.08799999999999</v>
      </c>
      <c r="G32" s="11">
        <v>181.39400000000001</v>
      </c>
      <c r="H32" s="11">
        <v>174.465</v>
      </c>
      <c r="I32" s="11">
        <v>102.066</v>
      </c>
      <c r="J32" s="11">
        <v>72.399000000000001</v>
      </c>
    </row>
    <row r="33" spans="1:12">
      <c r="A33" s="9" t="s">
        <v>30</v>
      </c>
      <c r="B33" s="11">
        <v>431.286</v>
      </c>
      <c r="C33" s="11">
        <v>256.93099999999998</v>
      </c>
      <c r="D33" s="11">
        <v>174.35499999999999</v>
      </c>
      <c r="E33" s="11">
        <v>262.27300000000002</v>
      </c>
      <c r="F33" s="11">
        <v>162.97399999999999</v>
      </c>
      <c r="G33" s="11">
        <v>99.299000000000007</v>
      </c>
      <c r="H33" s="11">
        <v>169.01300000000001</v>
      </c>
      <c r="I33" s="11">
        <v>93.956999999999994</v>
      </c>
      <c r="J33" s="11">
        <v>75.055999999999997</v>
      </c>
    </row>
    <row r="34" spans="1:12">
      <c r="A34" s="9" t="s">
        <v>31</v>
      </c>
      <c r="B34" s="11">
        <v>249.524</v>
      </c>
      <c r="C34" s="11">
        <v>163.804</v>
      </c>
      <c r="D34" s="11">
        <v>85.72</v>
      </c>
      <c r="E34" s="11">
        <v>166.07</v>
      </c>
      <c r="F34" s="11">
        <v>109.057</v>
      </c>
      <c r="G34" s="11">
        <v>57.012999999999998</v>
      </c>
      <c r="H34" s="11">
        <v>83.453999999999994</v>
      </c>
      <c r="I34" s="11">
        <v>54.747</v>
      </c>
      <c r="J34" s="11">
        <v>28.707000000000001</v>
      </c>
    </row>
    <row r="35" spans="1:12">
      <c r="A35" s="9" t="s">
        <v>32</v>
      </c>
      <c r="B35" s="11">
        <v>142.30699999999999</v>
      </c>
      <c r="C35" s="11">
        <v>96.778000000000006</v>
      </c>
      <c r="D35" s="11">
        <v>45.529000000000003</v>
      </c>
      <c r="E35" s="11">
        <v>91.790999999999997</v>
      </c>
      <c r="F35" s="11">
        <v>62.706000000000003</v>
      </c>
      <c r="G35" s="11">
        <v>29.085000000000001</v>
      </c>
      <c r="H35" s="11">
        <v>50.515999999999998</v>
      </c>
      <c r="I35" s="11">
        <v>34.072000000000003</v>
      </c>
      <c r="J35" s="11">
        <v>16.443999999999999</v>
      </c>
    </row>
    <row r="36" spans="1:12">
      <c r="A36" s="9" t="s">
        <v>33</v>
      </c>
      <c r="B36" s="11">
        <v>200.37799999999999</v>
      </c>
      <c r="C36" s="11">
        <v>140.05199999999999</v>
      </c>
      <c r="D36" s="11">
        <v>60.326000000000001</v>
      </c>
      <c r="E36" s="11">
        <v>125.05500000000001</v>
      </c>
      <c r="F36" s="11">
        <v>82.760999999999996</v>
      </c>
      <c r="G36" s="11">
        <v>42.293999999999997</v>
      </c>
      <c r="H36" s="11">
        <v>75.322999999999993</v>
      </c>
      <c r="I36" s="11">
        <v>57.290999999999997</v>
      </c>
      <c r="J36" s="11">
        <v>18.032</v>
      </c>
    </row>
    <row r="37" spans="1:12">
      <c r="A37" s="9" t="s">
        <v>34</v>
      </c>
      <c r="B37" s="11">
        <v>296.46800000000002</v>
      </c>
      <c r="C37" s="11">
        <v>184.69399999999999</v>
      </c>
      <c r="D37" s="11">
        <v>111.774</v>
      </c>
      <c r="E37" s="11">
        <v>170.07400000000001</v>
      </c>
      <c r="F37" s="11">
        <v>100.485</v>
      </c>
      <c r="G37" s="11">
        <v>69.588999999999999</v>
      </c>
      <c r="H37" s="11">
        <v>126.39400000000001</v>
      </c>
      <c r="I37" s="11">
        <v>84.209000000000003</v>
      </c>
      <c r="J37" s="11">
        <v>42.185000000000002</v>
      </c>
    </row>
    <row r="38" spans="1:12">
      <c r="A38" s="9" t="s">
        <v>35</v>
      </c>
      <c r="B38" s="11">
        <v>1273.6310000000001</v>
      </c>
      <c r="C38" s="11">
        <v>789.91300000000001</v>
      </c>
      <c r="D38" s="11">
        <v>483.71800000000002</v>
      </c>
      <c r="E38" s="11">
        <v>691.97500000000002</v>
      </c>
      <c r="F38" s="11">
        <v>401.32600000000002</v>
      </c>
      <c r="G38" s="11">
        <v>290.649</v>
      </c>
      <c r="H38" s="11">
        <v>581.65599999999995</v>
      </c>
      <c r="I38" s="11">
        <v>388.58699999999999</v>
      </c>
      <c r="J38" s="11">
        <v>193.06899999999999</v>
      </c>
    </row>
    <row r="39" spans="1:12">
      <c r="A39" s="9" t="s">
        <v>36</v>
      </c>
      <c r="B39" s="11">
        <v>1975.268</v>
      </c>
      <c r="C39" s="11">
        <v>1150.9659999999999</v>
      </c>
      <c r="D39" s="11">
        <v>824.30200000000002</v>
      </c>
      <c r="E39" s="11">
        <v>1129.845</v>
      </c>
      <c r="F39" s="11">
        <v>624.52800000000002</v>
      </c>
      <c r="G39" s="11">
        <v>505.31700000000001</v>
      </c>
      <c r="H39" s="11">
        <v>845.423</v>
      </c>
      <c r="I39" s="11">
        <v>526.43799999999999</v>
      </c>
      <c r="J39" s="11">
        <v>318.98500000000001</v>
      </c>
    </row>
    <row r="40" spans="1:12">
      <c r="A40" s="9" t="s">
        <v>37</v>
      </c>
      <c r="B40" s="11">
        <v>2421.6799999999998</v>
      </c>
      <c r="C40" s="11">
        <v>1222.933</v>
      </c>
      <c r="D40" s="11">
        <v>1198.7470000000001</v>
      </c>
      <c r="E40" s="11">
        <v>1479.2650000000001</v>
      </c>
      <c r="F40" s="11">
        <v>696.98500000000001</v>
      </c>
      <c r="G40" s="11">
        <v>782.28</v>
      </c>
      <c r="H40" s="11">
        <v>942.41499999999996</v>
      </c>
      <c r="I40" s="11">
        <v>525.94799999999998</v>
      </c>
      <c r="J40" s="11">
        <v>416.46699999999998</v>
      </c>
    </row>
    <row r="41" spans="1:12">
      <c r="A41" s="9" t="s">
        <v>38</v>
      </c>
      <c r="B41" s="11">
        <v>6556.1660000000002</v>
      </c>
      <c r="C41" s="11">
        <v>2818.232</v>
      </c>
      <c r="D41" s="11">
        <v>3737.9340000000002</v>
      </c>
      <c r="E41" s="11">
        <v>4488.2460000000001</v>
      </c>
      <c r="F41" s="11">
        <v>1727.9839999999999</v>
      </c>
      <c r="G41" s="11">
        <v>2760.2620000000002</v>
      </c>
      <c r="H41" s="11">
        <v>2067.92</v>
      </c>
      <c r="I41" s="11">
        <v>1090.248</v>
      </c>
      <c r="J41" s="11">
        <v>977.67200000000003</v>
      </c>
    </row>
    <row r="42" spans="1:12">
      <c r="A42" s="10"/>
      <c r="B42" s="12"/>
      <c r="C42" s="12"/>
      <c r="D42" s="12"/>
      <c r="E42" s="12"/>
      <c r="F42" s="12"/>
      <c r="G42" s="12"/>
      <c r="H42" s="12"/>
      <c r="I42" s="12"/>
      <c r="J42" s="12"/>
    </row>
    <row r="43" spans="1:12">
      <c r="A43" s="13"/>
      <c r="B43" s="14"/>
      <c r="C43" s="14"/>
      <c r="D43" s="14"/>
      <c r="E43" s="14"/>
      <c r="F43" s="14"/>
      <c r="G43" s="14"/>
      <c r="H43" s="14"/>
      <c r="I43" s="14"/>
      <c r="J43" s="14"/>
    </row>
    <row r="44" spans="1:12">
      <c r="A44" s="141" t="s">
        <v>24</v>
      </c>
      <c r="B44" s="141"/>
      <c r="C44" s="141"/>
      <c r="D44" s="141"/>
      <c r="E44" s="141"/>
      <c r="F44" s="141"/>
      <c r="G44" s="141"/>
      <c r="H44" s="141"/>
      <c r="I44" s="141"/>
      <c r="J44" s="141"/>
    </row>
    <row r="46" spans="1:12">
      <c r="A46" s="39" t="s">
        <v>114</v>
      </c>
      <c r="B46" s="72"/>
      <c r="C46" s="72"/>
      <c r="D46" s="72"/>
      <c r="E46" s="72"/>
      <c r="F46" s="72"/>
      <c r="G46" s="72"/>
      <c r="H46" s="72"/>
      <c r="I46" s="72"/>
      <c r="J46" s="72"/>
    </row>
    <row r="47" spans="1:12">
      <c r="A47" s="36" t="s">
        <v>86</v>
      </c>
      <c r="B47" s="38">
        <f>SMALL(B7:B17,1)</f>
        <v>2868.0210000000002</v>
      </c>
      <c r="C47" s="38">
        <f t="shared" ref="C47:J47" si="0">SMALL(C7:C17,1)</f>
        <v>1471.1569999999999</v>
      </c>
      <c r="D47" s="38">
        <f t="shared" si="0"/>
        <v>1396.864</v>
      </c>
      <c r="E47" s="38">
        <f t="shared" si="0"/>
        <v>2339.9</v>
      </c>
      <c r="F47" s="38">
        <f t="shared" si="0"/>
        <v>1202.866</v>
      </c>
      <c r="G47" s="38">
        <f t="shared" si="0"/>
        <v>1137.0340000000001</v>
      </c>
      <c r="H47" s="38">
        <f t="shared" si="0"/>
        <v>528.12099999999998</v>
      </c>
      <c r="I47" s="38">
        <f t="shared" si="0"/>
        <v>268.291</v>
      </c>
      <c r="J47" s="38">
        <f t="shared" si="0"/>
        <v>259.83</v>
      </c>
      <c r="K47" s="38"/>
      <c r="L47" s="38"/>
    </row>
    <row r="48" spans="1:12">
      <c r="A48" s="78" t="s">
        <v>88</v>
      </c>
      <c r="B48" s="79">
        <f>QUARTILE(B7:B17,1)</f>
        <v>10618.815500000001</v>
      </c>
      <c r="C48" s="79">
        <f t="shared" ref="C48:J48" si="1">QUARTILE(C7:C17,1)</f>
        <v>5292.2880000000005</v>
      </c>
      <c r="D48" s="79">
        <f t="shared" si="1"/>
        <v>5269.5864999999994</v>
      </c>
      <c r="E48" s="79">
        <f t="shared" si="1"/>
        <v>8844.2165000000005</v>
      </c>
      <c r="F48" s="79">
        <f t="shared" si="1"/>
        <v>4480.6504999999997</v>
      </c>
      <c r="G48" s="79">
        <f t="shared" si="1"/>
        <v>4333.3770000000004</v>
      </c>
      <c r="H48" s="79">
        <f t="shared" si="1"/>
        <v>1594.0614999999998</v>
      </c>
      <c r="I48" s="79">
        <f t="shared" si="1"/>
        <v>811.63750000000005</v>
      </c>
      <c r="J48" s="79">
        <f t="shared" si="1"/>
        <v>746.77099999999996</v>
      </c>
      <c r="K48" s="38"/>
      <c r="L48" s="38"/>
    </row>
    <row r="49" spans="1:12">
      <c r="A49" s="78" t="s">
        <v>89</v>
      </c>
      <c r="B49" s="79">
        <f>QUARTILE(B7:B17,2)</f>
        <v>15864.449000000001</v>
      </c>
      <c r="C49" s="79">
        <f t="shared" ref="C49:J49" si="2">QUARTILE(C7:C17,2)</f>
        <v>8103.415</v>
      </c>
      <c r="D49" s="79">
        <f t="shared" si="2"/>
        <v>7761.0339999999997</v>
      </c>
      <c r="E49" s="79">
        <f t="shared" si="2"/>
        <v>13517.519</v>
      </c>
      <c r="F49" s="79">
        <f t="shared" si="2"/>
        <v>6834.518</v>
      </c>
      <c r="G49" s="79">
        <f t="shared" si="2"/>
        <v>6704.1319999999996</v>
      </c>
      <c r="H49" s="79">
        <f t="shared" si="2"/>
        <v>2956.058</v>
      </c>
      <c r="I49" s="79">
        <f t="shared" si="2"/>
        <v>1566.3779999999999</v>
      </c>
      <c r="J49" s="79">
        <f t="shared" si="2"/>
        <v>1349.0940000000001</v>
      </c>
      <c r="K49" s="38"/>
      <c r="L49" s="38"/>
    </row>
    <row r="50" spans="1:12">
      <c r="A50" s="78" t="s">
        <v>90</v>
      </c>
      <c r="B50" s="79">
        <f>QUARTILE(B7:B17,3)</f>
        <v>26017.188000000002</v>
      </c>
      <c r="C50" s="79">
        <f t="shared" ref="C50:J50" si="3">QUARTILE(C7:C17,3)</f>
        <v>12028.612000000001</v>
      </c>
      <c r="D50" s="79">
        <f t="shared" si="3"/>
        <v>13724.6185</v>
      </c>
      <c r="E50" s="79">
        <f t="shared" si="3"/>
        <v>22293.248500000002</v>
      </c>
      <c r="F50" s="79">
        <f t="shared" si="3"/>
        <v>9927.5239999999994</v>
      </c>
      <c r="G50" s="79">
        <f t="shared" si="3"/>
        <v>11954.886999999999</v>
      </c>
      <c r="H50" s="79">
        <f t="shared" si="3"/>
        <v>3723.9395</v>
      </c>
      <c r="I50" s="79">
        <f t="shared" si="3"/>
        <v>1954.2080000000001</v>
      </c>
      <c r="J50" s="79">
        <f t="shared" si="3"/>
        <v>1769.7314999999999</v>
      </c>
      <c r="K50" s="38"/>
      <c r="L50" s="38"/>
    </row>
    <row r="51" spans="1:12">
      <c r="A51" s="36" t="s">
        <v>91</v>
      </c>
      <c r="B51" s="38">
        <f>LARGE(B7:B17,1)</f>
        <v>32038.620999999999</v>
      </c>
      <c r="C51" s="38">
        <f t="shared" ref="C51:J51" si="4">LARGE(C7:C17,1)</f>
        <v>15462.605</v>
      </c>
      <c r="D51" s="38">
        <f t="shared" si="4"/>
        <v>16576.016</v>
      </c>
      <c r="E51" s="38">
        <f t="shared" si="4"/>
        <v>27586.733</v>
      </c>
      <c r="F51" s="38">
        <f t="shared" si="4"/>
        <v>13154.498</v>
      </c>
      <c r="G51" s="38">
        <f t="shared" si="4"/>
        <v>14432.235000000001</v>
      </c>
      <c r="H51" s="38">
        <f t="shared" si="4"/>
        <v>4624.152</v>
      </c>
      <c r="I51" s="38">
        <f t="shared" si="4"/>
        <v>2415.241</v>
      </c>
      <c r="J51" s="38">
        <f t="shared" si="4"/>
        <v>2208.9110000000001</v>
      </c>
      <c r="K51" s="38"/>
      <c r="L51" s="38"/>
    </row>
    <row r="52" spans="1:12">
      <c r="A52" s="36"/>
      <c r="B52" s="38"/>
      <c r="C52" s="38"/>
      <c r="D52" s="38"/>
      <c r="E52" s="38"/>
      <c r="F52" s="38"/>
      <c r="G52" s="38"/>
      <c r="H52" s="38"/>
      <c r="I52" s="38"/>
      <c r="J52" s="38"/>
      <c r="K52" s="38"/>
      <c r="L52" s="38"/>
    </row>
    <row r="53" spans="1:12">
      <c r="A53" s="36" t="s">
        <v>94</v>
      </c>
      <c r="B53" s="38">
        <f>B50-B48</f>
        <v>15398.372500000001</v>
      </c>
      <c r="C53" s="38">
        <f t="shared" ref="C53:J53" si="5">C50-C48</f>
        <v>6736.3240000000005</v>
      </c>
      <c r="D53" s="38">
        <f t="shared" si="5"/>
        <v>8455.0320000000011</v>
      </c>
      <c r="E53" s="38">
        <f t="shared" si="5"/>
        <v>13449.032000000001</v>
      </c>
      <c r="F53" s="38">
        <f t="shared" si="5"/>
        <v>5446.8734999999997</v>
      </c>
      <c r="G53" s="38">
        <f t="shared" si="5"/>
        <v>7621.5099999999984</v>
      </c>
      <c r="H53" s="38">
        <f t="shared" si="5"/>
        <v>2129.8780000000002</v>
      </c>
      <c r="I53" s="38">
        <f t="shared" si="5"/>
        <v>1142.5705</v>
      </c>
      <c r="J53" s="38">
        <f t="shared" si="5"/>
        <v>1022.9604999999999</v>
      </c>
      <c r="K53" s="38"/>
      <c r="L53" s="38"/>
    </row>
    <row r="54" spans="1:12">
      <c r="A54" s="80" t="s">
        <v>95</v>
      </c>
      <c r="B54" s="81">
        <f>B51-B47</f>
        <v>29170.6</v>
      </c>
      <c r="C54" s="81">
        <f t="shared" ref="C54:J54" si="6">C51-C47</f>
        <v>13991.448</v>
      </c>
      <c r="D54" s="81">
        <f t="shared" si="6"/>
        <v>15179.152</v>
      </c>
      <c r="E54" s="81">
        <f t="shared" si="6"/>
        <v>25246.832999999999</v>
      </c>
      <c r="F54" s="81">
        <f t="shared" si="6"/>
        <v>11951.632</v>
      </c>
      <c r="G54" s="81">
        <f t="shared" si="6"/>
        <v>13295.201000000001</v>
      </c>
      <c r="H54" s="81">
        <f t="shared" si="6"/>
        <v>4096.0309999999999</v>
      </c>
      <c r="I54" s="81">
        <f t="shared" si="6"/>
        <v>2146.9499999999998</v>
      </c>
      <c r="J54" s="81">
        <f t="shared" si="6"/>
        <v>1949.0810000000001</v>
      </c>
      <c r="K54" s="38"/>
      <c r="L54" s="38"/>
    </row>
    <row r="55" spans="1:12">
      <c r="A55" s="36"/>
      <c r="B55" s="38"/>
      <c r="C55" s="38"/>
      <c r="D55" s="38"/>
      <c r="E55" s="38"/>
      <c r="F55" s="38"/>
      <c r="G55" s="38"/>
      <c r="H55" s="38"/>
      <c r="I55" s="38"/>
      <c r="J55" s="38"/>
      <c r="K55" s="38"/>
      <c r="L55" s="38"/>
    </row>
    <row r="56" spans="1:12">
      <c r="A56" s="36" t="s">
        <v>87</v>
      </c>
      <c r="B56" s="38">
        <f>AVERAGE(B7:B17)</f>
        <v>17447.149363636363</v>
      </c>
      <c r="C56" s="38">
        <f t="shared" ref="C56:J56" si="7">AVERAGE(C7:C17)</f>
        <v>8434.3841818181827</v>
      </c>
      <c r="D56" s="38">
        <f t="shared" si="7"/>
        <v>9012.7651818181839</v>
      </c>
      <c r="E56" s="38">
        <f t="shared" si="7"/>
        <v>14787.769181818183</v>
      </c>
      <c r="F56" s="38">
        <f t="shared" si="7"/>
        <v>7043.3480909090904</v>
      </c>
      <c r="G56" s="38">
        <f t="shared" si="7"/>
        <v>7744.4210909090907</v>
      </c>
      <c r="H56" s="38">
        <f t="shared" si="7"/>
        <v>2659.3801818181814</v>
      </c>
      <c r="I56" s="38">
        <f t="shared" si="7"/>
        <v>1391.0360909090907</v>
      </c>
      <c r="J56" s="38">
        <f t="shared" si="7"/>
        <v>1268.3440909090909</v>
      </c>
      <c r="K56" s="38"/>
      <c r="L56" s="38"/>
    </row>
    <row r="57" spans="1:12">
      <c r="A57" s="78" t="s">
        <v>92</v>
      </c>
      <c r="B57" s="79">
        <f>_xlfn.STDEV.S(B7:B17)</f>
        <v>10052.822407052407</v>
      </c>
      <c r="C57" s="79">
        <f t="shared" ref="C57:J57" si="8">_xlfn.STDEV.S(C7:C17)</f>
        <v>4618.3478826965547</v>
      </c>
      <c r="D57" s="79">
        <f t="shared" si="8"/>
        <v>5469.631844600086</v>
      </c>
      <c r="E57" s="79">
        <f t="shared" si="8"/>
        <v>8661.173428745893</v>
      </c>
      <c r="F57" s="79">
        <f t="shared" si="8"/>
        <v>3893.4402950476433</v>
      </c>
      <c r="G57" s="79">
        <f t="shared" si="8"/>
        <v>4807.7489731901633</v>
      </c>
      <c r="H57" s="79">
        <f t="shared" si="8"/>
        <v>1424.678005656986</v>
      </c>
      <c r="I57" s="79">
        <f t="shared" si="8"/>
        <v>748.24725133680954</v>
      </c>
      <c r="J57" s="79">
        <f t="shared" si="8"/>
        <v>677.57580101660267</v>
      </c>
      <c r="K57" s="38"/>
      <c r="L57" s="38"/>
    </row>
    <row r="58" spans="1:12">
      <c r="A58" s="36" t="s">
        <v>93</v>
      </c>
      <c r="B58" s="38">
        <f>AVEDEV(B7:B17)</f>
        <v>7943.6707603305777</v>
      </c>
      <c r="C58" s="38">
        <f t="shared" ref="C58:J58" si="9">AVEDEV(C7:C17)</f>
        <v>3587.7312892561986</v>
      </c>
      <c r="D58" s="38">
        <f t="shared" si="9"/>
        <v>4436.8547768595045</v>
      </c>
      <c r="E58" s="38">
        <f t="shared" si="9"/>
        <v>6867.6311404958687</v>
      </c>
      <c r="F58" s="38">
        <f t="shared" si="9"/>
        <v>2990.7226446280988</v>
      </c>
      <c r="G58" s="38">
        <f t="shared" si="9"/>
        <v>3924.3495702479336</v>
      </c>
      <c r="H58" s="38">
        <f t="shared" si="9"/>
        <v>1190.3607107438017</v>
      </c>
      <c r="I58" s="38">
        <f t="shared" si="9"/>
        <v>628.88899173553716</v>
      </c>
      <c r="J58" s="38">
        <f t="shared" si="9"/>
        <v>561.47171900826459</v>
      </c>
      <c r="K58" s="38"/>
      <c r="L58" s="38"/>
    </row>
    <row r="59" spans="1:12">
      <c r="A59" s="36"/>
      <c r="B59" s="38"/>
      <c r="C59" s="38"/>
      <c r="D59" s="38"/>
      <c r="E59" s="38"/>
      <c r="F59" s="38"/>
      <c r="G59" s="38"/>
      <c r="H59" s="38"/>
      <c r="I59" s="38"/>
      <c r="J59" s="38"/>
      <c r="K59" s="38"/>
      <c r="L59" s="38"/>
    </row>
    <row r="60" spans="1:12">
      <c r="A60" s="39" t="s">
        <v>39</v>
      </c>
      <c r="B60" s="72"/>
      <c r="C60" s="72"/>
      <c r="D60" s="72"/>
      <c r="E60" s="72"/>
      <c r="F60" s="72"/>
      <c r="G60" s="72"/>
      <c r="H60" s="72"/>
      <c r="I60" s="72"/>
      <c r="J60" s="72"/>
      <c r="K60" s="38"/>
      <c r="L60" s="38"/>
    </row>
    <row r="61" spans="1:12">
      <c r="A61" s="36" t="s">
        <v>86</v>
      </c>
      <c r="B61" s="38">
        <f t="shared" ref="B61:J61" si="10">SMALL(B19:B29,1)</f>
        <v>2123.3829999999998</v>
      </c>
      <c r="C61" s="38">
        <f t="shared" si="10"/>
        <v>1065.452</v>
      </c>
      <c r="D61" s="38">
        <f t="shared" si="10"/>
        <v>1057.931</v>
      </c>
      <c r="E61" s="38">
        <f t="shared" si="10"/>
        <v>1851.8</v>
      </c>
      <c r="F61" s="38">
        <f t="shared" si="10"/>
        <v>926.77599999999995</v>
      </c>
      <c r="G61" s="38">
        <f t="shared" si="10"/>
        <v>925.024</v>
      </c>
      <c r="H61" s="38">
        <f t="shared" si="10"/>
        <v>271.58300000000003</v>
      </c>
      <c r="I61" s="38">
        <f t="shared" si="10"/>
        <v>138.67599999999999</v>
      </c>
      <c r="J61" s="38">
        <f t="shared" si="10"/>
        <v>132.90700000000001</v>
      </c>
      <c r="K61" s="38"/>
      <c r="L61" s="38"/>
    </row>
    <row r="62" spans="1:12">
      <c r="A62" s="78" t="s">
        <v>88</v>
      </c>
      <c r="B62" s="79">
        <f t="shared" ref="B62:J62" si="11">QUARTILE(B19:B29,1)</f>
        <v>10254.9385</v>
      </c>
      <c r="C62" s="79">
        <f t="shared" si="11"/>
        <v>5071.4755000000005</v>
      </c>
      <c r="D62" s="79">
        <f t="shared" si="11"/>
        <v>5152.2459999999992</v>
      </c>
      <c r="E62" s="79">
        <f t="shared" si="11"/>
        <v>8630.0450000000001</v>
      </c>
      <c r="F62" s="79">
        <f t="shared" si="11"/>
        <v>4348.9210000000003</v>
      </c>
      <c r="G62" s="79">
        <f t="shared" si="11"/>
        <v>4255.2209999999995</v>
      </c>
      <c r="H62" s="79">
        <f t="shared" si="11"/>
        <v>1457.0805</v>
      </c>
      <c r="I62" s="79">
        <f t="shared" si="11"/>
        <v>722.55449999999996</v>
      </c>
      <c r="J62" s="79">
        <f t="shared" si="11"/>
        <v>700.22700000000009</v>
      </c>
      <c r="K62" s="38"/>
      <c r="L62" s="38"/>
    </row>
    <row r="63" spans="1:12">
      <c r="A63" s="78" t="s">
        <v>89</v>
      </c>
      <c r="B63" s="79">
        <f t="shared" ref="B63:J63" si="12">QUARTILE(B19:B29,2)</f>
        <v>15614.924999999999</v>
      </c>
      <c r="C63" s="79">
        <f t="shared" si="12"/>
        <v>7939.6109999999999</v>
      </c>
      <c r="D63" s="79">
        <f t="shared" si="12"/>
        <v>7675.3140000000003</v>
      </c>
      <c r="E63" s="79">
        <f t="shared" si="12"/>
        <v>13392.464</v>
      </c>
      <c r="F63" s="79">
        <f t="shared" si="12"/>
        <v>6751.7569999999996</v>
      </c>
      <c r="G63" s="79">
        <f t="shared" si="12"/>
        <v>6640.7070000000003</v>
      </c>
      <c r="H63" s="79">
        <f t="shared" si="12"/>
        <v>2476.33</v>
      </c>
      <c r="I63" s="79">
        <f t="shared" si="12"/>
        <v>1260.9870000000001</v>
      </c>
      <c r="J63" s="79">
        <f t="shared" si="12"/>
        <v>1215.3430000000001</v>
      </c>
      <c r="K63" s="38"/>
      <c r="L63" s="38"/>
    </row>
    <row r="64" spans="1:12">
      <c r="A64" s="78" t="s">
        <v>90</v>
      </c>
      <c r="B64" s="79">
        <f t="shared" ref="B64:J64" si="13">QUARTILE(B19:B29,3)</f>
        <v>22143.326499999999</v>
      </c>
      <c r="C64" s="79">
        <f t="shared" si="13"/>
        <v>10008.029500000001</v>
      </c>
      <c r="D64" s="79">
        <f t="shared" si="13"/>
        <v>12135.297</v>
      </c>
      <c r="E64" s="79">
        <f t="shared" si="13"/>
        <v>19627.0455</v>
      </c>
      <c r="F64" s="79">
        <f t="shared" si="13"/>
        <v>8715.0395000000008</v>
      </c>
      <c r="G64" s="79">
        <f t="shared" si="13"/>
        <v>10912.005999999999</v>
      </c>
      <c r="H64" s="79">
        <f t="shared" si="13"/>
        <v>2922.6880000000001</v>
      </c>
      <c r="I64" s="79">
        <f t="shared" si="13"/>
        <v>1542.2615000000001</v>
      </c>
      <c r="J64" s="79">
        <f t="shared" si="13"/>
        <v>1380.4265</v>
      </c>
      <c r="K64" s="38"/>
      <c r="L64" s="38"/>
    </row>
    <row r="65" spans="1:12">
      <c r="A65" s="36" t="s">
        <v>91</v>
      </c>
      <c r="B65" s="38">
        <f t="shared" ref="B65:J65" si="14">LARGE(B19:B29,1)</f>
        <v>30764.99</v>
      </c>
      <c r="C65" s="38">
        <f t="shared" si="14"/>
        <v>14672.691999999999</v>
      </c>
      <c r="D65" s="38">
        <f t="shared" si="14"/>
        <v>16092.298000000001</v>
      </c>
      <c r="E65" s="38">
        <f t="shared" si="14"/>
        <v>26894.758000000002</v>
      </c>
      <c r="F65" s="38">
        <f t="shared" si="14"/>
        <v>12753.172</v>
      </c>
      <c r="G65" s="38">
        <f t="shared" si="14"/>
        <v>14141.585999999999</v>
      </c>
      <c r="H65" s="38">
        <f t="shared" si="14"/>
        <v>3870.232</v>
      </c>
      <c r="I65" s="38">
        <f t="shared" si="14"/>
        <v>1919.52</v>
      </c>
      <c r="J65" s="38">
        <f t="shared" si="14"/>
        <v>1950.712</v>
      </c>
      <c r="K65" s="38"/>
      <c r="L65" s="38"/>
    </row>
    <row r="66" spans="1:12">
      <c r="A66" s="36"/>
      <c r="B66" s="38"/>
      <c r="C66" s="38"/>
      <c r="D66" s="38"/>
      <c r="E66" s="38"/>
      <c r="F66" s="38"/>
      <c r="G66" s="38"/>
      <c r="H66" s="38"/>
      <c r="I66" s="38"/>
      <c r="J66" s="38"/>
      <c r="K66" s="38"/>
      <c r="L66" s="38"/>
    </row>
    <row r="67" spans="1:12">
      <c r="A67" s="36" t="s">
        <v>94</v>
      </c>
      <c r="B67" s="38">
        <f>B64-B62</f>
        <v>11888.387999999999</v>
      </c>
      <c r="C67" s="38">
        <f t="shared" ref="C67:J67" si="15">C64-C62</f>
        <v>4936.5540000000001</v>
      </c>
      <c r="D67" s="38">
        <f t="shared" si="15"/>
        <v>6983.0510000000013</v>
      </c>
      <c r="E67" s="38">
        <f t="shared" si="15"/>
        <v>10997.0005</v>
      </c>
      <c r="F67" s="38">
        <f t="shared" si="15"/>
        <v>4366.1185000000005</v>
      </c>
      <c r="G67" s="38">
        <f t="shared" si="15"/>
        <v>6656.7849999999999</v>
      </c>
      <c r="H67" s="38">
        <f t="shared" si="15"/>
        <v>1465.6075000000001</v>
      </c>
      <c r="I67" s="38">
        <f t="shared" si="15"/>
        <v>819.70700000000011</v>
      </c>
      <c r="J67" s="38">
        <f t="shared" si="15"/>
        <v>680.19949999999994</v>
      </c>
      <c r="K67" s="38"/>
      <c r="L67" s="38"/>
    </row>
    <row r="68" spans="1:12">
      <c r="A68" s="80" t="s">
        <v>95</v>
      </c>
      <c r="B68" s="81">
        <f>B65-B61</f>
        <v>28641.607000000004</v>
      </c>
      <c r="C68" s="81">
        <f t="shared" ref="C68:J68" si="16">C65-C61</f>
        <v>13607.24</v>
      </c>
      <c r="D68" s="81">
        <f t="shared" si="16"/>
        <v>15034.367</v>
      </c>
      <c r="E68" s="81">
        <f t="shared" si="16"/>
        <v>25042.958000000002</v>
      </c>
      <c r="F68" s="81">
        <f t="shared" si="16"/>
        <v>11826.396000000001</v>
      </c>
      <c r="G68" s="81">
        <f t="shared" si="16"/>
        <v>13216.562</v>
      </c>
      <c r="H68" s="81">
        <f t="shared" si="16"/>
        <v>3598.6489999999999</v>
      </c>
      <c r="I68" s="81">
        <f t="shared" si="16"/>
        <v>1780.8440000000001</v>
      </c>
      <c r="J68" s="81">
        <f t="shared" si="16"/>
        <v>1817.8050000000001</v>
      </c>
      <c r="K68" s="38"/>
      <c r="L68" s="38"/>
    </row>
    <row r="69" spans="1:12">
      <c r="A69" s="36"/>
      <c r="B69" s="38"/>
      <c r="C69" s="38"/>
      <c r="D69" s="38"/>
      <c r="E69" s="38"/>
      <c r="F69" s="38"/>
      <c r="G69" s="38"/>
      <c r="H69" s="38"/>
      <c r="I69" s="38"/>
      <c r="J69" s="38"/>
      <c r="K69" s="38"/>
      <c r="L69" s="38"/>
    </row>
    <row r="70" spans="1:12">
      <c r="A70" s="36" t="s">
        <v>87</v>
      </c>
      <c r="B70" s="38">
        <f t="shared" ref="B70:J70" si="17">AVERAGE(B19:B29)</f>
        <v>15863.78409090909</v>
      </c>
      <c r="C70" s="38">
        <f t="shared" si="17"/>
        <v>7631.9944545454555</v>
      </c>
      <c r="D70" s="38">
        <f t="shared" si="17"/>
        <v>8231.7896363636373</v>
      </c>
      <c r="E70" s="38">
        <f t="shared" si="17"/>
        <v>13730.211454545455</v>
      </c>
      <c r="F70" s="38">
        <f t="shared" si="17"/>
        <v>6541.2108181818185</v>
      </c>
      <c r="G70" s="38">
        <f t="shared" si="17"/>
        <v>7189.0006363636357</v>
      </c>
      <c r="H70" s="38">
        <f t="shared" si="17"/>
        <v>2133.5726363636368</v>
      </c>
      <c r="I70" s="38">
        <f t="shared" si="17"/>
        <v>1090.7836363636363</v>
      </c>
      <c r="J70" s="38">
        <f t="shared" si="17"/>
        <v>1042.789</v>
      </c>
      <c r="K70" s="38"/>
      <c r="L70" s="38"/>
    </row>
    <row r="71" spans="1:12">
      <c r="A71" s="78" t="s">
        <v>92</v>
      </c>
      <c r="B71" s="79">
        <f t="shared" ref="B71:J71" si="18">_xlfn.STDEV.S(B19:B29)</f>
        <v>9437.3152583022129</v>
      </c>
      <c r="C71" s="79">
        <f t="shared" si="18"/>
        <v>4390.9359923219854</v>
      </c>
      <c r="D71" s="79">
        <f t="shared" si="18"/>
        <v>5075.1343610044323</v>
      </c>
      <c r="E71" s="79">
        <f t="shared" si="18"/>
        <v>8336.5987702148668</v>
      </c>
      <c r="F71" s="79">
        <f t="shared" si="18"/>
        <v>3823.8812413798055</v>
      </c>
      <c r="G71" s="79">
        <f t="shared" si="18"/>
        <v>4540.9077547526176</v>
      </c>
      <c r="H71" s="79">
        <f t="shared" si="18"/>
        <v>1172.7122315353638</v>
      </c>
      <c r="I71" s="79">
        <f t="shared" si="18"/>
        <v>598.7955281900945</v>
      </c>
      <c r="J71" s="79">
        <f t="shared" si="18"/>
        <v>576.68886382398625</v>
      </c>
      <c r="K71" s="38"/>
      <c r="L71" s="38"/>
    </row>
    <row r="72" spans="1:12">
      <c r="A72" s="36" t="s">
        <v>93</v>
      </c>
      <c r="B72" s="38">
        <f t="shared" ref="B72:J72" si="19">AVEDEV(B19:B29)</f>
        <v>7134.1751900826466</v>
      </c>
      <c r="C72" s="38">
        <f t="shared" si="19"/>
        <v>3301.1948760330574</v>
      </c>
      <c r="D72" s="38">
        <f t="shared" si="19"/>
        <v>3922.2390578512404</v>
      </c>
      <c r="E72" s="38">
        <f t="shared" si="19"/>
        <v>6347.9599504132229</v>
      </c>
      <c r="F72" s="38">
        <f t="shared" si="19"/>
        <v>2846.6687438016529</v>
      </c>
      <c r="G72" s="38">
        <f t="shared" si="19"/>
        <v>3539.5723305785123</v>
      </c>
      <c r="H72" s="38">
        <f t="shared" si="19"/>
        <v>932.80821487603305</v>
      </c>
      <c r="I72" s="38">
        <f t="shared" si="19"/>
        <v>480.06621487603303</v>
      </c>
      <c r="J72" s="38">
        <f t="shared" si="19"/>
        <v>452.74199999999996</v>
      </c>
      <c r="K72" s="38"/>
      <c r="L72" s="38"/>
    </row>
    <row r="73" spans="1:12">
      <c r="A73" s="36"/>
      <c r="B73" s="38"/>
      <c r="C73" s="38"/>
      <c r="D73" s="38"/>
      <c r="E73" s="38"/>
      <c r="F73" s="38"/>
      <c r="G73" s="38"/>
      <c r="H73" s="38"/>
      <c r="I73" s="38"/>
      <c r="J73" s="38"/>
      <c r="K73" s="38"/>
      <c r="L73" s="38"/>
    </row>
    <row r="74" spans="1:12">
      <c r="A74" s="39" t="s">
        <v>40</v>
      </c>
      <c r="B74" s="72"/>
      <c r="C74" s="72"/>
      <c r="D74" s="72"/>
      <c r="E74" s="72"/>
      <c r="F74" s="72"/>
      <c r="G74" s="72"/>
      <c r="H74" s="72"/>
      <c r="I74" s="72"/>
      <c r="J74" s="72"/>
      <c r="K74" s="38"/>
      <c r="L74" s="38"/>
    </row>
    <row r="75" spans="1:12">
      <c r="A75" s="36" t="s">
        <v>86</v>
      </c>
      <c r="B75" s="38">
        <f>SMALL(B31:B41,1)</f>
        <v>142.30699999999999</v>
      </c>
      <c r="C75" s="38">
        <f t="shared" ref="C75:J75" si="20">SMALL(C31:C41,1)</f>
        <v>96.778000000000006</v>
      </c>
      <c r="D75" s="38">
        <f t="shared" si="20"/>
        <v>45.529000000000003</v>
      </c>
      <c r="E75" s="38">
        <f t="shared" si="20"/>
        <v>91.790999999999997</v>
      </c>
      <c r="F75" s="38">
        <f t="shared" si="20"/>
        <v>62.706000000000003</v>
      </c>
      <c r="G75" s="38">
        <f t="shared" si="20"/>
        <v>29.085000000000001</v>
      </c>
      <c r="H75" s="38">
        <f t="shared" si="20"/>
        <v>50.515999999999998</v>
      </c>
      <c r="I75" s="38">
        <f t="shared" si="20"/>
        <v>34.072000000000003</v>
      </c>
      <c r="J75" s="38">
        <f t="shared" si="20"/>
        <v>16.443999999999999</v>
      </c>
      <c r="K75" s="38"/>
      <c r="L75" s="38"/>
    </row>
    <row r="76" spans="1:12">
      <c r="A76" s="78" t="s">
        <v>88</v>
      </c>
      <c r="B76" s="79">
        <f>QUARTILE(B31:B41,1)</f>
        <v>272.99599999999998</v>
      </c>
      <c r="C76" s="79">
        <f t="shared" ref="C76:J76" si="21">QUARTILE(C31:C41,1)</f>
        <v>174.249</v>
      </c>
      <c r="D76" s="79">
        <f t="shared" si="21"/>
        <v>98.747</v>
      </c>
      <c r="E76" s="79">
        <f t="shared" si="21"/>
        <v>168.072</v>
      </c>
      <c r="F76" s="79">
        <f t="shared" si="21"/>
        <v>104.771</v>
      </c>
      <c r="G76" s="79">
        <f t="shared" si="21"/>
        <v>63.301000000000002</v>
      </c>
      <c r="H76" s="79">
        <f t="shared" si="21"/>
        <v>104.92400000000001</v>
      </c>
      <c r="I76" s="79">
        <f t="shared" si="21"/>
        <v>70.75</v>
      </c>
      <c r="J76" s="79">
        <f t="shared" si="21"/>
        <v>35.445999999999998</v>
      </c>
      <c r="K76" s="38"/>
      <c r="L76" s="38"/>
    </row>
    <row r="77" spans="1:12">
      <c r="A77" s="78" t="s">
        <v>89</v>
      </c>
      <c r="B77" s="79">
        <f>QUARTILE(B31:B41,2)</f>
        <v>561.947</v>
      </c>
      <c r="C77" s="79">
        <f t="shared" ref="C77:J77" si="22">QUARTILE(C31:C41,2)</f>
        <v>308.154</v>
      </c>
      <c r="D77" s="79">
        <f t="shared" si="22"/>
        <v>253.79300000000001</v>
      </c>
      <c r="E77" s="79">
        <f t="shared" si="22"/>
        <v>387.48200000000003</v>
      </c>
      <c r="F77" s="79">
        <f t="shared" si="22"/>
        <v>206.08799999999999</v>
      </c>
      <c r="G77" s="79">
        <f t="shared" si="22"/>
        <v>181.39400000000001</v>
      </c>
      <c r="H77" s="79">
        <f t="shared" si="22"/>
        <v>174.465</v>
      </c>
      <c r="I77" s="79">
        <f t="shared" si="22"/>
        <v>102.066</v>
      </c>
      <c r="J77" s="79">
        <f t="shared" si="22"/>
        <v>75.055999999999997</v>
      </c>
      <c r="K77" s="38"/>
      <c r="L77" s="38"/>
    </row>
    <row r="78" spans="1:12">
      <c r="A78" s="78" t="s">
        <v>90</v>
      </c>
      <c r="B78" s="79">
        <f>QUARTILE(B31:B41,3)</f>
        <v>2198.4740000000002</v>
      </c>
      <c r="C78" s="79">
        <f t="shared" ref="C78:J78" si="23">QUARTILE(C31:C41,3)</f>
        <v>1186.9494999999999</v>
      </c>
      <c r="D78" s="79">
        <f t="shared" si="23"/>
        <v>1011.5245</v>
      </c>
      <c r="E78" s="79">
        <f t="shared" si="23"/>
        <v>1304.5550000000001</v>
      </c>
      <c r="F78" s="79">
        <f t="shared" si="23"/>
        <v>660.75649999999996</v>
      </c>
      <c r="G78" s="79">
        <f t="shared" si="23"/>
        <v>643.79849999999999</v>
      </c>
      <c r="H78" s="79">
        <f t="shared" si="23"/>
        <v>756.36349999999993</v>
      </c>
      <c r="I78" s="79">
        <f t="shared" si="23"/>
        <v>457.26749999999998</v>
      </c>
      <c r="J78" s="79">
        <f t="shared" si="23"/>
        <v>320.53750000000002</v>
      </c>
      <c r="K78" s="38"/>
      <c r="L78" s="38"/>
    </row>
    <row r="79" spans="1:12">
      <c r="A79" s="36" t="s">
        <v>91</v>
      </c>
      <c r="B79" s="38">
        <f>LARGE(B31:B41,1)</f>
        <v>6556.1660000000002</v>
      </c>
      <c r="C79" s="38">
        <f t="shared" ref="C79:J79" si="24">LARGE(C31:C41,1)</f>
        <v>2818.232</v>
      </c>
      <c r="D79" s="38">
        <f t="shared" si="24"/>
        <v>3737.9340000000002</v>
      </c>
      <c r="E79" s="38">
        <f t="shared" si="24"/>
        <v>4488.2460000000001</v>
      </c>
      <c r="F79" s="38">
        <f t="shared" si="24"/>
        <v>1727.9839999999999</v>
      </c>
      <c r="G79" s="38">
        <f t="shared" si="24"/>
        <v>2760.2620000000002</v>
      </c>
      <c r="H79" s="38">
        <f t="shared" si="24"/>
        <v>2067.92</v>
      </c>
      <c r="I79" s="38">
        <f t="shared" si="24"/>
        <v>1090.248</v>
      </c>
      <c r="J79" s="38">
        <f t="shared" si="24"/>
        <v>977.67200000000003</v>
      </c>
      <c r="K79" s="38"/>
      <c r="L79" s="38"/>
    </row>
    <row r="80" spans="1:12">
      <c r="A80" s="36"/>
      <c r="B80" s="38"/>
      <c r="C80" s="38"/>
      <c r="D80" s="38"/>
      <c r="E80" s="38"/>
      <c r="F80" s="38"/>
      <c r="G80" s="38"/>
      <c r="H80" s="38"/>
      <c r="I80" s="38"/>
      <c r="J80" s="38"/>
      <c r="K80" s="38"/>
      <c r="L80" s="38"/>
    </row>
    <row r="81" spans="1:12">
      <c r="A81" s="36" t="s">
        <v>94</v>
      </c>
      <c r="B81" s="38">
        <f>B78-B76</f>
        <v>1925.4780000000001</v>
      </c>
      <c r="C81" s="38">
        <f t="shared" ref="C81:J81" si="25">C78-C76</f>
        <v>1012.7004999999999</v>
      </c>
      <c r="D81" s="38">
        <f t="shared" si="25"/>
        <v>912.77750000000003</v>
      </c>
      <c r="E81" s="38">
        <f t="shared" si="25"/>
        <v>1136.4830000000002</v>
      </c>
      <c r="F81" s="38">
        <f t="shared" si="25"/>
        <v>555.9855</v>
      </c>
      <c r="G81" s="38">
        <f t="shared" si="25"/>
        <v>580.49749999999995</v>
      </c>
      <c r="H81" s="38">
        <f t="shared" si="25"/>
        <v>651.43949999999995</v>
      </c>
      <c r="I81" s="38">
        <f t="shared" si="25"/>
        <v>386.51749999999998</v>
      </c>
      <c r="J81" s="38">
        <f t="shared" si="25"/>
        <v>285.0915</v>
      </c>
      <c r="K81" s="38"/>
      <c r="L81" s="38"/>
    </row>
    <row r="82" spans="1:12">
      <c r="A82" s="80" t="s">
        <v>95</v>
      </c>
      <c r="B82" s="81">
        <f>B79-B75</f>
        <v>6413.8590000000004</v>
      </c>
      <c r="C82" s="81">
        <f t="shared" ref="C82:J82" si="26">C79-C75</f>
        <v>2721.4540000000002</v>
      </c>
      <c r="D82" s="81">
        <f t="shared" si="26"/>
        <v>3692.4050000000002</v>
      </c>
      <c r="E82" s="81">
        <f t="shared" si="26"/>
        <v>4396.4549999999999</v>
      </c>
      <c r="F82" s="81">
        <f t="shared" si="26"/>
        <v>1665.278</v>
      </c>
      <c r="G82" s="81">
        <f t="shared" si="26"/>
        <v>2731.1770000000001</v>
      </c>
      <c r="H82" s="81">
        <f t="shared" si="26"/>
        <v>2017.404</v>
      </c>
      <c r="I82" s="81">
        <f t="shared" si="26"/>
        <v>1056.1759999999999</v>
      </c>
      <c r="J82" s="81">
        <f t="shared" si="26"/>
        <v>961.22800000000007</v>
      </c>
      <c r="K82" s="38"/>
      <c r="L82" s="38"/>
    </row>
    <row r="83" spans="1:12">
      <c r="A83" s="36"/>
      <c r="B83" s="38"/>
      <c r="C83" s="38"/>
      <c r="D83" s="38"/>
      <c r="E83" s="38"/>
      <c r="F83" s="38"/>
      <c r="G83" s="38"/>
      <c r="H83" s="38"/>
      <c r="I83" s="38"/>
      <c r="J83" s="38"/>
      <c r="K83" s="38"/>
      <c r="L83" s="38"/>
    </row>
    <row r="84" spans="1:12">
      <c r="A84" s="36" t="s">
        <v>87</v>
      </c>
      <c r="B84" s="38">
        <f>AVERAGE(B31:B41)</f>
        <v>1583.3652727272727</v>
      </c>
      <c r="C84" s="38">
        <f t="shared" ref="C84:J84" si="27">AVERAGE(C31:C41)</f>
        <v>802.38972727272733</v>
      </c>
      <c r="D84" s="38">
        <f t="shared" si="27"/>
        <v>780.97554545454545</v>
      </c>
      <c r="E84" s="38">
        <f t="shared" si="27"/>
        <v>1057.5577272727276</v>
      </c>
      <c r="F84" s="38">
        <f t="shared" si="27"/>
        <v>502.13727272727277</v>
      </c>
      <c r="G84" s="38">
        <f t="shared" si="27"/>
        <v>555.4204545454545</v>
      </c>
      <c r="H84" s="38">
        <f t="shared" si="27"/>
        <v>525.80754545454545</v>
      </c>
      <c r="I84" s="38">
        <f t="shared" si="27"/>
        <v>300.25245454545455</v>
      </c>
      <c r="J84" s="38">
        <f t="shared" si="27"/>
        <v>225.55509090909092</v>
      </c>
      <c r="K84" s="38"/>
      <c r="L84" s="38"/>
    </row>
    <row r="85" spans="1:12">
      <c r="A85" s="78" t="s">
        <v>92</v>
      </c>
      <c r="B85" s="79">
        <f>_xlfn.STDEV.S(B31:B41)</f>
        <v>1960.9125603499558</v>
      </c>
      <c r="C85" s="79">
        <f t="shared" ref="C85:J85" si="28">_xlfn.STDEV.S(C31:C41)</f>
        <v>861.65634992694049</v>
      </c>
      <c r="D85" s="79">
        <f t="shared" si="28"/>
        <v>1110.8794643466376</v>
      </c>
      <c r="E85" s="79">
        <f t="shared" si="28"/>
        <v>1380.5772426470812</v>
      </c>
      <c r="F85" s="79">
        <f t="shared" si="28"/>
        <v>563.01192901804313</v>
      </c>
      <c r="G85" s="79">
        <f t="shared" si="28"/>
        <v>830.74186952197897</v>
      </c>
      <c r="H85" s="79">
        <f t="shared" si="28"/>
        <v>609.24191247900274</v>
      </c>
      <c r="I85" s="79">
        <f t="shared" si="28"/>
        <v>324.75861268190062</v>
      </c>
      <c r="J85" s="79">
        <f t="shared" si="28"/>
        <v>287.48991146558672</v>
      </c>
      <c r="K85" s="38"/>
      <c r="L85" s="38"/>
    </row>
    <row r="86" spans="1:12">
      <c r="A86" s="36" t="s">
        <v>93</v>
      </c>
      <c r="B86" s="38">
        <f>AVEDEV(B31:B41)</f>
        <v>1441.4574380165286</v>
      </c>
      <c r="C86" s="38">
        <f t="shared" ref="C86:J86" si="29">AVEDEV(C31:C41)</f>
        <v>668.43674380165294</v>
      </c>
      <c r="D86" s="38">
        <f t="shared" si="29"/>
        <v>773.02069421487613</v>
      </c>
      <c r="E86" s="38">
        <f t="shared" si="29"/>
        <v>1001.4880165289258</v>
      </c>
      <c r="F86" s="38">
        <f t="shared" si="29"/>
        <v>434.4661652892562</v>
      </c>
      <c r="G86" s="38">
        <f t="shared" si="29"/>
        <v>576.13157024793395</v>
      </c>
      <c r="H86" s="38">
        <f t="shared" si="29"/>
        <v>450.12368595041318</v>
      </c>
      <c r="I86" s="38">
        <f t="shared" si="29"/>
        <v>250.03140495867765</v>
      </c>
      <c r="J86" s="38">
        <f t="shared" si="29"/>
        <v>205.99884297520666</v>
      </c>
      <c r="K86" s="38"/>
      <c r="L86" s="38"/>
    </row>
    <row r="87" spans="1:12">
      <c r="B87" s="38"/>
      <c r="C87" s="38"/>
      <c r="D87" s="38"/>
      <c r="E87" s="38"/>
      <c r="F87" s="38"/>
      <c r="G87" s="38"/>
      <c r="H87" s="38"/>
      <c r="I87" s="38"/>
      <c r="J87" s="38"/>
      <c r="K87" s="38"/>
      <c r="L87" s="38"/>
    </row>
    <row r="88" spans="1:12">
      <c r="B88" s="38"/>
      <c r="C88" s="38"/>
      <c r="D88" s="38"/>
      <c r="E88" s="38"/>
      <c r="F88" s="38"/>
      <c r="G88" s="38"/>
      <c r="H88" s="38"/>
      <c r="I88" s="38"/>
      <c r="J88" s="38"/>
      <c r="K88" s="38"/>
      <c r="L88" s="38"/>
    </row>
    <row r="89" spans="1:12">
      <c r="B89" s="38"/>
      <c r="C89" s="38"/>
      <c r="D89" s="38"/>
      <c r="E89" s="38"/>
      <c r="F89" s="38"/>
      <c r="G89" s="38"/>
      <c r="H89" s="38"/>
      <c r="I89" s="38"/>
      <c r="J89" s="38"/>
      <c r="K89" s="38"/>
      <c r="L89" s="38"/>
    </row>
    <row r="90" spans="1:12">
      <c r="B90" s="38"/>
      <c r="C90" s="38"/>
      <c r="D90" s="38"/>
      <c r="E90" s="38"/>
      <c r="F90" s="38"/>
      <c r="G90" s="38"/>
      <c r="H90" s="38"/>
      <c r="I90" s="38"/>
      <c r="J90" s="38"/>
      <c r="K90" s="38"/>
      <c r="L90" s="38"/>
    </row>
    <row r="91" spans="1:12">
      <c r="B91" s="38"/>
      <c r="C91" s="38"/>
      <c r="D91" s="38"/>
      <c r="E91" s="38"/>
      <c r="F91" s="38"/>
      <c r="G91" s="38"/>
      <c r="H91" s="38"/>
      <c r="I91" s="38"/>
      <c r="J91" s="38"/>
      <c r="K91" s="38"/>
      <c r="L91" s="38"/>
    </row>
    <row r="92" spans="1:12">
      <c r="B92" s="38"/>
      <c r="C92" s="38"/>
      <c r="D92" s="38"/>
      <c r="E92" s="38"/>
      <c r="F92" s="38"/>
      <c r="G92" s="38"/>
      <c r="H92" s="38"/>
      <c r="I92" s="38"/>
      <c r="J92" s="38"/>
      <c r="K92" s="38"/>
      <c r="L92" s="38"/>
    </row>
    <row r="93" spans="1:12">
      <c r="B93" s="38"/>
      <c r="C93" s="38"/>
      <c r="D93" s="38"/>
      <c r="E93" s="38"/>
      <c r="F93" s="38"/>
      <c r="G93" s="38"/>
      <c r="H93" s="38"/>
      <c r="I93" s="38"/>
      <c r="J93" s="38"/>
      <c r="K93" s="38"/>
      <c r="L93" s="38"/>
    </row>
    <row r="94" spans="1:12">
      <c r="B94" s="38"/>
      <c r="C94" s="38"/>
      <c r="D94" s="38"/>
      <c r="E94" s="38"/>
      <c r="F94" s="38"/>
      <c r="G94" s="38"/>
      <c r="H94" s="38"/>
      <c r="I94" s="38"/>
      <c r="J94" s="38"/>
      <c r="K94" s="38"/>
      <c r="L94" s="38"/>
    </row>
    <row r="95" spans="1:12">
      <c r="B95" s="38"/>
      <c r="C95" s="38"/>
      <c r="D95" s="38"/>
      <c r="E95" s="38"/>
      <c r="F95" s="38"/>
      <c r="G95" s="38"/>
      <c r="H95" s="38"/>
      <c r="I95" s="38"/>
      <c r="J95" s="38"/>
      <c r="K95" s="38"/>
      <c r="L95" s="38"/>
    </row>
    <row r="96" spans="1:12">
      <c r="B96" s="38"/>
      <c r="C96" s="38"/>
      <c r="D96" s="38"/>
      <c r="E96" s="38"/>
      <c r="F96" s="38"/>
      <c r="G96" s="38"/>
      <c r="H96" s="38"/>
      <c r="I96" s="38"/>
      <c r="J96" s="38"/>
      <c r="K96" s="38"/>
      <c r="L96" s="38"/>
    </row>
    <row r="97" spans="2:12">
      <c r="B97" s="38"/>
      <c r="C97" s="38"/>
      <c r="D97" s="38"/>
      <c r="E97" s="38"/>
      <c r="F97" s="38"/>
      <c r="G97" s="38"/>
      <c r="H97" s="38"/>
      <c r="I97" s="38"/>
      <c r="J97" s="38"/>
      <c r="K97" s="38"/>
      <c r="L97" s="38"/>
    </row>
    <row r="98" spans="2:12">
      <c r="B98" s="38"/>
      <c r="C98" s="38"/>
      <c r="D98" s="38"/>
      <c r="E98" s="38"/>
      <c r="F98" s="38"/>
      <c r="G98" s="38"/>
      <c r="H98" s="38"/>
      <c r="I98" s="38"/>
      <c r="J98" s="38"/>
      <c r="K98" s="38"/>
      <c r="L98" s="38"/>
    </row>
    <row r="99" spans="2:12">
      <c r="B99" s="38"/>
      <c r="C99" s="38"/>
      <c r="D99" s="38"/>
      <c r="E99" s="38"/>
      <c r="F99" s="38"/>
      <c r="G99" s="38"/>
      <c r="H99" s="38"/>
      <c r="I99" s="38"/>
      <c r="J99" s="38"/>
      <c r="K99" s="38"/>
      <c r="L99" s="38"/>
    </row>
    <row r="100" spans="2:12">
      <c r="B100" s="38"/>
      <c r="C100" s="38"/>
      <c r="D100" s="38"/>
      <c r="E100" s="38"/>
      <c r="F100" s="38"/>
      <c r="G100" s="38"/>
      <c r="H100" s="38"/>
      <c r="I100" s="38"/>
      <c r="J100" s="38"/>
      <c r="K100" s="38"/>
      <c r="L100" s="38"/>
    </row>
    <row r="101" spans="2:12">
      <c r="B101" s="38"/>
      <c r="C101" s="38"/>
      <c r="D101" s="38"/>
      <c r="E101" s="38"/>
      <c r="F101" s="38"/>
      <c r="G101" s="38"/>
      <c r="H101" s="38"/>
      <c r="I101" s="38"/>
      <c r="J101" s="38"/>
      <c r="K101" s="38"/>
      <c r="L101" s="38"/>
    </row>
    <row r="102" spans="2:12">
      <c r="B102" s="38"/>
      <c r="C102" s="38"/>
      <c r="D102" s="38"/>
      <c r="E102" s="38"/>
      <c r="F102" s="38"/>
      <c r="G102" s="38"/>
      <c r="H102" s="38"/>
      <c r="I102" s="38"/>
      <c r="J102" s="38"/>
      <c r="K102" s="38"/>
      <c r="L102" s="38"/>
    </row>
    <row r="103" spans="2:12">
      <c r="B103" s="38"/>
      <c r="C103" s="38"/>
      <c r="D103" s="38"/>
      <c r="E103" s="38"/>
      <c r="F103" s="38"/>
      <c r="G103" s="38"/>
      <c r="H103" s="38"/>
      <c r="I103" s="38"/>
      <c r="J103" s="38"/>
      <c r="K103" s="38"/>
      <c r="L103" s="38"/>
    </row>
    <row r="104" spans="2:12">
      <c r="B104" s="38"/>
      <c r="C104" s="38"/>
      <c r="D104" s="38"/>
      <c r="E104" s="38"/>
      <c r="F104" s="38"/>
      <c r="G104" s="38"/>
      <c r="H104" s="38"/>
      <c r="I104" s="38"/>
      <c r="J104" s="38"/>
      <c r="K104" s="38"/>
      <c r="L104" s="38"/>
    </row>
    <row r="105" spans="2:12">
      <c r="B105" s="38"/>
      <c r="C105" s="38"/>
      <c r="D105" s="38"/>
      <c r="E105" s="38"/>
      <c r="F105" s="38"/>
      <c r="G105" s="38"/>
      <c r="H105" s="38"/>
      <c r="I105" s="38"/>
      <c r="J105" s="38"/>
      <c r="K105" s="38"/>
      <c r="L105" s="38"/>
    </row>
    <row r="106" spans="2:12">
      <c r="B106" s="38"/>
      <c r="C106" s="38"/>
      <c r="D106" s="38"/>
      <c r="E106" s="38"/>
      <c r="F106" s="38"/>
      <c r="G106" s="38"/>
      <c r="H106" s="38"/>
      <c r="I106" s="38"/>
      <c r="J106" s="38"/>
      <c r="K106" s="38"/>
      <c r="L106" s="38"/>
    </row>
    <row r="107" spans="2:12">
      <c r="B107" s="38"/>
      <c r="C107" s="38"/>
      <c r="D107" s="38"/>
      <c r="E107" s="38"/>
      <c r="F107" s="38"/>
      <c r="G107" s="38"/>
      <c r="H107" s="38"/>
      <c r="I107" s="38"/>
      <c r="J107" s="38"/>
      <c r="K107" s="38"/>
      <c r="L107" s="38"/>
    </row>
    <row r="108" spans="2:12">
      <c r="B108" s="38"/>
      <c r="C108" s="38"/>
      <c r="D108" s="38"/>
      <c r="E108" s="38"/>
      <c r="F108" s="38"/>
      <c r="G108" s="38"/>
      <c r="H108" s="38"/>
      <c r="I108" s="38"/>
      <c r="J108" s="38"/>
      <c r="K108" s="38"/>
      <c r="L108" s="38"/>
    </row>
    <row r="109" spans="2:12">
      <c r="B109" s="38"/>
      <c r="C109" s="38"/>
      <c r="D109" s="38"/>
      <c r="E109" s="38"/>
      <c r="F109" s="38"/>
      <c r="G109" s="38"/>
      <c r="H109" s="38"/>
      <c r="I109" s="38"/>
      <c r="J109" s="38"/>
      <c r="K109" s="38"/>
      <c r="L109" s="38"/>
    </row>
    <row r="110" spans="2:12">
      <c r="B110" s="38"/>
      <c r="C110" s="38"/>
      <c r="D110" s="38"/>
      <c r="E110" s="38"/>
      <c r="F110" s="38"/>
      <c r="G110" s="38"/>
      <c r="H110" s="38"/>
      <c r="I110" s="38"/>
      <c r="J110" s="38"/>
      <c r="K110" s="38"/>
      <c r="L110" s="38"/>
    </row>
    <row r="111" spans="2:12">
      <c r="B111" s="38"/>
      <c r="C111" s="38"/>
      <c r="D111" s="38"/>
      <c r="E111" s="38"/>
      <c r="F111" s="38"/>
      <c r="G111" s="38"/>
      <c r="H111" s="38"/>
      <c r="I111" s="38"/>
      <c r="J111" s="38"/>
      <c r="K111" s="38"/>
      <c r="L111" s="38"/>
    </row>
    <row r="112" spans="2:12">
      <c r="B112" s="38"/>
      <c r="C112" s="38"/>
      <c r="D112" s="38"/>
      <c r="E112" s="38"/>
      <c r="F112" s="38"/>
      <c r="G112" s="38"/>
      <c r="H112" s="38"/>
      <c r="I112" s="38"/>
      <c r="J112" s="38"/>
      <c r="K112" s="38"/>
      <c r="L112" s="38"/>
    </row>
    <row r="113" spans="2:12">
      <c r="B113" s="38"/>
      <c r="C113" s="38"/>
      <c r="D113" s="38"/>
      <c r="E113" s="38"/>
      <c r="F113" s="38"/>
      <c r="G113" s="38"/>
      <c r="H113" s="38"/>
      <c r="I113" s="38"/>
      <c r="J113" s="38"/>
      <c r="K113" s="38"/>
      <c r="L113" s="38"/>
    </row>
    <row r="114" spans="2:12">
      <c r="B114" s="38"/>
      <c r="C114" s="38"/>
      <c r="D114" s="38"/>
      <c r="E114" s="38"/>
      <c r="F114" s="38"/>
      <c r="G114" s="38"/>
      <c r="H114" s="38"/>
      <c r="I114" s="38"/>
      <c r="J114" s="38"/>
      <c r="K114" s="38"/>
      <c r="L114" s="38"/>
    </row>
    <row r="115" spans="2:12">
      <c r="B115" s="38"/>
      <c r="C115" s="38"/>
      <c r="D115" s="38"/>
      <c r="E115" s="38"/>
      <c r="F115" s="38"/>
      <c r="G115" s="38"/>
      <c r="H115" s="38"/>
      <c r="I115" s="38"/>
      <c r="J115" s="38"/>
      <c r="K115" s="38"/>
      <c r="L115" s="38"/>
    </row>
    <row r="116" spans="2:12">
      <c r="B116" s="38"/>
      <c r="C116" s="38"/>
      <c r="D116" s="38"/>
      <c r="E116" s="38"/>
      <c r="F116" s="38"/>
      <c r="G116" s="38"/>
      <c r="H116" s="38"/>
      <c r="I116" s="38"/>
      <c r="J116" s="38"/>
      <c r="K116" s="38"/>
      <c r="L116" s="38"/>
    </row>
    <row r="117" spans="2:12">
      <c r="B117" s="38"/>
      <c r="C117" s="38"/>
      <c r="D117" s="38"/>
      <c r="E117" s="38"/>
      <c r="F117" s="38"/>
      <c r="G117" s="38"/>
      <c r="H117" s="38"/>
      <c r="I117" s="38"/>
      <c r="J117" s="38"/>
      <c r="K117" s="38"/>
      <c r="L117" s="38"/>
    </row>
    <row r="118" spans="2:12">
      <c r="B118" s="38"/>
      <c r="C118" s="38"/>
      <c r="D118" s="38"/>
      <c r="E118" s="38"/>
      <c r="F118" s="38"/>
      <c r="G118" s="38"/>
      <c r="H118" s="38"/>
      <c r="I118" s="38"/>
      <c r="J118" s="38"/>
      <c r="K118" s="38"/>
      <c r="L118" s="38"/>
    </row>
    <row r="119" spans="2:12">
      <c r="B119" s="38"/>
      <c r="C119" s="38"/>
      <c r="D119" s="38"/>
      <c r="E119" s="38"/>
      <c r="F119" s="38"/>
      <c r="G119" s="38"/>
      <c r="H119" s="38"/>
      <c r="I119" s="38"/>
      <c r="J119" s="38"/>
      <c r="K119" s="38"/>
      <c r="L119" s="38"/>
    </row>
    <row r="120" spans="2:12">
      <c r="B120" s="38"/>
      <c r="C120" s="38"/>
      <c r="D120" s="38"/>
      <c r="E120" s="38"/>
      <c r="F120" s="38"/>
      <c r="G120" s="38"/>
      <c r="H120" s="38"/>
      <c r="I120" s="38"/>
      <c r="J120" s="38"/>
      <c r="K120" s="38"/>
      <c r="L120" s="38"/>
    </row>
    <row r="121" spans="2:12">
      <c r="B121" s="38"/>
      <c r="C121" s="38"/>
      <c r="D121" s="38"/>
      <c r="E121" s="38"/>
      <c r="F121" s="38"/>
      <c r="G121" s="38"/>
      <c r="H121" s="38"/>
      <c r="I121" s="38"/>
      <c r="J121" s="38"/>
      <c r="K121" s="38"/>
      <c r="L121" s="38"/>
    </row>
    <row r="122" spans="2:12">
      <c r="B122" s="38"/>
      <c r="C122" s="38"/>
      <c r="D122" s="38"/>
      <c r="E122" s="38"/>
      <c r="F122" s="38"/>
      <c r="G122" s="38"/>
      <c r="H122" s="38"/>
      <c r="I122" s="38"/>
      <c r="J122" s="38"/>
      <c r="K122" s="38"/>
      <c r="L122" s="38"/>
    </row>
    <row r="123" spans="2:12">
      <c r="B123" s="38"/>
      <c r="C123" s="38"/>
      <c r="D123" s="38"/>
      <c r="E123" s="38"/>
      <c r="F123" s="38"/>
      <c r="G123" s="38"/>
      <c r="H123" s="38"/>
      <c r="I123" s="38"/>
      <c r="J123" s="38"/>
      <c r="K123" s="38"/>
      <c r="L123" s="38"/>
    </row>
    <row r="124" spans="2:12">
      <c r="B124" s="38"/>
      <c r="C124" s="38"/>
      <c r="D124" s="38"/>
      <c r="E124" s="38"/>
      <c r="F124" s="38"/>
      <c r="G124" s="38"/>
      <c r="H124" s="38"/>
      <c r="I124" s="38"/>
      <c r="J124" s="38"/>
      <c r="K124" s="38"/>
      <c r="L124" s="38"/>
    </row>
    <row r="125" spans="2:12">
      <c r="B125" s="38"/>
      <c r="C125" s="38"/>
      <c r="D125" s="38"/>
      <c r="E125" s="38"/>
      <c r="F125" s="38"/>
      <c r="G125" s="38"/>
      <c r="H125" s="38"/>
      <c r="I125" s="38"/>
      <c r="J125" s="38"/>
      <c r="K125" s="38"/>
      <c r="L125" s="38"/>
    </row>
    <row r="126" spans="2:12">
      <c r="B126" s="38"/>
      <c r="C126" s="38"/>
      <c r="D126" s="38"/>
      <c r="E126" s="38"/>
      <c r="F126" s="38"/>
      <c r="G126" s="38"/>
      <c r="H126" s="38"/>
      <c r="I126" s="38"/>
      <c r="J126" s="38"/>
      <c r="K126" s="38"/>
      <c r="L126" s="38"/>
    </row>
    <row r="127" spans="2:12">
      <c r="B127" s="38"/>
      <c r="C127" s="38"/>
      <c r="D127" s="38"/>
      <c r="E127" s="38"/>
      <c r="F127" s="38"/>
      <c r="G127" s="38"/>
      <c r="H127" s="38"/>
      <c r="I127" s="38"/>
      <c r="J127" s="38"/>
      <c r="K127" s="38"/>
      <c r="L127" s="38"/>
    </row>
    <row r="128" spans="2:12">
      <c r="B128" s="38"/>
      <c r="C128" s="38"/>
      <c r="D128" s="38"/>
      <c r="E128" s="38"/>
      <c r="F128" s="38"/>
      <c r="G128" s="38"/>
      <c r="H128" s="38"/>
      <c r="I128" s="38"/>
      <c r="J128" s="38"/>
      <c r="K128" s="38"/>
      <c r="L128" s="38"/>
    </row>
    <row r="129" spans="2:12">
      <c r="B129" s="38"/>
      <c r="C129" s="38"/>
      <c r="D129" s="38"/>
      <c r="E129" s="38"/>
      <c r="F129" s="38"/>
      <c r="G129" s="38"/>
      <c r="H129" s="38"/>
      <c r="I129" s="38"/>
      <c r="J129" s="38"/>
      <c r="K129" s="38"/>
      <c r="L129" s="38"/>
    </row>
    <row r="130" spans="2:12">
      <c r="B130" s="38"/>
      <c r="C130" s="38"/>
      <c r="D130" s="38"/>
      <c r="E130" s="38"/>
      <c r="F130" s="38"/>
      <c r="G130" s="38"/>
      <c r="H130" s="38"/>
      <c r="I130" s="38"/>
      <c r="J130" s="38"/>
      <c r="K130" s="38"/>
      <c r="L130" s="38"/>
    </row>
    <row r="131" spans="2:12">
      <c r="B131" s="38"/>
      <c r="C131" s="38"/>
      <c r="D131" s="38"/>
      <c r="E131" s="38"/>
      <c r="F131" s="38"/>
      <c r="G131" s="38"/>
      <c r="H131" s="38"/>
      <c r="I131" s="38"/>
      <c r="J131" s="38"/>
      <c r="K131" s="38"/>
      <c r="L131" s="38"/>
    </row>
    <row r="132" spans="2:12">
      <c r="B132" s="38"/>
      <c r="C132" s="38"/>
      <c r="D132" s="38"/>
      <c r="E132" s="38"/>
      <c r="F132" s="38"/>
      <c r="G132" s="38"/>
      <c r="H132" s="38"/>
      <c r="I132" s="38"/>
      <c r="J132" s="38"/>
      <c r="K132" s="38"/>
      <c r="L132" s="38"/>
    </row>
    <row r="133" spans="2:12">
      <c r="B133" s="38"/>
      <c r="C133" s="38"/>
      <c r="D133" s="38"/>
      <c r="E133" s="38"/>
      <c r="F133" s="38"/>
      <c r="G133" s="38"/>
      <c r="H133" s="38"/>
      <c r="I133" s="38"/>
      <c r="J133" s="38"/>
      <c r="K133" s="38"/>
      <c r="L133" s="38"/>
    </row>
    <row r="134" spans="2:12">
      <c r="B134" s="38"/>
      <c r="C134" s="38"/>
      <c r="D134" s="38"/>
      <c r="E134" s="38"/>
      <c r="F134" s="38"/>
      <c r="G134" s="38"/>
      <c r="H134" s="38"/>
      <c r="I134" s="38"/>
      <c r="J134" s="38"/>
      <c r="K134" s="38"/>
      <c r="L134" s="38"/>
    </row>
    <row r="135" spans="2:12">
      <c r="B135" s="38"/>
      <c r="C135" s="38"/>
      <c r="D135" s="38"/>
      <c r="E135" s="38"/>
      <c r="F135" s="38"/>
      <c r="G135" s="38"/>
      <c r="H135" s="38"/>
      <c r="I135" s="38"/>
      <c r="J135" s="38"/>
      <c r="K135" s="38"/>
      <c r="L135" s="38"/>
    </row>
    <row r="136" spans="2:12">
      <c r="B136" s="38"/>
      <c r="C136" s="38"/>
      <c r="D136" s="38"/>
      <c r="E136" s="38"/>
      <c r="F136" s="38"/>
      <c r="G136" s="38"/>
      <c r="H136" s="38"/>
      <c r="I136" s="38"/>
      <c r="J136" s="38"/>
      <c r="K136" s="38"/>
      <c r="L136" s="38"/>
    </row>
    <row r="137" spans="2:12">
      <c r="B137" s="38"/>
      <c r="C137" s="38"/>
      <c r="D137" s="38"/>
      <c r="E137" s="38"/>
      <c r="F137" s="38"/>
      <c r="G137" s="38"/>
      <c r="H137" s="38"/>
      <c r="I137" s="38"/>
      <c r="J137" s="38"/>
      <c r="K137" s="38"/>
      <c r="L137" s="38"/>
    </row>
    <row r="138" spans="2:12">
      <c r="B138" s="38"/>
      <c r="C138" s="38"/>
      <c r="D138" s="38"/>
      <c r="E138" s="38"/>
      <c r="F138" s="38"/>
      <c r="G138" s="38"/>
      <c r="H138" s="38"/>
      <c r="I138" s="38"/>
      <c r="J138" s="38"/>
      <c r="K138" s="38"/>
      <c r="L138" s="38"/>
    </row>
    <row r="139" spans="2:12">
      <c r="B139" s="38"/>
      <c r="C139" s="38"/>
      <c r="D139" s="38"/>
      <c r="E139" s="38"/>
      <c r="F139" s="38"/>
      <c r="G139" s="38"/>
      <c r="H139" s="38"/>
      <c r="I139" s="38"/>
      <c r="J139" s="38"/>
      <c r="K139" s="38"/>
      <c r="L139" s="38"/>
    </row>
    <row r="140" spans="2:12">
      <c r="B140" s="38"/>
      <c r="C140" s="38"/>
      <c r="D140" s="38"/>
      <c r="E140" s="38"/>
      <c r="F140" s="38"/>
      <c r="G140" s="38"/>
      <c r="H140" s="38"/>
      <c r="I140" s="38"/>
      <c r="J140" s="38"/>
      <c r="K140" s="38"/>
      <c r="L140" s="38"/>
    </row>
    <row r="141" spans="2:12">
      <c r="B141" s="38"/>
      <c r="C141" s="38"/>
      <c r="D141" s="38"/>
      <c r="E141" s="38"/>
      <c r="F141" s="38"/>
      <c r="G141" s="38"/>
      <c r="H141" s="38"/>
      <c r="I141" s="38"/>
      <c r="J141" s="38"/>
      <c r="K141" s="38"/>
      <c r="L141" s="38"/>
    </row>
    <row r="142" spans="2:12">
      <c r="B142" s="38"/>
      <c r="C142" s="38"/>
      <c r="D142" s="38"/>
      <c r="E142" s="38"/>
      <c r="F142" s="38"/>
      <c r="G142" s="38"/>
      <c r="H142" s="38"/>
      <c r="I142" s="38"/>
      <c r="J142" s="38"/>
      <c r="K142" s="38"/>
      <c r="L142" s="38"/>
    </row>
    <row r="143" spans="2:12">
      <c r="B143" s="38"/>
      <c r="C143" s="38"/>
      <c r="D143" s="38"/>
      <c r="E143" s="38"/>
      <c r="F143" s="38"/>
      <c r="G143" s="38"/>
      <c r="H143" s="38"/>
      <c r="I143" s="38"/>
      <c r="J143" s="38"/>
      <c r="K143" s="38"/>
      <c r="L143" s="38"/>
    </row>
    <row r="144" spans="2:12">
      <c r="B144" s="38"/>
      <c r="C144" s="38"/>
      <c r="D144" s="38"/>
      <c r="E144" s="38"/>
      <c r="F144" s="38"/>
      <c r="G144" s="38"/>
      <c r="H144" s="38"/>
      <c r="I144" s="38"/>
      <c r="J144" s="38"/>
      <c r="K144" s="38"/>
      <c r="L144" s="38"/>
    </row>
    <row r="145" spans="2:12">
      <c r="B145" s="38"/>
      <c r="C145" s="38"/>
      <c r="D145" s="38"/>
      <c r="E145" s="38"/>
      <c r="F145" s="38"/>
      <c r="G145" s="38"/>
      <c r="H145" s="38"/>
      <c r="I145" s="38"/>
      <c r="J145" s="38"/>
      <c r="K145" s="38"/>
      <c r="L145" s="38"/>
    </row>
    <row r="146" spans="2:12">
      <c r="B146" s="38"/>
      <c r="C146" s="38"/>
      <c r="D146" s="38"/>
      <c r="E146" s="38"/>
      <c r="F146" s="38"/>
      <c r="G146" s="38"/>
      <c r="H146" s="38"/>
      <c r="I146" s="38"/>
      <c r="J146" s="38"/>
      <c r="K146" s="38"/>
      <c r="L146" s="38"/>
    </row>
    <row r="147" spans="2:12">
      <c r="B147" s="38"/>
      <c r="C147" s="38"/>
      <c r="D147" s="38"/>
      <c r="E147" s="38"/>
      <c r="F147" s="38"/>
      <c r="G147" s="38"/>
      <c r="H147" s="38"/>
      <c r="I147" s="38"/>
      <c r="J147" s="38"/>
      <c r="K147" s="38"/>
      <c r="L147" s="38"/>
    </row>
    <row r="148" spans="2:12">
      <c r="B148" s="38"/>
      <c r="C148" s="38"/>
      <c r="D148" s="38"/>
      <c r="E148" s="38"/>
      <c r="F148" s="38"/>
      <c r="G148" s="38"/>
      <c r="H148" s="38"/>
      <c r="I148" s="38"/>
      <c r="J148" s="38"/>
      <c r="K148" s="38"/>
      <c r="L148" s="38"/>
    </row>
    <row r="149" spans="2:12">
      <c r="B149" s="38"/>
      <c r="C149" s="38"/>
      <c r="D149" s="38"/>
      <c r="E149" s="38"/>
      <c r="F149" s="38"/>
      <c r="G149" s="38"/>
      <c r="H149" s="38"/>
      <c r="I149" s="38"/>
      <c r="J149" s="38"/>
      <c r="K149" s="38"/>
      <c r="L149" s="38"/>
    </row>
    <row r="150" spans="2:12">
      <c r="B150" s="38"/>
      <c r="C150" s="38"/>
      <c r="D150" s="38"/>
      <c r="E150" s="38"/>
      <c r="F150" s="38"/>
      <c r="G150" s="38"/>
      <c r="H150" s="38"/>
      <c r="I150" s="38"/>
      <c r="J150" s="38"/>
      <c r="K150" s="38"/>
      <c r="L150" s="38"/>
    </row>
    <row r="151" spans="2:12">
      <c r="B151" s="38"/>
      <c r="C151" s="38"/>
      <c r="D151" s="38"/>
      <c r="E151" s="38"/>
      <c r="F151" s="38"/>
      <c r="G151" s="38"/>
      <c r="H151" s="38"/>
      <c r="I151" s="38"/>
      <c r="J151" s="38"/>
      <c r="K151" s="38"/>
      <c r="L151" s="38"/>
    </row>
    <row r="152" spans="2:12">
      <c r="B152" s="38"/>
      <c r="C152" s="38"/>
      <c r="D152" s="38"/>
      <c r="E152" s="38"/>
      <c r="F152" s="38"/>
      <c r="G152" s="38"/>
      <c r="H152" s="38"/>
      <c r="I152" s="38"/>
      <c r="J152" s="38"/>
      <c r="K152" s="38"/>
      <c r="L152" s="38"/>
    </row>
    <row r="153" spans="2:12">
      <c r="B153" s="38"/>
      <c r="C153" s="38"/>
      <c r="D153" s="38"/>
      <c r="E153" s="38"/>
      <c r="F153" s="38"/>
      <c r="G153" s="38"/>
      <c r="H153" s="38"/>
      <c r="I153" s="38"/>
      <c r="J153" s="38"/>
      <c r="K153" s="38"/>
      <c r="L153" s="38"/>
    </row>
    <row r="154" spans="2:12">
      <c r="B154" s="38"/>
      <c r="C154" s="38"/>
      <c r="D154" s="38"/>
      <c r="E154" s="38"/>
      <c r="F154" s="38"/>
      <c r="G154" s="38"/>
      <c r="H154" s="38"/>
      <c r="I154" s="38"/>
      <c r="J154" s="38"/>
      <c r="K154" s="38"/>
      <c r="L154" s="38"/>
    </row>
    <row r="155" spans="2:12">
      <c r="B155" s="38"/>
      <c r="C155" s="38"/>
      <c r="D155" s="38"/>
      <c r="E155" s="38"/>
      <c r="F155" s="38"/>
      <c r="G155" s="38"/>
      <c r="H155" s="38"/>
      <c r="I155" s="38"/>
      <c r="J155" s="38"/>
      <c r="K155" s="38"/>
      <c r="L155" s="38"/>
    </row>
    <row r="156" spans="2:12">
      <c r="B156" s="38"/>
      <c r="C156" s="38"/>
      <c r="D156" s="38"/>
      <c r="E156" s="38"/>
      <c r="F156" s="38"/>
      <c r="G156" s="38"/>
      <c r="H156" s="38"/>
      <c r="I156" s="38"/>
      <c r="J156" s="38"/>
      <c r="K156" s="38"/>
      <c r="L156" s="38"/>
    </row>
    <row r="157" spans="2:12">
      <c r="B157" s="38"/>
      <c r="C157" s="38"/>
      <c r="D157" s="38"/>
      <c r="E157" s="38"/>
      <c r="F157" s="38"/>
      <c r="G157" s="38"/>
      <c r="H157" s="38"/>
      <c r="I157" s="38"/>
      <c r="J157" s="38"/>
      <c r="K157" s="38"/>
      <c r="L157" s="38"/>
    </row>
    <row r="158" spans="2:12">
      <c r="B158" s="38"/>
      <c r="C158" s="38"/>
      <c r="D158" s="38"/>
      <c r="E158" s="38"/>
      <c r="F158" s="38"/>
      <c r="G158" s="38"/>
      <c r="H158" s="38"/>
      <c r="I158" s="38"/>
      <c r="J158" s="38"/>
      <c r="K158" s="38"/>
      <c r="L158" s="38"/>
    </row>
    <row r="159" spans="2:12">
      <c r="B159" s="38"/>
      <c r="C159" s="38"/>
      <c r="D159" s="38"/>
      <c r="E159" s="38"/>
      <c r="F159" s="38"/>
      <c r="G159" s="38"/>
      <c r="H159" s="38"/>
      <c r="I159" s="38"/>
      <c r="J159" s="38"/>
      <c r="K159" s="38"/>
      <c r="L159" s="38"/>
    </row>
    <row r="160" spans="2:12">
      <c r="B160" s="38"/>
      <c r="C160" s="38"/>
      <c r="D160" s="38"/>
      <c r="E160" s="38"/>
      <c r="F160" s="38"/>
      <c r="G160" s="38"/>
      <c r="H160" s="38"/>
      <c r="I160" s="38"/>
      <c r="J160" s="38"/>
      <c r="K160" s="38"/>
      <c r="L160" s="38"/>
    </row>
    <row r="161" spans="2:12">
      <c r="B161" s="38"/>
      <c r="C161" s="38"/>
      <c r="D161" s="38"/>
      <c r="E161" s="38"/>
      <c r="F161" s="38"/>
      <c r="G161" s="38"/>
      <c r="H161" s="38"/>
      <c r="I161" s="38"/>
      <c r="J161" s="38"/>
      <c r="K161" s="38"/>
      <c r="L161" s="38"/>
    </row>
    <row r="162" spans="2:12">
      <c r="B162" s="38"/>
      <c r="C162" s="38"/>
      <c r="D162" s="38"/>
      <c r="E162" s="38"/>
      <c r="F162" s="38"/>
      <c r="G162" s="38"/>
      <c r="H162" s="38"/>
      <c r="I162" s="38"/>
      <c r="J162" s="38"/>
      <c r="K162" s="38"/>
      <c r="L162" s="38"/>
    </row>
    <row r="163" spans="2:12">
      <c r="B163" s="38"/>
      <c r="C163" s="38"/>
      <c r="D163" s="38"/>
      <c r="E163" s="38"/>
      <c r="F163" s="38"/>
      <c r="G163" s="38"/>
      <c r="H163" s="38"/>
      <c r="I163" s="38"/>
      <c r="J163" s="38"/>
      <c r="K163" s="38"/>
      <c r="L163" s="38"/>
    </row>
    <row r="164" spans="2:12">
      <c r="B164" s="38"/>
      <c r="C164" s="38"/>
      <c r="D164" s="38"/>
      <c r="E164" s="38"/>
      <c r="F164" s="38"/>
      <c r="G164" s="38"/>
      <c r="H164" s="38"/>
      <c r="I164" s="38"/>
      <c r="J164" s="38"/>
      <c r="K164" s="38"/>
      <c r="L164" s="38"/>
    </row>
    <row r="165" spans="2:12">
      <c r="B165" s="38"/>
      <c r="C165" s="38"/>
      <c r="D165" s="38"/>
      <c r="E165" s="38"/>
      <c r="F165" s="38"/>
      <c r="G165" s="38"/>
      <c r="H165" s="38"/>
      <c r="I165" s="38"/>
      <c r="J165" s="38"/>
      <c r="K165" s="38"/>
      <c r="L165" s="38"/>
    </row>
    <row r="166" spans="2:12">
      <c r="B166" s="38"/>
      <c r="C166" s="38"/>
      <c r="D166" s="38"/>
      <c r="E166" s="38"/>
      <c r="F166" s="38"/>
      <c r="G166" s="38"/>
      <c r="H166" s="38"/>
      <c r="I166" s="38"/>
      <c r="J166" s="38"/>
      <c r="K166" s="38"/>
      <c r="L166" s="38"/>
    </row>
    <row r="167" spans="2:12">
      <c r="B167" s="38"/>
      <c r="C167" s="38"/>
      <c r="D167" s="38"/>
      <c r="E167" s="38"/>
      <c r="F167" s="38"/>
      <c r="G167" s="38"/>
      <c r="H167" s="38"/>
      <c r="I167" s="38"/>
      <c r="J167" s="38"/>
      <c r="K167" s="38"/>
      <c r="L167" s="38"/>
    </row>
    <row r="168" spans="2:12">
      <c r="B168" s="38"/>
      <c r="C168" s="38"/>
      <c r="D168" s="38"/>
      <c r="E168" s="38"/>
      <c r="F168" s="38"/>
      <c r="G168" s="38"/>
      <c r="H168" s="38"/>
      <c r="I168" s="38"/>
      <c r="J168" s="38"/>
      <c r="K168" s="38"/>
      <c r="L168" s="38"/>
    </row>
    <row r="169" spans="2:12">
      <c r="B169" s="38"/>
      <c r="C169" s="38"/>
      <c r="D169" s="38"/>
      <c r="E169" s="38"/>
      <c r="F169" s="38"/>
      <c r="G169" s="38"/>
      <c r="H169" s="38"/>
      <c r="I169" s="38"/>
      <c r="J169" s="38"/>
      <c r="K169" s="38"/>
      <c r="L169" s="38"/>
    </row>
    <row r="170" spans="2:12">
      <c r="B170" s="38"/>
      <c r="C170" s="38"/>
      <c r="D170" s="38"/>
      <c r="E170" s="38"/>
      <c r="F170" s="38"/>
      <c r="G170" s="38"/>
      <c r="H170" s="38"/>
      <c r="I170" s="38"/>
      <c r="J170" s="38"/>
      <c r="K170" s="38"/>
      <c r="L170" s="38"/>
    </row>
    <row r="171" spans="2:12">
      <c r="B171" s="38"/>
      <c r="C171" s="38"/>
      <c r="D171" s="38"/>
      <c r="E171" s="38"/>
      <c r="F171" s="38"/>
      <c r="G171" s="38"/>
      <c r="H171" s="38"/>
      <c r="I171" s="38"/>
      <c r="J171" s="38"/>
      <c r="K171" s="38"/>
      <c r="L171" s="38"/>
    </row>
    <row r="172" spans="2:12">
      <c r="B172" s="38"/>
      <c r="C172" s="38"/>
      <c r="D172" s="38"/>
      <c r="E172" s="38"/>
      <c r="F172" s="38"/>
      <c r="G172" s="38"/>
      <c r="H172" s="38"/>
      <c r="I172" s="38"/>
      <c r="J172" s="38"/>
      <c r="K172" s="38"/>
      <c r="L172" s="38"/>
    </row>
    <row r="173" spans="2:12">
      <c r="B173" s="38"/>
      <c r="C173" s="38"/>
      <c r="D173" s="38"/>
      <c r="E173" s="38"/>
      <c r="F173" s="38"/>
      <c r="G173" s="38"/>
      <c r="H173" s="38"/>
      <c r="I173" s="38"/>
      <c r="J173" s="38"/>
      <c r="K173" s="38"/>
      <c r="L173" s="38"/>
    </row>
    <row r="174" spans="2:12">
      <c r="B174" s="38"/>
      <c r="C174" s="38"/>
      <c r="D174" s="38"/>
      <c r="E174" s="38"/>
      <c r="F174" s="38"/>
      <c r="G174" s="38"/>
      <c r="H174" s="38"/>
      <c r="I174" s="38"/>
      <c r="J174" s="38"/>
      <c r="K174" s="38"/>
      <c r="L174" s="38"/>
    </row>
    <row r="175" spans="2:12">
      <c r="B175" s="38"/>
      <c r="C175" s="38"/>
      <c r="D175" s="38"/>
      <c r="E175" s="38"/>
      <c r="F175" s="38"/>
      <c r="G175" s="38"/>
      <c r="H175" s="38"/>
      <c r="I175" s="38"/>
      <c r="J175" s="38"/>
      <c r="K175" s="38"/>
      <c r="L175" s="38"/>
    </row>
    <row r="176" spans="2:12">
      <c r="B176" s="38"/>
      <c r="C176" s="38"/>
      <c r="D176" s="38"/>
      <c r="E176" s="38"/>
      <c r="F176" s="38"/>
      <c r="G176" s="38"/>
      <c r="H176" s="38"/>
      <c r="I176" s="38"/>
      <c r="J176" s="38"/>
      <c r="K176" s="38"/>
      <c r="L176" s="38"/>
    </row>
    <row r="177" spans="2:12">
      <c r="B177" s="38"/>
      <c r="C177" s="38"/>
      <c r="D177" s="38"/>
      <c r="E177" s="38"/>
      <c r="F177" s="38"/>
      <c r="G177" s="38"/>
      <c r="H177" s="38"/>
      <c r="I177" s="38"/>
      <c r="J177" s="38"/>
      <c r="K177" s="38"/>
      <c r="L177" s="38"/>
    </row>
    <row r="178" spans="2:12">
      <c r="B178" s="38"/>
      <c r="C178" s="38"/>
      <c r="D178" s="38"/>
      <c r="E178" s="38"/>
      <c r="F178" s="38"/>
      <c r="G178" s="38"/>
      <c r="H178" s="38"/>
      <c r="I178" s="38"/>
      <c r="J178" s="38"/>
      <c r="K178" s="38"/>
      <c r="L178" s="38"/>
    </row>
    <row r="179" spans="2:12">
      <c r="B179" s="38"/>
      <c r="C179" s="38"/>
      <c r="D179" s="38"/>
      <c r="E179" s="38"/>
      <c r="F179" s="38"/>
      <c r="G179" s="38"/>
      <c r="H179" s="38"/>
      <c r="I179" s="38"/>
      <c r="J179" s="38"/>
      <c r="K179" s="38"/>
      <c r="L179" s="38"/>
    </row>
    <row r="180" spans="2:12">
      <c r="B180" s="38"/>
      <c r="C180" s="38"/>
      <c r="D180" s="38"/>
      <c r="E180" s="38"/>
      <c r="F180" s="38"/>
      <c r="G180" s="38"/>
      <c r="H180" s="38"/>
      <c r="I180" s="38"/>
      <c r="J180" s="38"/>
      <c r="K180" s="38"/>
      <c r="L180" s="38"/>
    </row>
    <row r="181" spans="2:12">
      <c r="B181" s="38"/>
      <c r="C181" s="38"/>
      <c r="D181" s="38"/>
      <c r="E181" s="38"/>
      <c r="F181" s="38"/>
      <c r="G181" s="38"/>
      <c r="H181" s="38"/>
      <c r="I181" s="38"/>
      <c r="J181" s="38"/>
      <c r="K181" s="38"/>
      <c r="L181" s="38"/>
    </row>
    <row r="182" spans="2:12">
      <c r="B182" s="38"/>
      <c r="C182" s="38"/>
      <c r="D182" s="38"/>
      <c r="E182" s="38"/>
      <c r="F182" s="38"/>
      <c r="G182" s="38"/>
      <c r="H182" s="38"/>
      <c r="I182" s="38"/>
      <c r="J182" s="38"/>
      <c r="K182" s="38"/>
      <c r="L182" s="38"/>
    </row>
    <row r="183" spans="2:12">
      <c r="B183" s="38"/>
      <c r="C183" s="38"/>
      <c r="D183" s="38"/>
      <c r="E183" s="38"/>
      <c r="F183" s="38"/>
      <c r="G183" s="38"/>
      <c r="H183" s="38"/>
      <c r="I183" s="38"/>
      <c r="J183" s="38"/>
      <c r="K183" s="38"/>
      <c r="L183" s="38"/>
    </row>
    <row r="184" spans="2:12">
      <c r="B184" s="38"/>
      <c r="C184" s="38"/>
      <c r="D184" s="38"/>
      <c r="E184" s="38"/>
      <c r="F184" s="38"/>
      <c r="G184" s="38"/>
      <c r="H184" s="38"/>
      <c r="I184" s="38"/>
      <c r="J184" s="38"/>
      <c r="K184" s="38"/>
      <c r="L184" s="38"/>
    </row>
    <row r="185" spans="2:12">
      <c r="B185" s="38"/>
      <c r="C185" s="38"/>
      <c r="D185" s="38"/>
      <c r="E185" s="38"/>
      <c r="F185" s="38"/>
      <c r="G185" s="38"/>
      <c r="H185" s="38"/>
      <c r="I185" s="38"/>
      <c r="J185" s="38"/>
      <c r="K185" s="38"/>
      <c r="L185" s="38"/>
    </row>
    <row r="186" spans="2:12">
      <c r="B186" s="38"/>
      <c r="C186" s="38"/>
      <c r="D186" s="38"/>
      <c r="E186" s="38"/>
      <c r="F186" s="38"/>
      <c r="G186" s="38"/>
      <c r="H186" s="38"/>
      <c r="I186" s="38"/>
      <c r="J186" s="38"/>
      <c r="K186" s="38"/>
      <c r="L186" s="38"/>
    </row>
    <row r="187" spans="2:12">
      <c r="B187" s="38"/>
      <c r="C187" s="38"/>
      <c r="D187" s="38"/>
      <c r="E187" s="38"/>
      <c r="F187" s="38"/>
      <c r="G187" s="38"/>
      <c r="H187" s="38"/>
      <c r="I187" s="38"/>
      <c r="J187" s="38"/>
      <c r="K187" s="38"/>
      <c r="L187" s="38"/>
    </row>
    <row r="188" spans="2:12">
      <c r="B188" s="38"/>
      <c r="C188" s="38"/>
      <c r="D188" s="38"/>
      <c r="E188" s="38"/>
      <c r="F188" s="38"/>
      <c r="G188" s="38"/>
      <c r="H188" s="38"/>
      <c r="I188" s="38"/>
      <c r="J188" s="38"/>
      <c r="K188" s="38"/>
      <c r="L188" s="38"/>
    </row>
    <row r="189" spans="2:12">
      <c r="B189" s="38"/>
      <c r="C189" s="38"/>
      <c r="D189" s="38"/>
      <c r="E189" s="38"/>
      <c r="F189" s="38"/>
      <c r="G189" s="38"/>
      <c r="H189" s="38"/>
      <c r="I189" s="38"/>
      <c r="J189" s="38"/>
      <c r="K189" s="38"/>
      <c r="L189" s="38"/>
    </row>
    <row r="190" spans="2:12">
      <c r="B190" s="38"/>
      <c r="C190" s="38"/>
      <c r="D190" s="38"/>
      <c r="E190" s="38"/>
      <c r="F190" s="38"/>
      <c r="G190" s="38"/>
      <c r="H190" s="38"/>
      <c r="I190" s="38"/>
      <c r="J190" s="38"/>
      <c r="K190" s="38"/>
      <c r="L190" s="38"/>
    </row>
    <row r="191" spans="2:12">
      <c r="B191" s="38"/>
      <c r="C191" s="38"/>
      <c r="D191" s="38"/>
      <c r="E191" s="38"/>
      <c r="F191" s="38"/>
      <c r="G191" s="38"/>
      <c r="H191" s="38"/>
      <c r="I191" s="38"/>
      <c r="J191" s="38"/>
      <c r="K191" s="38"/>
      <c r="L191" s="38"/>
    </row>
    <row r="192" spans="2:12">
      <c r="B192" s="38"/>
      <c r="C192" s="38"/>
      <c r="D192" s="38"/>
      <c r="E192" s="38"/>
      <c r="F192" s="38"/>
      <c r="G192" s="38"/>
      <c r="H192" s="38"/>
      <c r="I192" s="38"/>
      <c r="J192" s="38"/>
      <c r="K192" s="38"/>
      <c r="L192" s="38"/>
    </row>
    <row r="193" spans="2:12">
      <c r="B193" s="38"/>
      <c r="C193" s="38"/>
      <c r="D193" s="38"/>
      <c r="E193" s="38"/>
      <c r="F193" s="38"/>
      <c r="G193" s="38"/>
      <c r="H193" s="38"/>
      <c r="I193" s="38"/>
      <c r="J193" s="38"/>
      <c r="K193" s="38"/>
      <c r="L193" s="38"/>
    </row>
    <row r="194" spans="2:12">
      <c r="B194" s="38"/>
      <c r="C194" s="38"/>
      <c r="D194" s="38"/>
      <c r="E194" s="38"/>
      <c r="F194" s="38"/>
      <c r="G194" s="38"/>
      <c r="H194" s="38"/>
      <c r="I194" s="38"/>
      <c r="J194" s="38"/>
      <c r="K194" s="38"/>
      <c r="L194" s="38"/>
    </row>
    <row r="195" spans="2:12">
      <c r="B195" s="38"/>
      <c r="C195" s="38"/>
      <c r="D195" s="38"/>
      <c r="E195" s="38"/>
      <c r="F195" s="38"/>
      <c r="G195" s="38"/>
      <c r="H195" s="38"/>
      <c r="I195" s="38"/>
      <c r="J195" s="38"/>
      <c r="K195" s="38"/>
      <c r="L195" s="38"/>
    </row>
    <row r="196" spans="2:12">
      <c r="B196" s="38"/>
      <c r="C196" s="38"/>
      <c r="D196" s="38"/>
      <c r="E196" s="38"/>
      <c r="F196" s="38"/>
      <c r="G196" s="38"/>
      <c r="H196" s="38"/>
      <c r="I196" s="38"/>
      <c r="J196" s="38"/>
      <c r="K196" s="38"/>
      <c r="L196" s="38"/>
    </row>
    <row r="197" spans="2:12">
      <c r="B197" s="38"/>
      <c r="C197" s="38"/>
      <c r="D197" s="38"/>
      <c r="E197" s="38"/>
      <c r="F197" s="38"/>
      <c r="G197" s="38"/>
      <c r="H197" s="38"/>
      <c r="I197" s="38"/>
      <c r="J197" s="38"/>
      <c r="K197" s="38"/>
      <c r="L197" s="38"/>
    </row>
    <row r="198" spans="2:12">
      <c r="B198" s="38"/>
      <c r="C198" s="38"/>
      <c r="D198" s="38"/>
      <c r="E198" s="38"/>
      <c r="F198" s="38"/>
      <c r="G198" s="38"/>
      <c r="H198" s="38"/>
      <c r="I198" s="38"/>
      <c r="J198" s="38"/>
      <c r="K198" s="38"/>
      <c r="L198" s="38"/>
    </row>
    <row r="199" spans="2:12">
      <c r="B199" s="38"/>
      <c r="C199" s="38"/>
      <c r="D199" s="38"/>
      <c r="E199" s="38"/>
      <c r="F199" s="38"/>
      <c r="G199" s="38"/>
      <c r="H199" s="38"/>
      <c r="I199" s="38"/>
      <c r="J199" s="38"/>
      <c r="K199" s="38"/>
      <c r="L199" s="38"/>
    </row>
    <row r="200" spans="2:12">
      <c r="B200" s="38"/>
      <c r="C200" s="38"/>
      <c r="D200" s="38"/>
      <c r="E200" s="38"/>
      <c r="F200" s="38"/>
      <c r="G200" s="38"/>
      <c r="H200" s="38"/>
      <c r="I200" s="38"/>
      <c r="J200" s="38"/>
      <c r="K200" s="38"/>
      <c r="L200" s="38"/>
    </row>
    <row r="201" spans="2:12">
      <c r="B201" s="38"/>
      <c r="C201" s="38"/>
      <c r="D201" s="38"/>
      <c r="E201" s="38"/>
      <c r="F201" s="38"/>
      <c r="G201" s="38"/>
      <c r="H201" s="38"/>
      <c r="I201" s="38"/>
      <c r="J201" s="38"/>
      <c r="K201" s="38"/>
      <c r="L201" s="38"/>
    </row>
    <row r="202" spans="2:12">
      <c r="B202" s="38"/>
      <c r="C202" s="38"/>
      <c r="D202" s="38"/>
      <c r="E202" s="38"/>
      <c r="F202" s="38"/>
      <c r="G202" s="38"/>
      <c r="H202" s="38"/>
      <c r="I202" s="38"/>
      <c r="J202" s="38"/>
      <c r="K202" s="38"/>
      <c r="L202" s="38"/>
    </row>
    <row r="203" spans="2:12">
      <c r="B203" s="38"/>
      <c r="C203" s="38"/>
      <c r="D203" s="38"/>
      <c r="E203" s="38"/>
      <c r="F203" s="38"/>
      <c r="G203" s="38"/>
      <c r="H203" s="38"/>
      <c r="I203" s="38"/>
      <c r="J203" s="38"/>
      <c r="K203" s="38"/>
      <c r="L203" s="38"/>
    </row>
    <row r="204" spans="2:12">
      <c r="B204" s="38"/>
      <c r="C204" s="38"/>
      <c r="D204" s="38"/>
      <c r="E204" s="38"/>
      <c r="F204" s="38"/>
      <c r="G204" s="38"/>
      <c r="H204" s="38"/>
      <c r="I204" s="38"/>
      <c r="J204" s="38"/>
      <c r="K204" s="38"/>
      <c r="L204" s="38"/>
    </row>
    <row r="205" spans="2:12">
      <c r="B205" s="38"/>
      <c r="C205" s="38"/>
      <c r="D205" s="38"/>
      <c r="E205" s="38"/>
      <c r="F205" s="38"/>
      <c r="G205" s="38"/>
      <c r="H205" s="38"/>
      <c r="I205" s="38"/>
      <c r="J205" s="38"/>
      <c r="K205" s="38"/>
      <c r="L205" s="38"/>
    </row>
    <row r="206" spans="2:12">
      <c r="B206" s="38"/>
      <c r="C206" s="38"/>
      <c r="D206" s="38"/>
      <c r="E206" s="38"/>
      <c r="F206" s="38"/>
      <c r="G206" s="38"/>
      <c r="H206" s="38"/>
      <c r="I206" s="38"/>
      <c r="J206" s="38"/>
      <c r="K206" s="38"/>
      <c r="L206" s="38"/>
    </row>
    <row r="207" spans="2:12">
      <c r="B207" s="38"/>
      <c r="C207" s="38"/>
      <c r="D207" s="38"/>
      <c r="E207" s="38"/>
      <c r="F207" s="38"/>
      <c r="G207" s="38"/>
      <c r="H207" s="38"/>
      <c r="I207" s="38"/>
      <c r="J207" s="38"/>
      <c r="K207" s="38"/>
      <c r="L207" s="38"/>
    </row>
    <row r="208" spans="2:12">
      <c r="B208" s="38"/>
      <c r="C208" s="38"/>
      <c r="D208" s="38"/>
      <c r="E208" s="38"/>
      <c r="F208" s="38"/>
      <c r="G208" s="38"/>
      <c r="H208" s="38"/>
      <c r="I208" s="38"/>
      <c r="J208" s="38"/>
      <c r="K208" s="38"/>
      <c r="L208" s="38"/>
    </row>
    <row r="209" spans="2:12">
      <c r="B209" s="38"/>
      <c r="C209" s="38"/>
      <c r="D209" s="38"/>
      <c r="E209" s="38"/>
      <c r="F209" s="38"/>
      <c r="G209" s="38"/>
      <c r="H209" s="38"/>
      <c r="I209" s="38"/>
      <c r="J209" s="38"/>
      <c r="K209" s="38"/>
      <c r="L209" s="38"/>
    </row>
    <row r="210" spans="2:12">
      <c r="B210" s="38"/>
      <c r="C210" s="38"/>
      <c r="D210" s="38"/>
      <c r="E210" s="38"/>
      <c r="F210" s="38"/>
      <c r="G210" s="38"/>
      <c r="H210" s="38"/>
      <c r="I210" s="38"/>
      <c r="J210" s="38"/>
      <c r="K210" s="38"/>
      <c r="L210" s="38"/>
    </row>
    <row r="211" spans="2:12">
      <c r="B211" s="38"/>
      <c r="C211" s="38"/>
      <c r="D211" s="38"/>
      <c r="E211" s="38"/>
      <c r="F211" s="38"/>
      <c r="G211" s="38"/>
      <c r="H211" s="38"/>
      <c r="I211" s="38"/>
      <c r="J211" s="38"/>
      <c r="K211" s="38"/>
      <c r="L211" s="38"/>
    </row>
    <row r="212" spans="2:12">
      <c r="B212" s="38"/>
      <c r="C212" s="38"/>
      <c r="D212" s="38"/>
      <c r="E212" s="38"/>
      <c r="F212" s="38"/>
      <c r="G212" s="38"/>
      <c r="H212" s="38"/>
      <c r="I212" s="38"/>
      <c r="J212" s="38"/>
      <c r="K212" s="38"/>
      <c r="L212" s="38"/>
    </row>
    <row r="213" spans="2:12">
      <c r="B213" s="38"/>
      <c r="C213" s="38"/>
      <c r="D213" s="38"/>
      <c r="E213" s="38"/>
      <c r="F213" s="38"/>
      <c r="G213" s="38"/>
      <c r="H213" s="38"/>
      <c r="I213" s="38"/>
      <c r="J213" s="38"/>
      <c r="K213" s="38"/>
      <c r="L213" s="38"/>
    </row>
    <row r="214" spans="2:12">
      <c r="B214" s="38"/>
      <c r="C214" s="38"/>
      <c r="D214" s="38"/>
      <c r="E214" s="38"/>
      <c r="F214" s="38"/>
      <c r="G214" s="38"/>
      <c r="H214" s="38"/>
      <c r="I214" s="38"/>
      <c r="J214" s="38"/>
      <c r="K214" s="38"/>
      <c r="L214" s="38"/>
    </row>
    <row r="215" spans="2:12">
      <c r="B215" s="38"/>
      <c r="C215" s="38"/>
      <c r="D215" s="38"/>
      <c r="E215" s="38"/>
      <c r="F215" s="38"/>
      <c r="G215" s="38"/>
      <c r="H215" s="38"/>
      <c r="I215" s="38"/>
      <c r="J215" s="38"/>
      <c r="K215" s="38"/>
      <c r="L215" s="38"/>
    </row>
    <row r="216" spans="2:12">
      <c r="B216" s="38"/>
      <c r="C216" s="38"/>
      <c r="D216" s="38"/>
      <c r="E216" s="38"/>
      <c r="F216" s="38"/>
      <c r="G216" s="38"/>
      <c r="H216" s="38"/>
      <c r="I216" s="38"/>
      <c r="J216" s="38"/>
      <c r="K216" s="38"/>
      <c r="L216" s="38"/>
    </row>
    <row r="217" spans="2:12">
      <c r="B217" s="38"/>
      <c r="C217" s="38"/>
      <c r="D217" s="38"/>
      <c r="E217" s="38"/>
      <c r="F217" s="38"/>
      <c r="G217" s="38"/>
      <c r="H217" s="38"/>
      <c r="I217" s="38"/>
      <c r="J217" s="38"/>
      <c r="K217" s="38"/>
      <c r="L217" s="38"/>
    </row>
    <row r="218" spans="2:12">
      <c r="B218" s="38"/>
      <c r="C218" s="38"/>
      <c r="D218" s="38"/>
      <c r="E218" s="38"/>
      <c r="F218" s="38"/>
      <c r="G218" s="38"/>
      <c r="H218" s="38"/>
      <c r="I218" s="38"/>
      <c r="J218" s="38"/>
      <c r="K218" s="38"/>
      <c r="L218" s="38"/>
    </row>
    <row r="219" spans="2:12">
      <c r="B219" s="38"/>
      <c r="C219" s="38"/>
      <c r="D219" s="38"/>
      <c r="E219" s="38"/>
      <c r="F219" s="38"/>
      <c r="G219" s="38"/>
      <c r="H219" s="38"/>
      <c r="I219" s="38"/>
      <c r="J219" s="38"/>
      <c r="K219" s="38"/>
      <c r="L219" s="38"/>
    </row>
  </sheetData>
  <mergeCells count="10">
    <mergeCell ref="A44:J44"/>
    <mergeCell ref="A1:J1"/>
    <mergeCell ref="A2:J2"/>
    <mergeCell ref="A3:A5"/>
    <mergeCell ref="B3:J3"/>
    <mergeCell ref="B4:B5"/>
    <mergeCell ref="C4:C5"/>
    <mergeCell ref="D4:D5"/>
    <mergeCell ref="E4:G4"/>
    <mergeCell ref="H4:J4"/>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0C48C-21F1-481A-8F82-F0DA785B6725}">
  <dimension ref="A1:G80"/>
  <sheetViews>
    <sheetView showGridLines="0" workbookViewId="0">
      <pane xSplit="1" ySplit="3" topLeftCell="B37" activePane="bottomRight" state="frozenSplit"/>
      <selection pane="topRight" activeCell="B1" sqref="B1"/>
      <selection pane="bottomLeft" activeCell="A5" sqref="A5"/>
      <selection pane="bottomRight" activeCell="E54" sqref="E54"/>
    </sheetView>
  </sheetViews>
  <sheetFormatPr defaultRowHeight="14.4"/>
  <cols>
    <col min="1" max="1" width="22.88671875" bestFit="1" customWidth="1"/>
    <col min="2" max="7" width="14.77734375" customWidth="1"/>
  </cols>
  <sheetData>
    <row r="1" spans="1:7" ht="69.599999999999994" customHeight="1">
      <c r="A1" s="136" t="s">
        <v>41</v>
      </c>
      <c r="B1" s="136"/>
      <c r="C1" s="136"/>
      <c r="D1" s="136"/>
      <c r="E1" s="136"/>
      <c r="F1" s="136"/>
      <c r="G1" s="136"/>
    </row>
    <row r="2" spans="1:7" ht="31.2" customHeight="1">
      <c r="A2" s="137" t="s">
        <v>42</v>
      </c>
      <c r="B2" s="144" t="s">
        <v>43</v>
      </c>
      <c r="C2" s="147"/>
      <c r="D2" s="137"/>
      <c r="E2" s="140" t="s">
        <v>44</v>
      </c>
      <c r="F2" s="140"/>
      <c r="G2" s="144"/>
    </row>
    <row r="3" spans="1:7" ht="27" customHeight="1">
      <c r="A3" s="157"/>
      <c r="B3" s="41" t="s">
        <v>3</v>
      </c>
      <c r="C3" s="41" t="s">
        <v>4</v>
      </c>
      <c r="D3" s="41" t="s">
        <v>5</v>
      </c>
      <c r="E3" s="41" t="s">
        <v>3</v>
      </c>
      <c r="F3" s="41" t="s">
        <v>4</v>
      </c>
      <c r="G3" s="42" t="s">
        <v>5</v>
      </c>
    </row>
    <row r="4" spans="1:7">
      <c r="A4" s="39" t="s">
        <v>8</v>
      </c>
      <c r="B4" s="40">
        <v>161792.37299999999</v>
      </c>
      <c r="C4" s="40">
        <v>77385.983999999997</v>
      </c>
      <c r="D4" s="40">
        <v>84406.388999999996</v>
      </c>
      <c r="E4" s="40">
        <v>1337</v>
      </c>
      <c r="F4" s="40">
        <v>1675</v>
      </c>
      <c r="G4" s="40">
        <v>1029</v>
      </c>
    </row>
    <row r="5" spans="1:7">
      <c r="A5" s="15" t="s">
        <v>45</v>
      </c>
      <c r="B5" s="17">
        <v>12047.477000000001</v>
      </c>
      <c r="C5" s="17">
        <v>3109.0070000000001</v>
      </c>
      <c r="D5" s="17">
        <v>8938.4699999999993</v>
      </c>
      <c r="E5" s="17">
        <v>199</v>
      </c>
      <c r="F5" s="17">
        <v>223</v>
      </c>
      <c r="G5" s="17">
        <v>191</v>
      </c>
    </row>
    <row r="6" spans="1:7">
      <c r="A6" s="15" t="s">
        <v>46</v>
      </c>
      <c r="B6" s="17">
        <v>31670.646000000001</v>
      </c>
      <c r="C6" s="17">
        <v>14202.194</v>
      </c>
      <c r="D6" s="17">
        <v>17468.452000000001</v>
      </c>
      <c r="E6" s="17">
        <v>718</v>
      </c>
      <c r="F6" s="17">
        <v>715</v>
      </c>
      <c r="G6" s="17">
        <v>722</v>
      </c>
    </row>
    <row r="7" spans="1:7">
      <c r="A7" s="15" t="s">
        <v>47</v>
      </c>
      <c r="B7" s="17">
        <v>42691.546000000002</v>
      </c>
      <c r="C7" s="17">
        <v>22548.576000000001</v>
      </c>
      <c r="D7" s="17">
        <v>20142.97</v>
      </c>
      <c r="E7" s="17">
        <v>1152</v>
      </c>
      <c r="F7" s="17">
        <v>1166</v>
      </c>
      <c r="G7" s="17">
        <v>1136</v>
      </c>
    </row>
    <row r="8" spans="1:7">
      <c r="A8" s="15" t="s">
        <v>48</v>
      </c>
      <c r="B8" s="17">
        <v>15105.419</v>
      </c>
      <c r="C8" s="17">
        <v>9536.9359999999997</v>
      </c>
      <c r="D8" s="17">
        <v>5568.4830000000002</v>
      </c>
      <c r="E8" s="17">
        <v>1923</v>
      </c>
      <c r="F8" s="17">
        <v>1924</v>
      </c>
      <c r="G8" s="17">
        <v>1922</v>
      </c>
    </row>
    <row r="9" spans="1:7">
      <c r="A9" s="15" t="s">
        <v>49</v>
      </c>
      <c r="B9" s="17">
        <v>10797.433000000001</v>
      </c>
      <c r="C9" s="17">
        <v>6788.7709999999997</v>
      </c>
      <c r="D9" s="17">
        <v>4008.6619999999998</v>
      </c>
      <c r="E9" s="17">
        <v>2950</v>
      </c>
      <c r="F9" s="17">
        <v>2948</v>
      </c>
      <c r="G9" s="17">
        <v>2954</v>
      </c>
    </row>
    <row r="10" spans="1:7">
      <c r="A10" s="15" t="s">
        <v>50</v>
      </c>
      <c r="B10" s="17">
        <v>6956.3680000000004</v>
      </c>
      <c r="C10" s="17">
        <v>4318.835</v>
      </c>
      <c r="D10" s="17">
        <v>2637.5329999999999</v>
      </c>
      <c r="E10" s="17">
        <v>5162</v>
      </c>
      <c r="F10" s="17">
        <v>5172</v>
      </c>
      <c r="G10" s="17">
        <v>5145</v>
      </c>
    </row>
    <row r="11" spans="1:7">
      <c r="A11" s="15" t="s">
        <v>51</v>
      </c>
      <c r="B11" s="17">
        <v>2407.37</v>
      </c>
      <c r="C11" s="17">
        <v>1607.4749999999999</v>
      </c>
      <c r="D11" s="17">
        <v>799.89499999999998</v>
      </c>
      <c r="E11" s="17">
        <v>10479</v>
      </c>
      <c r="F11" s="17">
        <v>10532</v>
      </c>
      <c r="G11" s="17">
        <v>10371</v>
      </c>
    </row>
    <row r="12" spans="1:7">
      <c r="A12" s="15" t="s">
        <v>52</v>
      </c>
      <c r="B12" s="17">
        <v>707.94799999999998</v>
      </c>
      <c r="C12" s="17">
        <v>526.40899999999999</v>
      </c>
      <c r="D12" s="17">
        <v>181.53899999999999</v>
      </c>
      <c r="E12" s="17">
        <v>24477</v>
      </c>
      <c r="F12" s="17">
        <v>24641</v>
      </c>
      <c r="G12" s="17">
        <v>24001</v>
      </c>
    </row>
    <row r="13" spans="1:7">
      <c r="A13" s="15" t="s">
        <v>53</v>
      </c>
      <c r="B13" s="17">
        <v>37471.561000000002</v>
      </c>
      <c r="C13" s="17">
        <v>13640.147000000001</v>
      </c>
      <c r="D13" s="17">
        <v>23831.414000000001</v>
      </c>
      <c r="E13" s="17">
        <v>0</v>
      </c>
      <c r="F13" s="17">
        <v>0</v>
      </c>
      <c r="G13" s="17">
        <v>0</v>
      </c>
    </row>
    <row r="14" spans="1:7">
      <c r="A14" s="15" t="s">
        <v>54</v>
      </c>
      <c r="B14" s="17">
        <v>1936.605</v>
      </c>
      <c r="C14" s="17">
        <v>1107.634</v>
      </c>
      <c r="D14" s="17">
        <v>828.971</v>
      </c>
      <c r="E14" s="17" t="s">
        <v>55</v>
      </c>
      <c r="F14" s="17" t="s">
        <v>55</v>
      </c>
      <c r="G14" s="17" t="s">
        <v>55</v>
      </c>
    </row>
    <row r="15" spans="1:7">
      <c r="A15" s="39" t="s">
        <v>56</v>
      </c>
      <c r="B15" s="40">
        <v>138144.269</v>
      </c>
      <c r="C15" s="40">
        <v>64976.892</v>
      </c>
      <c r="D15" s="40">
        <v>73167.376999999993</v>
      </c>
      <c r="E15" s="40">
        <v>1441</v>
      </c>
      <c r="F15" s="40">
        <v>1821</v>
      </c>
      <c r="G15" s="40">
        <v>1105</v>
      </c>
    </row>
    <row r="16" spans="1:7">
      <c r="A16" s="15" t="s">
        <v>45</v>
      </c>
      <c r="B16" s="17">
        <v>7890.8440000000001</v>
      </c>
      <c r="C16" s="17">
        <v>1680.07</v>
      </c>
      <c r="D16" s="17">
        <v>6210.7740000000003</v>
      </c>
      <c r="E16" s="17">
        <v>200</v>
      </c>
      <c r="F16" s="17">
        <v>229</v>
      </c>
      <c r="G16" s="17">
        <v>192</v>
      </c>
    </row>
    <row r="17" spans="1:7">
      <c r="A17" s="15" t="s">
        <v>46</v>
      </c>
      <c r="B17" s="17">
        <v>24917.925999999999</v>
      </c>
      <c r="C17" s="17">
        <v>10463.99</v>
      </c>
      <c r="D17" s="17">
        <v>14453.936</v>
      </c>
      <c r="E17" s="17">
        <v>721</v>
      </c>
      <c r="F17" s="17">
        <v>723</v>
      </c>
      <c r="G17" s="17">
        <v>720</v>
      </c>
    </row>
    <row r="18" spans="1:7">
      <c r="A18" s="15" t="s">
        <v>47</v>
      </c>
      <c r="B18" s="17">
        <v>37988.387999999999</v>
      </c>
      <c r="C18" s="17">
        <v>19517.065999999999</v>
      </c>
      <c r="D18" s="17">
        <v>18471.322</v>
      </c>
      <c r="E18" s="17">
        <v>1152</v>
      </c>
      <c r="F18" s="17">
        <v>1171</v>
      </c>
      <c r="G18" s="17">
        <v>1133</v>
      </c>
    </row>
    <row r="19" spans="1:7">
      <c r="A19" s="15" t="s">
        <v>48</v>
      </c>
      <c r="B19" s="17">
        <v>14012.186</v>
      </c>
      <c r="C19" s="17">
        <v>8725.1910000000007</v>
      </c>
      <c r="D19" s="17">
        <v>5286.9949999999999</v>
      </c>
      <c r="E19" s="17">
        <v>1924</v>
      </c>
      <c r="F19" s="17">
        <v>1925</v>
      </c>
      <c r="G19" s="17">
        <v>1923</v>
      </c>
    </row>
    <row r="20" spans="1:7">
      <c r="A20" s="15" t="s">
        <v>49</v>
      </c>
      <c r="B20" s="17">
        <v>10206.11</v>
      </c>
      <c r="C20" s="17">
        <v>6320.1670000000004</v>
      </c>
      <c r="D20" s="17">
        <v>3885.9430000000002</v>
      </c>
      <c r="E20" s="17">
        <v>2951</v>
      </c>
      <c r="F20" s="17">
        <v>2949</v>
      </c>
      <c r="G20" s="17">
        <v>2956</v>
      </c>
    </row>
    <row r="21" spans="1:7">
      <c r="A21" s="15" t="s">
        <v>50</v>
      </c>
      <c r="B21" s="17">
        <v>6710.567</v>
      </c>
      <c r="C21" s="17">
        <v>4125.9650000000001</v>
      </c>
      <c r="D21" s="17">
        <v>2584.6019999999999</v>
      </c>
      <c r="E21" s="17">
        <v>5165</v>
      </c>
      <c r="F21" s="17">
        <v>5174</v>
      </c>
      <c r="G21" s="17">
        <v>5151</v>
      </c>
    </row>
    <row r="22" spans="1:7">
      <c r="A22" s="15" t="s">
        <v>51</v>
      </c>
      <c r="B22" s="17">
        <v>2354.3829999999998</v>
      </c>
      <c r="C22" s="17">
        <v>1560.0809999999999</v>
      </c>
      <c r="D22" s="17">
        <v>794.30200000000002</v>
      </c>
      <c r="E22" s="17">
        <v>10481</v>
      </c>
      <c r="F22" s="17">
        <v>10535</v>
      </c>
      <c r="G22" s="17">
        <v>10373</v>
      </c>
    </row>
    <row r="23" spans="1:7">
      <c r="A23" s="15" t="s">
        <v>52</v>
      </c>
      <c r="B23" s="17">
        <v>688.15499999999997</v>
      </c>
      <c r="C23" s="17">
        <v>509.68700000000001</v>
      </c>
      <c r="D23" s="17">
        <v>178.46799999999999</v>
      </c>
      <c r="E23" s="17">
        <v>24506</v>
      </c>
      <c r="F23" s="17">
        <v>24714</v>
      </c>
      <c r="G23" s="17">
        <v>23912</v>
      </c>
    </row>
    <row r="24" spans="1:7">
      <c r="A24" s="15" t="s">
        <v>53</v>
      </c>
      <c r="B24" s="17">
        <v>31664.008999999998</v>
      </c>
      <c r="C24" s="17">
        <v>11122.781999999999</v>
      </c>
      <c r="D24" s="17">
        <v>20541.226999999999</v>
      </c>
      <c r="E24" s="17">
        <v>0</v>
      </c>
      <c r="F24" s="17">
        <v>0</v>
      </c>
      <c r="G24" s="17">
        <v>0</v>
      </c>
    </row>
    <row r="25" spans="1:7">
      <c r="A25" s="15" t="s">
        <v>54</v>
      </c>
      <c r="B25" s="17">
        <v>1711.701</v>
      </c>
      <c r="C25" s="17">
        <v>951.89300000000003</v>
      </c>
      <c r="D25" s="17">
        <v>759.80799999999999</v>
      </c>
      <c r="E25" s="17" t="s">
        <v>55</v>
      </c>
      <c r="F25" s="17" t="s">
        <v>55</v>
      </c>
      <c r="G25" s="17" t="s">
        <v>55</v>
      </c>
    </row>
    <row r="26" spans="1:7">
      <c r="A26" s="39" t="s">
        <v>57</v>
      </c>
      <c r="B26" s="40">
        <v>23648.103999999999</v>
      </c>
      <c r="C26" s="40">
        <v>12409.092000000001</v>
      </c>
      <c r="D26" s="40">
        <v>11239.012000000001</v>
      </c>
      <c r="E26" s="40">
        <v>729</v>
      </c>
      <c r="F26" s="40">
        <v>907</v>
      </c>
      <c r="G26" s="40">
        <v>535</v>
      </c>
    </row>
    <row r="27" spans="1:7">
      <c r="A27" s="15" t="s">
        <v>45</v>
      </c>
      <c r="B27" s="17">
        <v>4156.6329999999998</v>
      </c>
      <c r="C27" s="17">
        <v>1428.9369999999999</v>
      </c>
      <c r="D27" s="17">
        <v>2727.6959999999999</v>
      </c>
      <c r="E27" s="17">
        <v>198</v>
      </c>
      <c r="F27" s="17">
        <v>215</v>
      </c>
      <c r="G27" s="17">
        <v>190</v>
      </c>
    </row>
    <row r="28" spans="1:7">
      <c r="A28" s="15" t="s">
        <v>46</v>
      </c>
      <c r="B28" s="17">
        <v>6752.72</v>
      </c>
      <c r="C28" s="17">
        <v>3738.2040000000002</v>
      </c>
      <c r="D28" s="17">
        <v>3014.5160000000001</v>
      </c>
      <c r="E28" s="17">
        <v>708</v>
      </c>
      <c r="F28" s="17">
        <v>691</v>
      </c>
      <c r="G28" s="17">
        <v>729</v>
      </c>
    </row>
    <row r="29" spans="1:7">
      <c r="A29" s="15" t="s">
        <v>47</v>
      </c>
      <c r="B29" s="17">
        <v>4703.1580000000004</v>
      </c>
      <c r="C29" s="17">
        <v>3031.51</v>
      </c>
      <c r="D29" s="17">
        <v>1671.6479999999999</v>
      </c>
      <c r="E29" s="17">
        <v>1149</v>
      </c>
      <c r="F29" s="17">
        <v>1135</v>
      </c>
      <c r="G29" s="17">
        <v>1173</v>
      </c>
    </row>
    <row r="30" spans="1:7">
      <c r="A30" s="15" t="s">
        <v>48</v>
      </c>
      <c r="B30" s="17">
        <v>1093.2329999999999</v>
      </c>
      <c r="C30" s="17">
        <v>811.745</v>
      </c>
      <c r="D30" s="17">
        <v>281.488</v>
      </c>
      <c r="E30" s="17">
        <v>1907</v>
      </c>
      <c r="F30" s="17">
        <v>1907</v>
      </c>
      <c r="G30" s="17">
        <v>1908</v>
      </c>
    </row>
    <row r="31" spans="1:7">
      <c r="A31" s="15" t="s">
        <v>49</v>
      </c>
      <c r="B31" s="17">
        <v>591.32299999999998</v>
      </c>
      <c r="C31" s="17">
        <v>468.60399999999998</v>
      </c>
      <c r="D31" s="17">
        <v>122.71899999999999</v>
      </c>
      <c r="E31" s="17">
        <v>2932</v>
      </c>
      <c r="F31" s="17">
        <v>2936</v>
      </c>
      <c r="G31" s="17">
        <v>2914</v>
      </c>
    </row>
    <row r="32" spans="1:7">
      <c r="A32" s="15" t="s">
        <v>50</v>
      </c>
      <c r="B32" s="17">
        <v>245.80099999999999</v>
      </c>
      <c r="C32" s="17">
        <v>192.87</v>
      </c>
      <c r="D32" s="17">
        <v>52.930999999999997</v>
      </c>
      <c r="E32" s="17">
        <v>5065</v>
      </c>
      <c r="F32" s="17">
        <v>5125</v>
      </c>
      <c r="G32" s="17">
        <v>4845</v>
      </c>
    </row>
    <row r="33" spans="1:7">
      <c r="A33" s="15" t="s">
        <v>51</v>
      </c>
      <c r="B33" s="17">
        <v>52.987000000000002</v>
      </c>
      <c r="C33" s="17">
        <v>47.393999999999998</v>
      </c>
      <c r="D33" s="17">
        <v>5.593</v>
      </c>
      <c r="E33" s="17">
        <v>10401</v>
      </c>
      <c r="F33" s="17">
        <v>10436</v>
      </c>
      <c r="G33" s="17">
        <v>10110</v>
      </c>
    </row>
    <row r="34" spans="1:7">
      <c r="A34" s="15" t="s">
        <v>52</v>
      </c>
      <c r="B34" s="17">
        <v>19.792999999999999</v>
      </c>
      <c r="C34" s="17">
        <v>16.722000000000001</v>
      </c>
      <c r="D34" s="17">
        <v>3.0710000000000002</v>
      </c>
      <c r="E34" s="17">
        <v>23475</v>
      </c>
      <c r="F34" s="17">
        <v>22428</v>
      </c>
      <c r="G34" s="17">
        <v>29178</v>
      </c>
    </row>
    <row r="35" spans="1:7">
      <c r="A35" s="15" t="s">
        <v>53</v>
      </c>
      <c r="B35" s="17">
        <v>5807.5519999999997</v>
      </c>
      <c r="C35" s="17">
        <v>2517.3649999999998</v>
      </c>
      <c r="D35" s="17">
        <v>3290.1869999999999</v>
      </c>
      <c r="E35" s="17">
        <v>0</v>
      </c>
      <c r="F35" s="17">
        <v>0</v>
      </c>
      <c r="G35" s="17">
        <v>0</v>
      </c>
    </row>
    <row r="36" spans="1:7">
      <c r="A36" s="15" t="s">
        <v>54</v>
      </c>
      <c r="B36" s="17">
        <v>224.904</v>
      </c>
      <c r="C36" s="17">
        <v>155.74100000000001</v>
      </c>
      <c r="D36" s="17">
        <v>69.162999999999997</v>
      </c>
      <c r="E36" s="17" t="s">
        <v>55</v>
      </c>
      <c r="F36" s="17" t="s">
        <v>55</v>
      </c>
      <c r="G36" s="17" t="s">
        <v>55</v>
      </c>
    </row>
    <row r="37" spans="1:7">
      <c r="A37" s="16"/>
      <c r="B37" s="16"/>
      <c r="C37" s="16"/>
      <c r="D37" s="16"/>
      <c r="E37" s="16"/>
      <c r="F37" s="16"/>
      <c r="G37" s="16"/>
    </row>
    <row r="38" spans="1:7">
      <c r="A38" s="18"/>
      <c r="B38" s="18"/>
      <c r="C38" s="18"/>
      <c r="D38" s="18"/>
      <c r="E38" s="18"/>
      <c r="F38" s="18"/>
      <c r="G38" s="18"/>
    </row>
    <row r="39" spans="1:7" ht="45.6" customHeight="1">
      <c r="A39" s="141" t="s">
        <v>58</v>
      </c>
      <c r="B39" s="146"/>
      <c r="C39" s="146"/>
      <c r="D39" s="146"/>
      <c r="E39" s="146"/>
      <c r="F39" s="146"/>
      <c r="G39" s="146"/>
    </row>
    <row r="40" spans="1:7">
      <c r="A40" s="39" t="s">
        <v>8</v>
      </c>
      <c r="B40" s="71"/>
      <c r="C40" s="71"/>
      <c r="D40" s="71"/>
      <c r="E40" s="71"/>
      <c r="F40" s="71"/>
      <c r="G40" s="71"/>
    </row>
    <row r="41" spans="1:7">
      <c r="A41" s="36" t="s">
        <v>86</v>
      </c>
      <c r="B41" s="38">
        <f>SMALL(B5:B14,1)</f>
        <v>707.94799999999998</v>
      </c>
      <c r="C41" s="38">
        <f t="shared" ref="C41:D41" si="0">SMALL(C5:C14,1)</f>
        <v>526.40899999999999</v>
      </c>
      <c r="D41" s="38">
        <f t="shared" si="0"/>
        <v>181.53899999999999</v>
      </c>
      <c r="E41" s="38">
        <f>SMALL(E5:E14,2)</f>
        <v>199</v>
      </c>
      <c r="F41" s="38">
        <f>SMALL(F5:F14,2)</f>
        <v>223</v>
      </c>
      <c r="G41" s="38">
        <f>SMALL(G5:G14,2)</f>
        <v>191</v>
      </c>
    </row>
    <row r="42" spans="1:7">
      <c r="A42" s="78" t="s">
        <v>88</v>
      </c>
      <c r="B42" s="79">
        <f>QUARTILE(B5:B14,1)</f>
        <v>3544.6194999999998</v>
      </c>
      <c r="C42" s="79">
        <f t="shared" ref="C42:G42" si="1">QUARTILE(C5:C14,1)</f>
        <v>1982.8579999999999</v>
      </c>
      <c r="D42" s="79">
        <f t="shared" si="1"/>
        <v>1281.1115</v>
      </c>
      <c r="E42" s="79">
        <f t="shared" si="1"/>
        <v>718</v>
      </c>
      <c r="F42" s="79">
        <f t="shared" si="1"/>
        <v>715</v>
      </c>
      <c r="G42" s="79">
        <f t="shared" si="1"/>
        <v>722</v>
      </c>
    </row>
    <row r="43" spans="1:7">
      <c r="A43" s="78" t="s">
        <v>89</v>
      </c>
      <c r="B43" s="79">
        <f>QUARTILE(B5:B14,2)</f>
        <v>11422.455000000002</v>
      </c>
      <c r="C43" s="79">
        <f t="shared" ref="C43:G43" si="2">QUARTILE(C5:C14,2)</f>
        <v>5553.8029999999999</v>
      </c>
      <c r="D43" s="79">
        <f t="shared" si="2"/>
        <v>4788.5725000000002</v>
      </c>
      <c r="E43" s="79">
        <f t="shared" si="2"/>
        <v>1923</v>
      </c>
      <c r="F43" s="79">
        <f t="shared" si="2"/>
        <v>1924</v>
      </c>
      <c r="G43" s="79">
        <f t="shared" si="2"/>
        <v>1922</v>
      </c>
    </row>
    <row r="44" spans="1:7">
      <c r="A44" s="78" t="s">
        <v>90</v>
      </c>
      <c r="B44" s="79">
        <f>QUARTILE(B5:B14,3)</f>
        <v>27529.339249999997</v>
      </c>
      <c r="C44" s="79">
        <f t="shared" ref="C44:G44" si="3">QUARTILE(C5:C14,3)</f>
        <v>12614.34425</v>
      </c>
      <c r="D44" s="79">
        <f t="shared" si="3"/>
        <v>15335.9565</v>
      </c>
      <c r="E44" s="79">
        <f t="shared" si="3"/>
        <v>5162</v>
      </c>
      <c r="F44" s="79">
        <f t="shared" si="3"/>
        <v>5172</v>
      </c>
      <c r="G44" s="79">
        <f t="shared" si="3"/>
        <v>5145</v>
      </c>
    </row>
    <row r="45" spans="1:7">
      <c r="A45" s="36" t="s">
        <v>91</v>
      </c>
      <c r="B45" s="38">
        <f>LARGE(B5:B14,1)</f>
        <v>42691.546000000002</v>
      </c>
      <c r="C45" s="38">
        <f t="shared" ref="C45:G45" si="4">LARGE(C5:C14,1)</f>
        <v>22548.576000000001</v>
      </c>
      <c r="D45" s="38">
        <f t="shared" si="4"/>
        <v>23831.414000000001</v>
      </c>
      <c r="E45" s="38">
        <f t="shared" si="4"/>
        <v>24477</v>
      </c>
      <c r="F45" s="38">
        <f t="shared" si="4"/>
        <v>24641</v>
      </c>
      <c r="G45" s="38">
        <f t="shared" si="4"/>
        <v>24001</v>
      </c>
    </row>
    <row r="46" spans="1:7">
      <c r="A46" s="36"/>
      <c r="B46" s="38"/>
      <c r="C46" s="38"/>
      <c r="D46" s="38"/>
      <c r="E46" s="38"/>
      <c r="F46" s="38"/>
      <c r="G46" s="38"/>
    </row>
    <row r="47" spans="1:7">
      <c r="A47" s="36" t="s">
        <v>94</v>
      </c>
      <c r="B47" s="38">
        <f>B44-B42</f>
        <v>23984.719749999997</v>
      </c>
      <c r="C47" s="38">
        <f t="shared" ref="C47:G47" si="5">C44-C42</f>
        <v>10631.48625</v>
      </c>
      <c r="D47" s="38">
        <f t="shared" si="5"/>
        <v>14054.845000000001</v>
      </c>
      <c r="E47" s="38">
        <f t="shared" si="5"/>
        <v>4444</v>
      </c>
      <c r="F47" s="38">
        <f t="shared" si="5"/>
        <v>4457</v>
      </c>
      <c r="G47" s="38">
        <f t="shared" si="5"/>
        <v>4423</v>
      </c>
    </row>
    <row r="48" spans="1:7">
      <c r="A48" s="80" t="s">
        <v>95</v>
      </c>
      <c r="B48" s="81">
        <f>B45-B41</f>
        <v>41983.598000000005</v>
      </c>
      <c r="C48" s="81">
        <f t="shared" ref="C48:G48" si="6">C45-C41</f>
        <v>22022.167000000001</v>
      </c>
      <c r="D48" s="81">
        <f t="shared" si="6"/>
        <v>23649.875</v>
      </c>
      <c r="E48" s="81">
        <f t="shared" si="6"/>
        <v>24278</v>
      </c>
      <c r="F48" s="81">
        <f t="shared" si="6"/>
        <v>24418</v>
      </c>
      <c r="G48" s="81">
        <f t="shared" si="6"/>
        <v>23810</v>
      </c>
    </row>
    <row r="49" spans="1:7">
      <c r="A49" s="36"/>
      <c r="B49" s="38"/>
      <c r="C49" s="38"/>
      <c r="D49" s="38"/>
      <c r="E49" s="38"/>
      <c r="F49" s="38"/>
      <c r="G49" s="38"/>
    </row>
    <row r="50" spans="1:7">
      <c r="A50" s="36" t="s">
        <v>87</v>
      </c>
      <c r="B50" s="38">
        <f>AVERAGE(B5:B14)</f>
        <v>16179.237299999999</v>
      </c>
      <c r="C50" s="38">
        <f t="shared" ref="C50:G50" si="7">AVERAGE(C5:C14)</f>
        <v>7738.5984000000008</v>
      </c>
      <c r="D50" s="38">
        <f t="shared" si="7"/>
        <v>8440.6388999999999</v>
      </c>
      <c r="E50" s="38">
        <f t="shared" si="7"/>
        <v>5228.8888888888887</v>
      </c>
      <c r="F50" s="38">
        <f t="shared" si="7"/>
        <v>5257.8888888888887</v>
      </c>
      <c r="G50" s="38">
        <f t="shared" si="7"/>
        <v>5160.2222222222226</v>
      </c>
    </row>
    <row r="51" spans="1:7">
      <c r="A51" s="78" t="s">
        <v>92</v>
      </c>
      <c r="B51" s="79">
        <f>_xlfn.STDEV.S(B5:B14)</f>
        <v>15493.284084806528</v>
      </c>
      <c r="C51" s="79">
        <f t="shared" ref="C51:G51" si="8">_xlfn.STDEV.S(C5:C14)</f>
        <v>7201.7120486795684</v>
      </c>
      <c r="D51" s="79">
        <f t="shared" si="8"/>
        <v>8829.6764763405608</v>
      </c>
      <c r="E51" s="79">
        <f t="shared" si="8"/>
        <v>7935.603008663621</v>
      </c>
      <c r="F51" s="79">
        <f t="shared" si="8"/>
        <v>7987.1452885941117</v>
      </c>
      <c r="G51" s="79">
        <f t="shared" si="8"/>
        <v>7783.7497997073651</v>
      </c>
    </row>
    <row r="52" spans="1:7">
      <c r="A52" s="36" t="s">
        <v>93</v>
      </c>
      <c r="B52" s="38">
        <f>AVEDEV(B5:B14)</f>
        <v>12659.20822</v>
      </c>
      <c r="C52" s="38">
        <f t="shared" ref="C52:G52" si="9">AVEDEV(C5:C14)</f>
        <v>5794.6918800000012</v>
      </c>
      <c r="D52" s="38">
        <f t="shared" si="9"/>
        <v>7323.7500800000007</v>
      </c>
      <c r="E52" s="38">
        <f t="shared" si="9"/>
        <v>5444.0493827160499</v>
      </c>
      <c r="F52" s="38">
        <f t="shared" si="9"/>
        <v>5479.3827160493829</v>
      </c>
      <c r="G52" s="38">
        <f t="shared" si="9"/>
        <v>5344.7901234567898</v>
      </c>
    </row>
    <row r="54" spans="1:7">
      <c r="A54" s="39" t="s">
        <v>56</v>
      </c>
      <c r="B54" s="71"/>
      <c r="C54" s="71"/>
      <c r="D54" s="71"/>
      <c r="E54" s="71"/>
      <c r="F54" s="71"/>
      <c r="G54" s="71"/>
    </row>
    <row r="55" spans="1:7">
      <c r="A55" s="36" t="s">
        <v>86</v>
      </c>
      <c r="B55" s="38">
        <f>SMALL(B16:B25,1)</f>
        <v>688.15499999999997</v>
      </c>
      <c r="C55" s="38">
        <f t="shared" ref="C55:D55" si="10">SMALL(C16:C25,1)</f>
        <v>509.68700000000001</v>
      </c>
      <c r="D55" s="38">
        <f t="shared" si="10"/>
        <v>178.46799999999999</v>
      </c>
      <c r="E55" s="38">
        <f>SMALL(E16:E25,2)</f>
        <v>200</v>
      </c>
      <c r="F55" s="38">
        <f>SMALL(F16:F25,2)</f>
        <v>229</v>
      </c>
      <c r="G55" s="38">
        <f>SMALL(G16:G25,2)</f>
        <v>192</v>
      </c>
    </row>
    <row r="56" spans="1:7">
      <c r="A56" s="78" t="s">
        <v>88</v>
      </c>
      <c r="B56" s="79">
        <f>QUARTILE(B16:B25,1)</f>
        <v>3443.4290000000001</v>
      </c>
      <c r="C56" s="79">
        <f t="shared" ref="C56:G56" si="11">QUARTILE(C16:C25,1)</f>
        <v>1590.07825</v>
      </c>
      <c r="D56" s="79">
        <f t="shared" si="11"/>
        <v>1241.877</v>
      </c>
      <c r="E56" s="79">
        <f t="shared" si="11"/>
        <v>721</v>
      </c>
      <c r="F56" s="79">
        <f t="shared" si="11"/>
        <v>723</v>
      </c>
      <c r="G56" s="79">
        <f t="shared" si="11"/>
        <v>720</v>
      </c>
    </row>
    <row r="57" spans="1:7">
      <c r="A57" s="78" t="s">
        <v>89</v>
      </c>
      <c r="B57" s="79">
        <f>QUARTILE(B16:B25,2)</f>
        <v>9048.4770000000008</v>
      </c>
      <c r="C57" s="79">
        <f t="shared" ref="C57:G57" si="12">QUARTILE(C16:C25,2)</f>
        <v>5223.0660000000007</v>
      </c>
      <c r="D57" s="79">
        <f t="shared" si="12"/>
        <v>4586.4690000000001</v>
      </c>
      <c r="E57" s="79">
        <f t="shared" si="12"/>
        <v>1924</v>
      </c>
      <c r="F57" s="79">
        <f t="shared" si="12"/>
        <v>1925</v>
      </c>
      <c r="G57" s="79">
        <f t="shared" si="12"/>
        <v>1923</v>
      </c>
    </row>
    <row r="58" spans="1:7">
      <c r="A58" s="78" t="s">
        <v>90</v>
      </c>
      <c r="B58" s="79">
        <f>QUARTILE(B16:B25,3)</f>
        <v>22191.491000000002</v>
      </c>
      <c r="C58" s="79">
        <f t="shared" ref="C58:G58" si="13">QUARTILE(C16:C25,3)</f>
        <v>10029.29025</v>
      </c>
      <c r="D58" s="79">
        <f t="shared" si="13"/>
        <v>12393.145500000001</v>
      </c>
      <c r="E58" s="79">
        <f t="shared" si="13"/>
        <v>5165</v>
      </c>
      <c r="F58" s="79">
        <f t="shared" si="13"/>
        <v>5174</v>
      </c>
      <c r="G58" s="79">
        <f t="shared" si="13"/>
        <v>5151</v>
      </c>
    </row>
    <row r="59" spans="1:7">
      <c r="A59" s="36" t="s">
        <v>91</v>
      </c>
      <c r="B59" s="38">
        <f>LARGE(B16:B25,1)</f>
        <v>37988.387999999999</v>
      </c>
      <c r="C59" s="38">
        <f t="shared" ref="C59:G59" si="14">LARGE(C16:C25,1)</f>
        <v>19517.065999999999</v>
      </c>
      <c r="D59" s="38">
        <f t="shared" si="14"/>
        <v>20541.226999999999</v>
      </c>
      <c r="E59" s="38">
        <f t="shared" si="14"/>
        <v>24506</v>
      </c>
      <c r="F59" s="38">
        <f t="shared" si="14"/>
        <v>24714</v>
      </c>
      <c r="G59" s="38">
        <f t="shared" si="14"/>
        <v>23912</v>
      </c>
    </row>
    <row r="60" spans="1:7">
      <c r="A60" s="36"/>
      <c r="B60" s="38"/>
      <c r="C60" s="38"/>
      <c r="D60" s="38"/>
      <c r="E60" s="38"/>
      <c r="F60" s="38"/>
      <c r="G60" s="38"/>
    </row>
    <row r="61" spans="1:7">
      <c r="A61" s="36" t="s">
        <v>94</v>
      </c>
      <c r="B61" s="38">
        <f>B58-B56</f>
        <v>18748.062000000002</v>
      </c>
      <c r="C61" s="38">
        <f t="shared" ref="C61:G61" si="15">C58-C56</f>
        <v>8439.2119999999995</v>
      </c>
      <c r="D61" s="38">
        <f t="shared" si="15"/>
        <v>11151.2685</v>
      </c>
      <c r="E61" s="38">
        <f t="shared" si="15"/>
        <v>4444</v>
      </c>
      <c r="F61" s="38">
        <f t="shared" si="15"/>
        <v>4451</v>
      </c>
      <c r="G61" s="38">
        <f t="shared" si="15"/>
        <v>4431</v>
      </c>
    </row>
    <row r="62" spans="1:7">
      <c r="A62" s="80" t="s">
        <v>95</v>
      </c>
      <c r="B62" s="81">
        <f>B59-B55</f>
        <v>37300.233</v>
      </c>
      <c r="C62" s="81">
        <f t="shared" ref="C62:G62" si="16">C59-C55</f>
        <v>19007.378999999997</v>
      </c>
      <c r="D62" s="81">
        <f t="shared" si="16"/>
        <v>20362.758999999998</v>
      </c>
      <c r="E62" s="81">
        <f t="shared" si="16"/>
        <v>24306</v>
      </c>
      <c r="F62" s="81">
        <f t="shared" si="16"/>
        <v>24485</v>
      </c>
      <c r="G62" s="81">
        <f t="shared" si="16"/>
        <v>23720</v>
      </c>
    </row>
    <row r="63" spans="1:7">
      <c r="A63" s="36"/>
      <c r="B63" s="38"/>
      <c r="C63" s="38"/>
      <c r="D63" s="38"/>
      <c r="E63" s="38"/>
      <c r="F63" s="38"/>
      <c r="G63" s="38"/>
    </row>
    <row r="64" spans="1:7">
      <c r="A64" s="36" t="s">
        <v>87</v>
      </c>
      <c r="B64" s="38">
        <f>AVERAGE(B16:B25)</f>
        <v>13814.4269</v>
      </c>
      <c r="C64" s="38">
        <f t="shared" ref="C64:G64" si="17">AVERAGE(C16:C25)</f>
        <v>6497.6891999999989</v>
      </c>
      <c r="D64" s="38">
        <f t="shared" si="17"/>
        <v>7316.7377000000006</v>
      </c>
      <c r="E64" s="38">
        <f t="shared" si="17"/>
        <v>5233.333333333333</v>
      </c>
      <c r="F64" s="38">
        <f t="shared" si="17"/>
        <v>5268.8888888888887</v>
      </c>
      <c r="G64" s="38">
        <f t="shared" si="17"/>
        <v>5151.1111111111113</v>
      </c>
    </row>
    <row r="65" spans="1:7">
      <c r="A65" s="78" t="s">
        <v>92</v>
      </c>
      <c r="B65" s="79">
        <f>_xlfn.STDEV.S(B16:B25)</f>
        <v>13228.73968310537</v>
      </c>
      <c r="C65" s="79">
        <f t="shared" ref="C65:G65" si="18">_xlfn.STDEV.S(C16:C25)</f>
        <v>6068.5620401696078</v>
      </c>
      <c r="D65" s="79">
        <f t="shared" si="18"/>
        <v>7646.701019082544</v>
      </c>
      <c r="E65" s="79">
        <f t="shared" si="18"/>
        <v>7944.1782457344198</v>
      </c>
      <c r="F65" s="79">
        <f t="shared" si="18"/>
        <v>8008.0913993979311</v>
      </c>
      <c r="G65" s="79">
        <f t="shared" si="18"/>
        <v>7757.1336594847398</v>
      </c>
    </row>
    <row r="66" spans="1:7">
      <c r="A66" s="36" t="s">
        <v>93</v>
      </c>
      <c r="B66" s="38">
        <f>AVEDEV(B16:B25)</f>
        <v>10664.960280000001</v>
      </c>
      <c r="C66" s="38">
        <f t="shared" ref="C66:G66" si="19">AVEDEV(C16:C25)</f>
        <v>4767.6544399999993</v>
      </c>
      <c r="D66" s="38">
        <f t="shared" si="19"/>
        <v>6303.2543800000003</v>
      </c>
      <c r="E66" s="38">
        <f t="shared" si="19"/>
        <v>5448.9629629629626</v>
      </c>
      <c r="F66" s="38">
        <f t="shared" si="19"/>
        <v>5491.3827160493829</v>
      </c>
      <c r="G66" s="38">
        <f t="shared" si="19"/>
        <v>5329.5061728395058</v>
      </c>
    </row>
    <row r="68" spans="1:7">
      <c r="A68" s="39" t="s">
        <v>57</v>
      </c>
      <c r="B68" s="71"/>
      <c r="C68" s="71"/>
      <c r="D68" s="71"/>
      <c r="E68" s="71"/>
      <c r="F68" s="71"/>
      <c r="G68" s="71"/>
    </row>
    <row r="69" spans="1:7">
      <c r="A69" s="36" t="s">
        <v>86</v>
      </c>
      <c r="B69" s="38">
        <f>SMALL(B27:B36,1)</f>
        <v>19.792999999999999</v>
      </c>
      <c r="C69" s="38">
        <f t="shared" ref="C69:D69" si="20">SMALL(C27:C36,1)</f>
        <v>16.722000000000001</v>
      </c>
      <c r="D69" s="38">
        <f t="shared" si="20"/>
        <v>3.0710000000000002</v>
      </c>
      <c r="E69" s="38">
        <f>SMALL(E27:E36,2)</f>
        <v>198</v>
      </c>
      <c r="F69" s="38">
        <f>SMALL(F27:F36,2)</f>
        <v>215</v>
      </c>
      <c r="G69" s="38">
        <f>SMALL(G27:G36,2)</f>
        <v>190</v>
      </c>
    </row>
    <row r="70" spans="1:7">
      <c r="A70" s="78" t="s">
        <v>88</v>
      </c>
      <c r="B70" s="79">
        <f>QUARTILE(B27:B36,1)</f>
        <v>230.12824999999998</v>
      </c>
      <c r="C70" s="79">
        <f t="shared" ref="C70:G70" si="21">QUARTILE(C27:C36,1)</f>
        <v>165.02325000000002</v>
      </c>
      <c r="D70" s="79">
        <f t="shared" si="21"/>
        <v>56.988999999999997</v>
      </c>
      <c r="E70" s="79">
        <f t="shared" si="21"/>
        <v>708</v>
      </c>
      <c r="F70" s="79">
        <f t="shared" si="21"/>
        <v>691</v>
      </c>
      <c r="G70" s="79">
        <f t="shared" si="21"/>
        <v>729</v>
      </c>
    </row>
    <row r="71" spans="1:7">
      <c r="A71" s="78" t="s">
        <v>89</v>
      </c>
      <c r="B71" s="79">
        <f>QUARTILE(B27:B36,2)</f>
        <v>842.27800000000002</v>
      </c>
      <c r="C71" s="79">
        <f t="shared" ref="C71:G71" si="22">QUARTILE(C27:C36,2)</f>
        <v>640.17449999999997</v>
      </c>
      <c r="D71" s="79">
        <f t="shared" si="22"/>
        <v>202.1035</v>
      </c>
      <c r="E71" s="79">
        <f t="shared" si="22"/>
        <v>1907</v>
      </c>
      <c r="F71" s="79">
        <f t="shared" si="22"/>
        <v>1907</v>
      </c>
      <c r="G71" s="79">
        <f t="shared" si="22"/>
        <v>1908</v>
      </c>
    </row>
    <row r="72" spans="1:7">
      <c r="A72" s="78" t="s">
        <v>90</v>
      </c>
      <c r="B72" s="79">
        <f>QUARTILE(B27:B36,3)</f>
        <v>4566.52675</v>
      </c>
      <c r="C72" s="79">
        <f t="shared" ref="C72:G72" si="23">QUARTILE(C27:C36,3)</f>
        <v>2245.2579999999998</v>
      </c>
      <c r="D72" s="79">
        <f t="shared" si="23"/>
        <v>2463.6840000000002</v>
      </c>
      <c r="E72" s="79">
        <f t="shared" si="23"/>
        <v>5065</v>
      </c>
      <c r="F72" s="79">
        <f t="shared" si="23"/>
        <v>5125</v>
      </c>
      <c r="G72" s="79">
        <f t="shared" si="23"/>
        <v>4845</v>
      </c>
    </row>
    <row r="73" spans="1:7">
      <c r="A73" s="36" t="s">
        <v>91</v>
      </c>
      <c r="B73" s="38">
        <f>LARGE(B27:B36,1)</f>
        <v>6752.72</v>
      </c>
      <c r="C73" s="38">
        <f t="shared" ref="C73:G73" si="24">LARGE(C27:C36,1)</f>
        <v>3738.2040000000002</v>
      </c>
      <c r="D73" s="38">
        <f t="shared" si="24"/>
        <v>3290.1869999999999</v>
      </c>
      <c r="E73" s="38">
        <f t="shared" si="24"/>
        <v>23475</v>
      </c>
      <c r="F73" s="38">
        <f t="shared" si="24"/>
        <v>22428</v>
      </c>
      <c r="G73" s="38">
        <f t="shared" si="24"/>
        <v>29178</v>
      </c>
    </row>
    <row r="74" spans="1:7">
      <c r="A74" s="36"/>
      <c r="B74" s="38"/>
      <c r="C74" s="38"/>
      <c r="D74" s="38"/>
      <c r="E74" s="38"/>
      <c r="F74" s="38"/>
      <c r="G74" s="38"/>
    </row>
    <row r="75" spans="1:7">
      <c r="A75" s="36" t="s">
        <v>94</v>
      </c>
      <c r="B75" s="38">
        <f>B72-B70</f>
        <v>4336.3985000000002</v>
      </c>
      <c r="C75" s="38">
        <f t="shared" ref="C75:G75" si="25">C72-C70</f>
        <v>2080.2347499999996</v>
      </c>
      <c r="D75" s="38">
        <f t="shared" si="25"/>
        <v>2406.6950000000002</v>
      </c>
      <c r="E75" s="38">
        <f t="shared" si="25"/>
        <v>4357</v>
      </c>
      <c r="F75" s="38">
        <f t="shared" si="25"/>
        <v>4434</v>
      </c>
      <c r="G75" s="38">
        <f t="shared" si="25"/>
        <v>4116</v>
      </c>
    </row>
    <row r="76" spans="1:7">
      <c r="A76" s="80" t="s">
        <v>95</v>
      </c>
      <c r="B76" s="81">
        <f>B73-B69</f>
        <v>6732.9270000000006</v>
      </c>
      <c r="C76" s="81">
        <f t="shared" ref="C76:G76" si="26">C73-C69</f>
        <v>3721.482</v>
      </c>
      <c r="D76" s="81">
        <f t="shared" si="26"/>
        <v>3287.116</v>
      </c>
      <c r="E76" s="81">
        <f t="shared" si="26"/>
        <v>23277</v>
      </c>
      <c r="F76" s="81">
        <f t="shared" si="26"/>
        <v>22213</v>
      </c>
      <c r="G76" s="81">
        <f t="shared" si="26"/>
        <v>28988</v>
      </c>
    </row>
    <row r="77" spans="1:7">
      <c r="A77" s="36"/>
      <c r="B77" s="38"/>
      <c r="C77" s="38"/>
      <c r="D77" s="38"/>
      <c r="E77" s="38"/>
      <c r="F77" s="38"/>
      <c r="G77" s="38"/>
    </row>
    <row r="78" spans="1:7">
      <c r="A78" s="36" t="s">
        <v>87</v>
      </c>
      <c r="B78" s="38">
        <f>AVERAGE(B27:B36)</f>
        <v>2364.8103999999998</v>
      </c>
      <c r="C78" s="38">
        <f t="shared" ref="C78:G78" si="27">AVERAGE(C27:C36)</f>
        <v>1240.9092000000001</v>
      </c>
      <c r="D78" s="38">
        <f t="shared" si="27"/>
        <v>1123.9011999999998</v>
      </c>
      <c r="E78" s="38">
        <f t="shared" si="27"/>
        <v>5092.7777777777774</v>
      </c>
      <c r="F78" s="38">
        <f t="shared" si="27"/>
        <v>4985.8888888888887</v>
      </c>
      <c r="G78" s="38">
        <f t="shared" si="27"/>
        <v>5671.8888888888887</v>
      </c>
    </row>
    <row r="79" spans="1:7">
      <c r="A79" s="78" t="s">
        <v>92</v>
      </c>
      <c r="B79" s="79">
        <f>_xlfn.STDEV.S(B27:B36)</f>
        <v>2676.2311607044294</v>
      </c>
      <c r="C79" s="79">
        <f t="shared" ref="C79:G79" si="28">_xlfn.STDEV.S(C27:C36)</f>
        <v>1377.8869756424385</v>
      </c>
      <c r="D79" s="79">
        <f t="shared" si="28"/>
        <v>1399.1168647501897</v>
      </c>
      <c r="E79" s="79">
        <f t="shared" si="28"/>
        <v>7628.7050306355695</v>
      </c>
      <c r="F79" s="79">
        <f t="shared" si="28"/>
        <v>7318.8778928952706</v>
      </c>
      <c r="G79" s="79">
        <f t="shared" si="28"/>
        <v>9364.7225458692101</v>
      </c>
    </row>
    <row r="80" spans="1:7">
      <c r="A80" s="36" t="s">
        <v>93</v>
      </c>
      <c r="B80" s="38">
        <f>AVEDEV(B27:B36)</f>
        <v>2392.16428</v>
      </c>
      <c r="C80" s="38">
        <f t="shared" ref="C80:G80" si="29">AVEDEV(C27:C36)</f>
        <v>1150.4758399999998</v>
      </c>
      <c r="D80" s="38">
        <f t="shared" si="29"/>
        <v>1241.6884399999999</v>
      </c>
      <c r="E80" s="38">
        <f t="shared" si="29"/>
        <v>5264.5432098765432</v>
      </c>
      <c r="F80" s="38">
        <f t="shared" si="29"/>
        <v>5118.0740740740739</v>
      </c>
      <c r="G80" s="38">
        <f t="shared" si="29"/>
        <v>6209.8271604938273</v>
      </c>
    </row>
  </sheetData>
  <mergeCells count="5">
    <mergeCell ref="A39:G39"/>
    <mergeCell ref="A1:G1"/>
    <mergeCell ref="A2:A3"/>
    <mergeCell ref="B2:D2"/>
    <mergeCell ref="E2:G2"/>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A41B5-CF93-4C82-AA11-09254A2323D8}">
  <dimension ref="A1:U52"/>
  <sheetViews>
    <sheetView showGridLines="0" zoomScale="80" zoomScaleNormal="80" workbookViewId="0">
      <pane xSplit="2" ySplit="6" topLeftCell="C7" activePane="bottomRight" state="frozenSplit"/>
      <selection pane="topRight" activeCell="G1" sqref="G1"/>
      <selection pane="bottomLeft" activeCell="A14" sqref="A14"/>
      <selection pane="bottomRight" activeCell="F30" sqref="F30"/>
    </sheetView>
  </sheetViews>
  <sheetFormatPr defaultRowHeight="14.4"/>
  <cols>
    <col min="1" max="1" width="11.6640625" style="62" customWidth="1"/>
    <col min="2" max="2" width="15.5546875" style="62" customWidth="1"/>
    <col min="3" max="8" width="20.77734375" style="44" customWidth="1"/>
    <col min="10" max="14" width="20.77734375" customWidth="1"/>
    <col min="16" max="21" width="20.77734375" customWidth="1"/>
  </cols>
  <sheetData>
    <row r="1" spans="1:21">
      <c r="A1" s="43" t="s">
        <v>96</v>
      </c>
      <c r="B1" s="43"/>
    </row>
    <row r="2" spans="1:21">
      <c r="A2" s="45"/>
      <c r="B2" s="45"/>
    </row>
    <row r="3" spans="1:21">
      <c r="A3" s="46" t="s">
        <v>97</v>
      </c>
      <c r="B3" s="47"/>
    </row>
    <row r="4" spans="1:21">
      <c r="A4" s="48"/>
      <c r="B4" s="49"/>
      <c r="C4" s="50"/>
      <c r="D4" s="50"/>
      <c r="E4" s="50"/>
      <c r="F4" s="50"/>
      <c r="G4" s="50"/>
      <c r="H4" s="50"/>
    </row>
    <row r="5" spans="1:21">
      <c r="A5" s="159" t="s">
        <v>98</v>
      </c>
      <c r="B5" s="160" t="s">
        <v>99</v>
      </c>
      <c r="C5" s="69" t="s">
        <v>100</v>
      </c>
      <c r="D5" s="70" t="s">
        <v>101</v>
      </c>
      <c r="E5" s="70" t="s">
        <v>102</v>
      </c>
      <c r="F5" s="70" t="s">
        <v>103</v>
      </c>
      <c r="G5" s="70" t="s">
        <v>104</v>
      </c>
      <c r="H5" s="70" t="s">
        <v>105</v>
      </c>
      <c r="J5" s="70" t="s">
        <v>101</v>
      </c>
      <c r="K5" s="70" t="s">
        <v>102</v>
      </c>
      <c r="L5" s="70" t="s">
        <v>103</v>
      </c>
      <c r="M5" s="70" t="s">
        <v>104</v>
      </c>
      <c r="N5" s="70" t="s">
        <v>105</v>
      </c>
      <c r="P5" s="70" t="s">
        <v>100</v>
      </c>
      <c r="Q5" s="70" t="s">
        <v>101</v>
      </c>
      <c r="R5" s="70" t="s">
        <v>102</v>
      </c>
      <c r="S5" s="70" t="s">
        <v>103</v>
      </c>
      <c r="T5" s="70" t="s">
        <v>104</v>
      </c>
      <c r="U5" s="70" t="s">
        <v>105</v>
      </c>
    </row>
    <row r="6" spans="1:21" ht="26.4">
      <c r="A6" s="159"/>
      <c r="B6" s="160"/>
      <c r="C6" s="51" t="s">
        <v>106</v>
      </c>
      <c r="D6" s="51" t="s">
        <v>106</v>
      </c>
      <c r="E6" s="51" t="s">
        <v>106</v>
      </c>
      <c r="F6" s="51" t="s">
        <v>106</v>
      </c>
      <c r="G6" s="51" t="s">
        <v>106</v>
      </c>
      <c r="H6" s="51" t="s">
        <v>106</v>
      </c>
      <c r="J6" s="51" t="s">
        <v>115</v>
      </c>
      <c r="K6" s="51" t="s">
        <v>115</v>
      </c>
      <c r="L6" s="51" t="s">
        <v>115</v>
      </c>
      <c r="M6" s="51" t="s">
        <v>115</v>
      </c>
      <c r="N6" s="51" t="s">
        <v>115</v>
      </c>
      <c r="P6" s="51" t="s">
        <v>116</v>
      </c>
      <c r="Q6" s="51" t="s">
        <v>116</v>
      </c>
      <c r="R6" s="51" t="s">
        <v>116</v>
      </c>
      <c r="S6" s="51" t="s">
        <v>116</v>
      </c>
      <c r="T6" s="51" t="s">
        <v>116</v>
      </c>
      <c r="U6" s="51" t="s">
        <v>116</v>
      </c>
    </row>
    <row r="7" spans="1:21">
      <c r="A7" s="161">
        <v>2012</v>
      </c>
      <c r="B7" s="52" t="s">
        <v>107</v>
      </c>
      <c r="C7" s="89">
        <v>197971</v>
      </c>
      <c r="D7" s="90">
        <v>16356</v>
      </c>
      <c r="E7" s="90">
        <v>55076</v>
      </c>
      <c r="F7" s="90">
        <v>83531</v>
      </c>
      <c r="G7" s="90">
        <v>28446</v>
      </c>
      <c r="H7" s="90">
        <v>14561</v>
      </c>
      <c r="J7" s="84">
        <f>D7/C7</f>
        <v>8.2618161245839039E-2</v>
      </c>
      <c r="K7" s="84">
        <f>E7/C7</f>
        <v>0.27820236297235451</v>
      </c>
      <c r="L7" s="84">
        <f>F7/C7</f>
        <v>0.42193553601285039</v>
      </c>
      <c r="M7" s="84">
        <f>G7/C7</f>
        <v>0.14368771183658213</v>
      </c>
      <c r="N7" s="84">
        <f>H7/C7</f>
        <v>7.3551176687494627E-2</v>
      </c>
    </row>
    <row r="8" spans="1:21">
      <c r="A8" s="162"/>
      <c r="B8" s="55" t="s">
        <v>108</v>
      </c>
      <c r="C8" s="91">
        <v>198429</v>
      </c>
      <c r="D8" s="92">
        <v>16420</v>
      </c>
      <c r="E8" s="92">
        <v>55182</v>
      </c>
      <c r="F8" s="92">
        <v>83704</v>
      </c>
      <c r="G8" s="92">
        <v>28504</v>
      </c>
      <c r="H8" s="92">
        <v>14619</v>
      </c>
      <c r="J8" s="84">
        <f t="shared" ref="J8:J32" si="0">D8/C8</f>
        <v>8.2750001259896483E-2</v>
      </c>
      <c r="K8" s="84">
        <f t="shared" ref="K8:K32" si="1">E8/C8</f>
        <v>0.27809443176148646</v>
      </c>
      <c r="L8" s="84">
        <f t="shared" ref="L8:L32" si="2">F8/C8</f>
        <v>0.42183350215946258</v>
      </c>
      <c r="M8" s="84">
        <f t="shared" ref="M8:M32" si="3">G8/C8</f>
        <v>0.14364835785091898</v>
      </c>
      <c r="N8" s="84">
        <f t="shared" ref="N8:N32" si="4">H8/C8</f>
        <v>7.3673706968235483E-2</v>
      </c>
      <c r="P8" s="85">
        <f>C8/C7-1</f>
        <v>2.3134701547196102E-3</v>
      </c>
      <c r="Q8" s="85">
        <f t="shared" ref="Q8:U23" si="5">D8/D7-1</f>
        <v>3.9129371484469821E-3</v>
      </c>
      <c r="R8" s="85">
        <f t="shared" si="5"/>
        <v>1.9246132616748124E-3</v>
      </c>
      <c r="S8" s="85">
        <f t="shared" si="5"/>
        <v>2.0710873807328056E-3</v>
      </c>
      <c r="T8" s="85">
        <f t="shared" si="5"/>
        <v>2.0389509948675055E-3</v>
      </c>
      <c r="U8" s="85">
        <f t="shared" si="5"/>
        <v>3.9832429091408716E-3</v>
      </c>
    </row>
    <row r="9" spans="1:21">
      <c r="A9" s="162"/>
      <c r="B9" s="52" t="s">
        <v>109</v>
      </c>
      <c r="C9" s="89">
        <v>198884</v>
      </c>
      <c r="D9" s="90">
        <v>16484</v>
      </c>
      <c r="E9" s="90">
        <v>55287</v>
      </c>
      <c r="F9" s="90">
        <v>83875</v>
      </c>
      <c r="G9" s="90">
        <v>28562</v>
      </c>
      <c r="H9" s="90">
        <v>14676</v>
      </c>
      <c r="J9" s="84">
        <f t="shared" si="0"/>
        <v>8.2882484262182976E-2</v>
      </c>
      <c r="K9" s="84">
        <f t="shared" si="1"/>
        <v>0.27798616278835903</v>
      </c>
      <c r="L9" s="84">
        <f t="shared" si="2"/>
        <v>0.42172824359928401</v>
      </c>
      <c r="M9" s="84">
        <f t="shared" si="3"/>
        <v>0.14361135134047986</v>
      </c>
      <c r="N9" s="84">
        <f t="shared" si="4"/>
        <v>7.3791758009694092E-2</v>
      </c>
      <c r="P9" s="85">
        <f t="shared" ref="P9:P32" si="6">C9/C8-1</f>
        <v>2.2930116061663508E-3</v>
      </c>
      <c r="Q9" s="85">
        <f t="shared" si="5"/>
        <v>3.8976857490864436E-3</v>
      </c>
      <c r="R9" s="85">
        <f t="shared" si="5"/>
        <v>1.9027943894749377E-3</v>
      </c>
      <c r="S9" s="85">
        <f t="shared" si="5"/>
        <v>2.0429131224313224E-3</v>
      </c>
      <c r="T9" s="85">
        <f t="shared" si="5"/>
        <v>2.0348021330338639E-3</v>
      </c>
      <c r="U9" s="85">
        <f t="shared" si="5"/>
        <v>3.8990355017443079E-3</v>
      </c>
    </row>
    <row r="10" spans="1:21">
      <c r="A10" s="163"/>
      <c r="B10" s="58" t="s">
        <v>110</v>
      </c>
      <c r="C10" s="93">
        <v>199336</v>
      </c>
      <c r="D10" s="94">
        <v>16547</v>
      </c>
      <c r="E10" s="94">
        <v>55391</v>
      </c>
      <c r="F10" s="94">
        <v>84046</v>
      </c>
      <c r="G10" s="94">
        <v>28619</v>
      </c>
      <c r="H10" s="94">
        <v>14733</v>
      </c>
      <c r="J10" s="84">
        <f t="shared" si="0"/>
        <v>8.3010595175984261E-2</v>
      </c>
      <c r="K10" s="84">
        <f t="shared" si="1"/>
        <v>0.27787755347754545</v>
      </c>
      <c r="L10" s="84">
        <f t="shared" si="2"/>
        <v>0.42162981097242846</v>
      </c>
      <c r="M10" s="84">
        <f t="shared" si="3"/>
        <v>0.14357165790424209</v>
      </c>
      <c r="N10" s="84">
        <f t="shared" si="4"/>
        <v>7.3910382469799737E-2</v>
      </c>
      <c r="P10" s="85">
        <f t="shared" si="6"/>
        <v>2.2726815631222141E-3</v>
      </c>
      <c r="Q10" s="85">
        <f t="shared" si="5"/>
        <v>3.8218878912885668E-3</v>
      </c>
      <c r="R10" s="85">
        <f t="shared" si="5"/>
        <v>1.8810932045507656E-3</v>
      </c>
      <c r="S10" s="85">
        <f t="shared" si="5"/>
        <v>2.0387481371086924E-3</v>
      </c>
      <c r="T10" s="85">
        <f t="shared" si="5"/>
        <v>1.9956585673273075E-3</v>
      </c>
      <c r="U10" s="85">
        <f t="shared" si="5"/>
        <v>3.8838920686836698E-3</v>
      </c>
    </row>
    <row r="11" spans="1:21">
      <c r="A11" s="161">
        <v>2013</v>
      </c>
      <c r="B11" s="52" t="s">
        <v>107</v>
      </c>
      <c r="C11" s="89">
        <v>199784</v>
      </c>
      <c r="D11" s="90">
        <v>16610</v>
      </c>
      <c r="E11" s="90">
        <v>55493</v>
      </c>
      <c r="F11" s="90">
        <v>84215</v>
      </c>
      <c r="G11" s="90">
        <v>28676</v>
      </c>
      <c r="H11" s="90">
        <v>14790</v>
      </c>
      <c r="J11" s="86">
        <f t="shared" si="0"/>
        <v>8.3139790974252198E-2</v>
      </c>
      <c r="K11" s="86">
        <f t="shared" si="1"/>
        <v>0.27776498618507989</v>
      </c>
      <c r="L11" s="86">
        <f t="shared" si="2"/>
        <v>0.42153025267288674</v>
      </c>
      <c r="M11" s="86">
        <f t="shared" si="3"/>
        <v>0.1435350178192448</v>
      </c>
      <c r="N11" s="86">
        <f t="shared" si="4"/>
        <v>7.4029952348536418E-2</v>
      </c>
      <c r="P11" s="96">
        <f t="shared" si="6"/>
        <v>2.247461572420395E-3</v>
      </c>
      <c r="Q11" s="96">
        <f t="shared" si="5"/>
        <v>3.8073366773432316E-3</v>
      </c>
      <c r="R11" s="96">
        <f t="shared" si="5"/>
        <v>1.8414543878968459E-3</v>
      </c>
      <c r="S11" s="96">
        <f t="shared" si="5"/>
        <v>2.0108036075483504E-3</v>
      </c>
      <c r="T11" s="96">
        <f t="shared" si="5"/>
        <v>1.9916838463958086E-3</v>
      </c>
      <c r="U11" s="96">
        <f t="shared" si="5"/>
        <v>3.8688658114436336E-3</v>
      </c>
    </row>
    <row r="12" spans="1:21">
      <c r="A12" s="162"/>
      <c r="B12" s="55" t="s">
        <v>108</v>
      </c>
      <c r="C12" s="91">
        <v>200229</v>
      </c>
      <c r="D12" s="92">
        <v>16672</v>
      </c>
      <c r="E12" s="92">
        <v>55595</v>
      </c>
      <c r="F12" s="92">
        <v>84382</v>
      </c>
      <c r="G12" s="92">
        <v>28733</v>
      </c>
      <c r="H12" s="92">
        <v>14847</v>
      </c>
      <c r="J12" s="87">
        <f t="shared" si="0"/>
        <v>8.3264661962053454E-2</v>
      </c>
      <c r="K12" s="87">
        <f t="shared" si="1"/>
        <v>0.27765708264037675</v>
      </c>
      <c r="L12" s="87">
        <f t="shared" si="2"/>
        <v>0.42142746555194305</v>
      </c>
      <c r="M12" s="87">
        <f t="shared" si="3"/>
        <v>0.14350069170799434</v>
      </c>
      <c r="N12" s="87">
        <f t="shared" si="4"/>
        <v>7.4150098137632417E-2</v>
      </c>
      <c r="P12" s="97">
        <f t="shared" si="6"/>
        <v>2.2274055980457952E-3</v>
      </c>
      <c r="Q12" s="97">
        <f t="shared" si="5"/>
        <v>3.7326911499095949E-3</v>
      </c>
      <c r="R12" s="97">
        <f t="shared" si="5"/>
        <v>1.8380696664443974E-3</v>
      </c>
      <c r="S12" s="97">
        <f t="shared" si="5"/>
        <v>1.9830196520809196E-3</v>
      </c>
      <c r="T12" s="97">
        <f t="shared" si="5"/>
        <v>1.9877249267681307E-3</v>
      </c>
      <c r="U12" s="97">
        <f t="shared" si="5"/>
        <v>3.8539553752534594E-3</v>
      </c>
    </row>
    <row r="13" spans="1:21">
      <c r="A13" s="162"/>
      <c r="B13" s="52" t="s">
        <v>109</v>
      </c>
      <c r="C13" s="89">
        <v>200670</v>
      </c>
      <c r="D13" s="90">
        <v>16734</v>
      </c>
      <c r="E13" s="90">
        <v>55695</v>
      </c>
      <c r="F13" s="90">
        <v>84548</v>
      </c>
      <c r="G13" s="90">
        <v>28789</v>
      </c>
      <c r="H13" s="90">
        <v>14903</v>
      </c>
      <c r="J13" s="87">
        <f t="shared" si="0"/>
        <v>8.3390641351472561E-2</v>
      </c>
      <c r="K13" s="87">
        <f t="shared" si="1"/>
        <v>0.27754522350127075</v>
      </c>
      <c r="L13" s="87">
        <f t="shared" si="2"/>
        <v>0.4213285493596452</v>
      </c>
      <c r="M13" s="87">
        <f t="shared" si="3"/>
        <v>0.1434643942791648</v>
      </c>
      <c r="N13" s="87">
        <f t="shared" si="4"/>
        <v>7.4266208202521555E-2</v>
      </c>
      <c r="P13" s="97">
        <f t="shared" si="6"/>
        <v>2.2024781625038514E-3</v>
      </c>
      <c r="Q13" s="97">
        <f t="shared" si="5"/>
        <v>3.7188099808060926E-3</v>
      </c>
      <c r="R13" s="97">
        <f t="shared" si="5"/>
        <v>1.7987229067362165E-3</v>
      </c>
      <c r="S13" s="97">
        <f t="shared" si="5"/>
        <v>1.9672441989997402E-3</v>
      </c>
      <c r="T13" s="97">
        <f t="shared" si="5"/>
        <v>1.9489785264330539E-3</v>
      </c>
      <c r="U13" s="97">
        <f t="shared" si="5"/>
        <v>3.771805752003754E-3</v>
      </c>
    </row>
    <row r="14" spans="1:21">
      <c r="A14" s="163"/>
      <c r="B14" s="58" t="s">
        <v>110</v>
      </c>
      <c r="C14" s="93">
        <v>201109</v>
      </c>
      <c r="D14" s="94">
        <v>16796</v>
      </c>
      <c r="E14" s="94">
        <v>55794</v>
      </c>
      <c r="F14" s="94">
        <v>84713</v>
      </c>
      <c r="G14" s="94">
        <v>28845</v>
      </c>
      <c r="H14" s="94">
        <v>14960</v>
      </c>
      <c r="J14" s="88">
        <f t="shared" si="0"/>
        <v>8.3516898796175215E-2</v>
      </c>
      <c r="K14" s="88">
        <f t="shared" si="1"/>
        <v>0.27743164154761846</v>
      </c>
      <c r="L14" s="88">
        <f t="shared" si="2"/>
        <v>0.42122928362231427</v>
      </c>
      <c r="M14" s="88">
        <f t="shared" si="3"/>
        <v>0.14342968241103082</v>
      </c>
      <c r="N14" s="88">
        <f t="shared" si="4"/>
        <v>7.4387521194973868E-2</v>
      </c>
      <c r="P14" s="98">
        <f t="shared" si="6"/>
        <v>2.1876713011412807E-3</v>
      </c>
      <c r="Q14" s="98">
        <f t="shared" si="5"/>
        <v>3.705031672044834E-3</v>
      </c>
      <c r="R14" s="98">
        <f t="shared" si="5"/>
        <v>1.7775383786695631E-3</v>
      </c>
      <c r="S14" s="98">
        <f t="shared" si="5"/>
        <v>1.9515541467569619E-3</v>
      </c>
      <c r="T14" s="98">
        <f t="shared" si="5"/>
        <v>1.9451873979645651E-3</v>
      </c>
      <c r="U14" s="98">
        <f t="shared" si="5"/>
        <v>3.8247332751795149E-3</v>
      </c>
    </row>
    <row r="15" spans="1:21">
      <c r="A15" s="161">
        <v>2014</v>
      </c>
      <c r="B15" s="52" t="s">
        <v>107</v>
      </c>
      <c r="C15" s="89">
        <v>201543</v>
      </c>
      <c r="D15" s="90">
        <v>16858</v>
      </c>
      <c r="E15" s="90">
        <v>55893</v>
      </c>
      <c r="F15" s="90">
        <v>84877</v>
      </c>
      <c r="G15" s="90">
        <v>28900</v>
      </c>
      <c r="H15" s="90">
        <v>15016</v>
      </c>
      <c r="J15" s="84">
        <f t="shared" si="0"/>
        <v>8.3644681283894753E-2</v>
      </c>
      <c r="K15" s="84">
        <f t="shared" si="1"/>
        <v>0.27732543427457168</v>
      </c>
      <c r="L15" s="84">
        <f t="shared" si="2"/>
        <v>0.42113593625181722</v>
      </c>
      <c r="M15" s="84">
        <f t="shared" si="3"/>
        <v>0.1433937174697211</v>
      </c>
      <c r="N15" s="84">
        <f t="shared" si="4"/>
        <v>7.4505192440322915E-2</v>
      </c>
      <c r="P15" s="85">
        <f t="shared" si="6"/>
        <v>2.15803370311618E-3</v>
      </c>
      <c r="Q15" s="85">
        <f t="shared" si="5"/>
        <v>3.6913550845438792E-3</v>
      </c>
      <c r="R15" s="85">
        <f t="shared" si="5"/>
        <v>1.774384342402513E-3</v>
      </c>
      <c r="S15" s="85">
        <f t="shared" si="5"/>
        <v>1.9359484376659797E-3</v>
      </c>
      <c r="T15" s="85">
        <f t="shared" si="5"/>
        <v>1.9067429363841537E-3</v>
      </c>
      <c r="U15" s="85">
        <f t="shared" si="5"/>
        <v>3.7433155080213165E-3</v>
      </c>
    </row>
    <row r="16" spans="1:21">
      <c r="A16" s="162"/>
      <c r="B16" s="55" t="s">
        <v>108</v>
      </c>
      <c r="C16" s="91">
        <v>201974</v>
      </c>
      <c r="D16" s="92">
        <v>16919</v>
      </c>
      <c r="E16" s="92">
        <v>55990</v>
      </c>
      <c r="F16" s="92">
        <v>85039</v>
      </c>
      <c r="G16" s="92">
        <v>28955</v>
      </c>
      <c r="H16" s="92">
        <v>15072</v>
      </c>
      <c r="J16" s="84">
        <f t="shared" si="0"/>
        <v>8.3768207789121377E-2</v>
      </c>
      <c r="K16" s="84">
        <f t="shared" si="1"/>
        <v>0.27721389881865982</v>
      </c>
      <c r="L16" s="84">
        <f t="shared" si="2"/>
        <v>0.42103934169744622</v>
      </c>
      <c r="M16" s="84">
        <f t="shared" si="3"/>
        <v>0.1433600364403339</v>
      </c>
      <c r="N16" s="84">
        <f t="shared" si="4"/>
        <v>7.4623466386762649E-2</v>
      </c>
      <c r="P16" s="85">
        <f t="shared" si="6"/>
        <v>2.1385014612267383E-3</v>
      </c>
      <c r="Q16" s="85">
        <f t="shared" si="5"/>
        <v>3.6184600783011334E-3</v>
      </c>
      <c r="R16" s="85">
        <f t="shared" si="5"/>
        <v>1.7354588231084378E-3</v>
      </c>
      <c r="S16" s="85">
        <f t="shared" si="5"/>
        <v>1.9086442734781439E-3</v>
      </c>
      <c r="T16" s="85">
        <f t="shared" si="5"/>
        <v>1.9031141868512957E-3</v>
      </c>
      <c r="U16" s="85">
        <f t="shared" si="5"/>
        <v>3.7293553542887548E-3</v>
      </c>
    </row>
    <row r="17" spans="1:21">
      <c r="A17" s="162"/>
      <c r="B17" s="61" t="s">
        <v>109</v>
      </c>
      <c r="C17" s="89">
        <v>202402</v>
      </c>
      <c r="D17" s="90">
        <v>16979</v>
      </c>
      <c r="E17" s="90">
        <v>56085</v>
      </c>
      <c r="F17" s="90">
        <v>85199</v>
      </c>
      <c r="G17" s="90">
        <v>29010</v>
      </c>
      <c r="H17" s="90">
        <v>15128</v>
      </c>
      <c r="J17" s="84">
        <f t="shared" si="0"/>
        <v>8.3887510992974382E-2</v>
      </c>
      <c r="K17" s="84">
        <f t="shared" si="1"/>
        <v>0.27709706425825831</v>
      </c>
      <c r="L17" s="84">
        <f t="shared" si="2"/>
        <v>0.42093951640794064</v>
      </c>
      <c r="M17" s="84">
        <f t="shared" si="3"/>
        <v>0.14332862323494827</v>
      </c>
      <c r="N17" s="84">
        <f t="shared" si="4"/>
        <v>7.4742344443236727E-2</v>
      </c>
      <c r="P17" s="85">
        <f t="shared" si="6"/>
        <v>2.1190846346559322E-3</v>
      </c>
      <c r="Q17" s="85">
        <f t="shared" si="5"/>
        <v>3.5463088835037127E-3</v>
      </c>
      <c r="R17" s="85">
        <f t="shared" si="5"/>
        <v>1.6967315592069099E-3</v>
      </c>
      <c r="S17" s="85">
        <f t="shared" si="5"/>
        <v>1.8814896694456795E-3</v>
      </c>
      <c r="T17" s="85">
        <f t="shared" si="5"/>
        <v>1.8994992229321994E-3</v>
      </c>
      <c r="U17" s="85">
        <f t="shared" si="5"/>
        <v>3.7154989384289294E-3</v>
      </c>
    </row>
    <row r="18" spans="1:21">
      <c r="A18" s="163"/>
      <c r="B18" s="58" t="s">
        <v>110</v>
      </c>
      <c r="C18" s="93">
        <v>202827</v>
      </c>
      <c r="D18" s="94">
        <v>17040</v>
      </c>
      <c r="E18" s="94">
        <v>56180</v>
      </c>
      <c r="F18" s="94">
        <v>85359</v>
      </c>
      <c r="G18" s="94">
        <v>29064</v>
      </c>
      <c r="H18" s="94">
        <v>15184</v>
      </c>
      <c r="J18" s="84">
        <f t="shared" si="0"/>
        <v>8.4012483545090152E-2</v>
      </c>
      <c r="K18" s="84">
        <f t="shared" si="1"/>
        <v>0.27698481957530308</v>
      </c>
      <c r="L18" s="84">
        <f t="shared" si="2"/>
        <v>0.42084633702613555</v>
      </c>
      <c r="M18" s="84">
        <f t="shared" si="3"/>
        <v>0.14329453179310447</v>
      </c>
      <c r="N18" s="84">
        <f t="shared" si="4"/>
        <v>7.4861828060366717E-2</v>
      </c>
      <c r="P18" s="85">
        <f t="shared" si="6"/>
        <v>2.0997816227112942E-3</v>
      </c>
      <c r="Q18" s="85">
        <f t="shared" si="5"/>
        <v>3.5926733023146085E-3</v>
      </c>
      <c r="R18" s="85">
        <f t="shared" si="5"/>
        <v>1.6938575376659326E-3</v>
      </c>
      <c r="S18" s="85">
        <f t="shared" si="5"/>
        <v>1.8779563140411959E-3</v>
      </c>
      <c r="T18" s="85">
        <f t="shared" si="5"/>
        <v>1.8614270941055278E-3</v>
      </c>
      <c r="U18" s="85">
        <f t="shared" si="5"/>
        <v>3.7017451084082609E-3</v>
      </c>
    </row>
    <row r="19" spans="1:21">
      <c r="A19" s="161">
        <v>2015</v>
      </c>
      <c r="B19" s="52" t="s">
        <v>107</v>
      </c>
      <c r="C19" s="89">
        <v>203248</v>
      </c>
      <c r="D19" s="90">
        <v>17100</v>
      </c>
      <c r="E19" s="90">
        <v>56274</v>
      </c>
      <c r="F19" s="90">
        <v>85517</v>
      </c>
      <c r="G19" s="90">
        <v>29118</v>
      </c>
      <c r="H19" s="90">
        <v>15239</v>
      </c>
      <c r="J19" s="86">
        <f t="shared" si="0"/>
        <v>8.4133669211997164E-2</v>
      </c>
      <c r="K19" s="86">
        <f t="shared" si="1"/>
        <v>0.2768735731716917</v>
      </c>
      <c r="L19" s="86">
        <f t="shared" si="2"/>
        <v>0.42075198771943634</v>
      </c>
      <c r="M19" s="86">
        <f t="shared" si="3"/>
        <v>0.14326340234590254</v>
      </c>
      <c r="N19" s="86">
        <f t="shared" si="4"/>
        <v>7.4977367550972215E-2</v>
      </c>
      <c r="P19" s="96">
        <f t="shared" si="6"/>
        <v>2.0756605382912241E-3</v>
      </c>
      <c r="Q19" s="96">
        <f t="shared" si="5"/>
        <v>3.5211267605634866E-3</v>
      </c>
      <c r="R19" s="96">
        <f t="shared" si="5"/>
        <v>1.6731933072267058E-3</v>
      </c>
      <c r="S19" s="96">
        <f t="shared" si="5"/>
        <v>1.8510057521761158E-3</v>
      </c>
      <c r="T19" s="96">
        <f t="shared" si="5"/>
        <v>1.8579686209743151E-3</v>
      </c>
      <c r="U19" s="96">
        <f t="shared" si="5"/>
        <v>3.6222339304530227E-3</v>
      </c>
    </row>
    <row r="20" spans="1:21">
      <c r="A20" s="162"/>
      <c r="B20" s="55" t="s">
        <v>108</v>
      </c>
      <c r="C20" s="91">
        <v>203665</v>
      </c>
      <c r="D20" s="92">
        <v>17159</v>
      </c>
      <c r="E20" s="92">
        <v>56367</v>
      </c>
      <c r="F20" s="92">
        <v>85673</v>
      </c>
      <c r="G20" s="92">
        <v>29171</v>
      </c>
      <c r="H20" s="92">
        <v>15294</v>
      </c>
      <c r="J20" s="87">
        <f t="shared" si="0"/>
        <v>8.4251098617828299E-2</v>
      </c>
      <c r="K20" s="87">
        <f t="shared" si="1"/>
        <v>0.27676331230206469</v>
      </c>
      <c r="L20" s="87">
        <f t="shared" si="2"/>
        <v>0.42065647018388042</v>
      </c>
      <c r="M20" s="87">
        <f t="shared" si="3"/>
        <v>0.14323030466697764</v>
      </c>
      <c r="N20" s="87">
        <f t="shared" si="4"/>
        <v>7.5093904205435394E-2</v>
      </c>
      <c r="P20" s="97">
        <f t="shared" si="6"/>
        <v>2.0516807053452268E-3</v>
      </c>
      <c r="Q20" s="97">
        <f t="shared" si="5"/>
        <v>3.4502923976609257E-3</v>
      </c>
      <c r="R20" s="97">
        <f t="shared" si="5"/>
        <v>1.652628211962881E-3</v>
      </c>
      <c r="S20" s="97">
        <f t="shared" si="5"/>
        <v>1.8241986973350777E-3</v>
      </c>
      <c r="T20" s="97">
        <f t="shared" si="5"/>
        <v>1.8201799574146804E-3</v>
      </c>
      <c r="U20" s="97">
        <f t="shared" si="5"/>
        <v>3.609160706083081E-3</v>
      </c>
    </row>
    <row r="21" spans="1:21">
      <c r="A21" s="162"/>
      <c r="B21" s="52" t="s">
        <v>109</v>
      </c>
      <c r="C21" s="89">
        <v>204079</v>
      </c>
      <c r="D21" s="90">
        <v>17219</v>
      </c>
      <c r="E21" s="90">
        <v>56458</v>
      </c>
      <c r="F21" s="90">
        <v>85829</v>
      </c>
      <c r="G21" s="90">
        <v>29224</v>
      </c>
      <c r="H21" s="90">
        <v>15349</v>
      </c>
      <c r="J21" s="87">
        <f t="shared" si="0"/>
        <v>8.4374188427030705E-2</v>
      </c>
      <c r="K21" s="87">
        <f t="shared" si="1"/>
        <v>0.27664776875621694</v>
      </c>
      <c r="L21" s="87">
        <f t="shared" si="2"/>
        <v>0.42056752532107666</v>
      </c>
      <c r="M21" s="87">
        <f t="shared" si="3"/>
        <v>0.14319944727286982</v>
      </c>
      <c r="N21" s="87">
        <f t="shared" si="4"/>
        <v>7.5211070222805876E-2</v>
      </c>
      <c r="P21" s="97">
        <f t="shared" si="6"/>
        <v>2.0327498588368353E-3</v>
      </c>
      <c r="Q21" s="97">
        <f t="shared" si="5"/>
        <v>3.4967072673233179E-3</v>
      </c>
      <c r="R21" s="97">
        <f t="shared" si="5"/>
        <v>1.6144197846257313E-3</v>
      </c>
      <c r="S21" s="97">
        <f t="shared" si="5"/>
        <v>1.8208770557819332E-3</v>
      </c>
      <c r="T21" s="97">
        <f t="shared" si="5"/>
        <v>1.816872921737378E-3</v>
      </c>
      <c r="U21" s="97">
        <f t="shared" si="5"/>
        <v>3.5961815090885807E-3</v>
      </c>
    </row>
    <row r="22" spans="1:21">
      <c r="A22" s="163"/>
      <c r="B22" s="58" t="s">
        <v>110</v>
      </c>
      <c r="C22" s="93">
        <v>204490</v>
      </c>
      <c r="D22" s="94">
        <v>17278</v>
      </c>
      <c r="E22" s="94">
        <v>56549</v>
      </c>
      <c r="F22" s="94">
        <v>85982</v>
      </c>
      <c r="G22" s="94">
        <v>29277</v>
      </c>
      <c r="H22" s="94">
        <v>15404</v>
      </c>
      <c r="J22" s="88">
        <f t="shared" si="0"/>
        <v>8.4493129248374002E-2</v>
      </c>
      <c r="K22" s="88">
        <f t="shared" si="1"/>
        <v>0.27653674996332339</v>
      </c>
      <c r="L22" s="88">
        <f t="shared" si="2"/>
        <v>0.42047043865225686</v>
      </c>
      <c r="M22" s="88">
        <f t="shared" si="3"/>
        <v>0.14317081519878722</v>
      </c>
      <c r="N22" s="88">
        <f t="shared" si="4"/>
        <v>7.5328866937258543E-2</v>
      </c>
      <c r="P22" s="98">
        <f t="shared" si="6"/>
        <v>2.0139259796452258E-3</v>
      </c>
      <c r="Q22" s="98">
        <f t="shared" si="5"/>
        <v>3.42644752889254E-3</v>
      </c>
      <c r="R22" s="98">
        <f t="shared" si="5"/>
        <v>1.6118176343475898E-3</v>
      </c>
      <c r="S22" s="98">
        <f t="shared" si="5"/>
        <v>1.7826142679047141E-3</v>
      </c>
      <c r="T22" s="98">
        <f t="shared" si="5"/>
        <v>1.8135778811936287E-3</v>
      </c>
      <c r="U22" s="98">
        <f t="shared" si="5"/>
        <v>3.5832953286858427E-3</v>
      </c>
    </row>
    <row r="23" spans="1:21">
      <c r="A23" s="161">
        <v>2016</v>
      </c>
      <c r="B23" s="52" t="s">
        <v>107</v>
      </c>
      <c r="C23" s="89">
        <v>204898</v>
      </c>
      <c r="D23" s="90">
        <v>17336</v>
      </c>
      <c r="E23" s="90">
        <v>56638</v>
      </c>
      <c r="F23" s="90">
        <v>86135</v>
      </c>
      <c r="G23" s="90">
        <v>29329</v>
      </c>
      <c r="H23" s="90">
        <v>15459</v>
      </c>
      <c r="J23" s="84">
        <f t="shared" si="0"/>
        <v>8.4607951273316481E-2</v>
      </c>
      <c r="K23" s="84">
        <f t="shared" si="1"/>
        <v>0.2764204628644496</v>
      </c>
      <c r="L23" s="84">
        <f t="shared" si="2"/>
        <v>0.42037989633866607</v>
      </c>
      <c r="M23" s="84">
        <f t="shared" si="3"/>
        <v>0.14313951331882205</v>
      </c>
      <c r="N23" s="84">
        <f t="shared" si="4"/>
        <v>7.5447295727630329E-2</v>
      </c>
      <c r="P23" s="85">
        <f t="shared" si="6"/>
        <v>1.995207589613246E-3</v>
      </c>
      <c r="Q23" s="85">
        <f t="shared" si="5"/>
        <v>3.356870008102808E-3</v>
      </c>
      <c r="R23" s="85">
        <f t="shared" si="5"/>
        <v>1.5738563016145513E-3</v>
      </c>
      <c r="S23" s="85">
        <f t="shared" si="5"/>
        <v>1.7794422088344142E-3</v>
      </c>
      <c r="T23" s="85">
        <f t="shared" si="5"/>
        <v>1.7761382655325786E-3</v>
      </c>
      <c r="U23" s="85">
        <f t="shared" si="5"/>
        <v>3.57050116852764E-3</v>
      </c>
    </row>
    <row r="24" spans="1:21">
      <c r="A24" s="162"/>
      <c r="B24" s="55" t="s">
        <v>108</v>
      </c>
      <c r="C24" s="91">
        <v>205301</v>
      </c>
      <c r="D24" s="92">
        <v>17394</v>
      </c>
      <c r="E24" s="92">
        <v>56727</v>
      </c>
      <c r="F24" s="92">
        <v>86286</v>
      </c>
      <c r="G24" s="92">
        <v>29381</v>
      </c>
      <c r="H24" s="92">
        <v>15514</v>
      </c>
      <c r="J24" s="84">
        <f t="shared" si="0"/>
        <v>8.4724380300144661E-2</v>
      </c>
      <c r="K24" s="84">
        <f t="shared" si="1"/>
        <v>0.27631136721204475</v>
      </c>
      <c r="L24" s="84">
        <f t="shared" si="2"/>
        <v>0.4202902080360057</v>
      </c>
      <c r="M24" s="84">
        <f t="shared" si="3"/>
        <v>0.14311182117963381</v>
      </c>
      <c r="N24" s="84">
        <f t="shared" si="4"/>
        <v>7.5567094169049345E-2</v>
      </c>
      <c r="P24" s="85">
        <f t="shared" si="6"/>
        <v>1.9668322775234781E-3</v>
      </c>
      <c r="Q24" s="85">
        <f t="shared" ref="Q24:Q32" si="7">D24/D23-1</f>
        <v>3.345639132441125E-3</v>
      </c>
      <c r="R24" s="85">
        <f t="shared" ref="R24:R32" si="8">E24/E23-1</f>
        <v>1.5713831703096925E-3</v>
      </c>
      <c r="S24" s="85">
        <f t="shared" ref="S24:S32" si="9">F24/F23-1</f>
        <v>1.7530620537529185E-3</v>
      </c>
      <c r="T24" s="85">
        <f t="shared" ref="T24:T32" si="10">G24/G23-1</f>
        <v>1.7729891915851947E-3</v>
      </c>
      <c r="U24" s="85">
        <f t="shared" ref="U24:U32" si="11">H24/H23-1</f>
        <v>3.557798046445404E-3</v>
      </c>
    </row>
    <row r="25" spans="1:21">
      <c r="A25" s="162"/>
      <c r="B25" s="52" t="s">
        <v>109</v>
      </c>
      <c r="C25" s="89">
        <v>205702</v>
      </c>
      <c r="D25" s="90">
        <v>17452</v>
      </c>
      <c r="E25" s="90">
        <v>56814</v>
      </c>
      <c r="F25" s="90">
        <v>86436</v>
      </c>
      <c r="G25" s="90">
        <v>29433</v>
      </c>
      <c r="H25" s="90">
        <v>15568</v>
      </c>
      <c r="J25" s="84">
        <f t="shared" si="0"/>
        <v>8.484117801479811E-2</v>
      </c>
      <c r="K25" s="84">
        <f t="shared" si="1"/>
        <v>0.27619566168535065</v>
      </c>
      <c r="L25" s="84">
        <f t="shared" si="2"/>
        <v>0.4202000952834683</v>
      </c>
      <c r="M25" s="84">
        <f t="shared" si="3"/>
        <v>0.14308562872504885</v>
      </c>
      <c r="N25" s="84">
        <f t="shared" si="4"/>
        <v>7.5682297692778872E-2</v>
      </c>
      <c r="P25" s="85">
        <f t="shared" si="6"/>
        <v>1.9532296481750144E-3</v>
      </c>
      <c r="Q25" s="85">
        <f t="shared" si="7"/>
        <v>3.3344831551109788E-3</v>
      </c>
      <c r="R25" s="85">
        <f t="shared" si="8"/>
        <v>1.5336612195251398E-3</v>
      </c>
      <c r="S25" s="85">
        <f t="shared" si="9"/>
        <v>1.7384048397190988E-3</v>
      </c>
      <c r="T25" s="85">
        <f t="shared" si="10"/>
        <v>1.7698512644226394E-3</v>
      </c>
      <c r="U25" s="85">
        <f t="shared" si="11"/>
        <v>3.4807270852132977E-3</v>
      </c>
    </row>
    <row r="26" spans="1:21">
      <c r="A26" s="163"/>
      <c r="B26" s="58" t="s">
        <v>110</v>
      </c>
      <c r="C26" s="93">
        <v>206099</v>
      </c>
      <c r="D26" s="94">
        <v>17509</v>
      </c>
      <c r="E26" s="94">
        <v>56900</v>
      </c>
      <c r="F26" s="94">
        <v>86584</v>
      </c>
      <c r="G26" s="94">
        <v>29484</v>
      </c>
      <c r="H26" s="94">
        <v>15622</v>
      </c>
      <c r="J26" s="84">
        <f t="shared" si="0"/>
        <v>8.4954318070441875E-2</v>
      </c>
      <c r="K26" s="84">
        <f t="shared" si="1"/>
        <v>0.27608091257114298</v>
      </c>
      <c r="L26" s="84">
        <f t="shared" si="2"/>
        <v>0.42010878267240503</v>
      </c>
      <c r="M26" s="84">
        <f t="shared" si="3"/>
        <v>0.14305746267570441</v>
      </c>
      <c r="N26" s="84">
        <f t="shared" si="4"/>
        <v>7.5798524010305721E-2</v>
      </c>
      <c r="P26" s="85">
        <f t="shared" si="6"/>
        <v>1.9299763735889375E-3</v>
      </c>
      <c r="Q26" s="85">
        <f t="shared" si="7"/>
        <v>3.2661013064405608E-3</v>
      </c>
      <c r="R26" s="85">
        <f t="shared" si="8"/>
        <v>1.5137114091596793E-3</v>
      </c>
      <c r="S26" s="85">
        <f t="shared" si="9"/>
        <v>1.7122495256605141E-3</v>
      </c>
      <c r="T26" s="85">
        <f t="shared" si="10"/>
        <v>1.7327489552543263E-3</v>
      </c>
      <c r="U26" s="85">
        <f t="shared" si="11"/>
        <v>3.4686536485097896E-3</v>
      </c>
    </row>
    <row r="27" spans="1:21">
      <c r="A27" s="161">
        <v>2017</v>
      </c>
      <c r="B27" s="52" t="s">
        <v>107</v>
      </c>
      <c r="C27" s="89">
        <v>206493</v>
      </c>
      <c r="D27" s="90">
        <v>17567</v>
      </c>
      <c r="E27" s="90">
        <v>56985</v>
      </c>
      <c r="F27" s="90">
        <v>86731</v>
      </c>
      <c r="G27" s="90">
        <v>29534</v>
      </c>
      <c r="H27" s="90">
        <v>15675</v>
      </c>
      <c r="J27" s="86">
        <f t="shared" si="0"/>
        <v>8.5073101751633226E-2</v>
      </c>
      <c r="K27" s="86">
        <f t="shared" si="1"/>
        <v>0.27596577123679739</v>
      </c>
      <c r="L27" s="86">
        <f t="shared" si="2"/>
        <v>0.42001908054994602</v>
      </c>
      <c r="M27" s="86">
        <f t="shared" si="3"/>
        <v>0.14302664012823679</v>
      </c>
      <c r="N27" s="86">
        <f t="shared" si="4"/>
        <v>7.5910563554212496E-2</v>
      </c>
      <c r="P27" s="96">
        <f t="shared" si="6"/>
        <v>1.9117026283486105E-3</v>
      </c>
      <c r="Q27" s="96">
        <f t="shared" si="7"/>
        <v>3.3125821006338985E-3</v>
      </c>
      <c r="R27" s="96">
        <f t="shared" si="8"/>
        <v>1.4938488576450304E-3</v>
      </c>
      <c r="S27" s="96">
        <f t="shared" si="9"/>
        <v>1.6977732606486828E-3</v>
      </c>
      <c r="T27" s="96">
        <f t="shared" si="10"/>
        <v>1.6958350291682578E-3</v>
      </c>
      <c r="U27" s="96">
        <f t="shared" si="11"/>
        <v>3.3926513890667476E-3</v>
      </c>
    </row>
    <row r="28" spans="1:21">
      <c r="A28" s="162"/>
      <c r="B28" s="55" t="s">
        <v>108</v>
      </c>
      <c r="C28" s="91">
        <v>206883</v>
      </c>
      <c r="D28" s="92">
        <v>17623</v>
      </c>
      <c r="E28" s="92">
        <v>57070</v>
      </c>
      <c r="F28" s="92">
        <v>86876</v>
      </c>
      <c r="G28" s="92">
        <v>29584</v>
      </c>
      <c r="H28" s="92">
        <v>15729</v>
      </c>
      <c r="J28" s="87">
        <f t="shared" si="0"/>
        <v>8.5183412846874806E-2</v>
      </c>
      <c r="K28" s="87">
        <f t="shared" si="1"/>
        <v>0.27585640192765959</v>
      </c>
      <c r="L28" s="87">
        <f t="shared" si="2"/>
        <v>0.41992817196193016</v>
      </c>
      <c r="M28" s="87">
        <f t="shared" si="3"/>
        <v>0.14299869974816684</v>
      </c>
      <c r="N28" s="87">
        <f t="shared" si="4"/>
        <v>7.6028479865431181E-2</v>
      </c>
      <c r="P28" s="97">
        <f t="shared" si="6"/>
        <v>1.8886838779037518E-3</v>
      </c>
      <c r="Q28" s="97">
        <f t="shared" si="7"/>
        <v>3.1877952980019497E-3</v>
      </c>
      <c r="R28" s="97">
        <f t="shared" si="8"/>
        <v>1.4916206019128797E-3</v>
      </c>
      <c r="S28" s="97">
        <f t="shared" si="9"/>
        <v>1.6718359064233912E-3</v>
      </c>
      <c r="T28" s="97">
        <f t="shared" si="10"/>
        <v>1.6929640414438119E-3</v>
      </c>
      <c r="U28" s="97">
        <f t="shared" si="11"/>
        <v>3.4449760765549176E-3</v>
      </c>
    </row>
    <row r="29" spans="1:21">
      <c r="A29" s="162"/>
      <c r="B29" s="61" t="s">
        <v>109</v>
      </c>
      <c r="C29" s="89">
        <v>207270</v>
      </c>
      <c r="D29" s="90">
        <v>17680</v>
      </c>
      <c r="E29" s="90">
        <v>57153</v>
      </c>
      <c r="F29" s="90">
        <v>87021</v>
      </c>
      <c r="G29" s="90">
        <v>29634</v>
      </c>
      <c r="H29" s="90">
        <v>15782</v>
      </c>
      <c r="J29" s="87">
        <f t="shared" si="0"/>
        <v>8.5299367974140006E-2</v>
      </c>
      <c r="K29" s="87">
        <f t="shared" si="1"/>
        <v>0.27574178607613259</v>
      </c>
      <c r="L29" s="87">
        <f t="shared" si="2"/>
        <v>0.41984368215371254</v>
      </c>
      <c r="M29" s="87">
        <f t="shared" si="3"/>
        <v>0.14297293385439283</v>
      </c>
      <c r="N29" s="87">
        <f t="shared" si="4"/>
        <v>7.6142229941622036E-2</v>
      </c>
      <c r="P29" s="97">
        <f t="shared" si="6"/>
        <v>1.8706225257754117E-3</v>
      </c>
      <c r="Q29" s="97">
        <f t="shared" si="7"/>
        <v>3.2344095783918281E-3</v>
      </c>
      <c r="R29" s="97">
        <f t="shared" si="8"/>
        <v>1.4543543017346838E-3</v>
      </c>
      <c r="S29" s="97">
        <f t="shared" si="9"/>
        <v>1.6690455361665357E-3</v>
      </c>
      <c r="T29" s="97">
        <f t="shared" si="10"/>
        <v>1.690102758247658E-3</v>
      </c>
      <c r="U29" s="97">
        <f t="shared" si="11"/>
        <v>3.3695721279165536E-3</v>
      </c>
    </row>
    <row r="30" spans="1:21">
      <c r="A30" s="163"/>
      <c r="B30" s="58" t="s">
        <v>110</v>
      </c>
      <c r="C30" s="93">
        <v>207653</v>
      </c>
      <c r="D30" s="94">
        <v>17735</v>
      </c>
      <c r="E30" s="94">
        <v>57235</v>
      </c>
      <c r="F30" s="94">
        <v>87163</v>
      </c>
      <c r="G30" s="94">
        <v>29684</v>
      </c>
      <c r="H30" s="94">
        <v>15835</v>
      </c>
      <c r="J30" s="88">
        <f t="shared" si="0"/>
        <v>8.5406904788276602E-2</v>
      </c>
      <c r="K30" s="88">
        <f t="shared" si="1"/>
        <v>0.27562809109427749</v>
      </c>
      <c r="L30" s="88">
        <f t="shared" si="2"/>
        <v>0.41975314587316342</v>
      </c>
      <c r="M30" s="88">
        <f t="shared" si="3"/>
        <v>0.14295001757740075</v>
      </c>
      <c r="N30" s="88">
        <f t="shared" si="4"/>
        <v>7.6257024940646179E-2</v>
      </c>
      <c r="P30" s="98">
        <f t="shared" si="6"/>
        <v>1.8478313311141026E-3</v>
      </c>
      <c r="Q30" s="98">
        <f t="shared" si="7"/>
        <v>3.1108597285067763E-3</v>
      </c>
      <c r="R30" s="98">
        <f t="shared" si="8"/>
        <v>1.4347453327034909E-3</v>
      </c>
      <c r="S30" s="98">
        <f t="shared" si="9"/>
        <v>1.6317900276945352E-3</v>
      </c>
      <c r="T30" s="98">
        <f t="shared" si="10"/>
        <v>1.6872511304582005E-3</v>
      </c>
      <c r="U30" s="98">
        <f t="shared" si="11"/>
        <v>3.3582562412874939E-3</v>
      </c>
    </row>
    <row r="31" spans="1:21">
      <c r="A31" s="161">
        <v>2018</v>
      </c>
      <c r="B31" s="61" t="s">
        <v>107</v>
      </c>
      <c r="C31" s="89">
        <v>208033</v>
      </c>
      <c r="D31" s="90">
        <v>17791</v>
      </c>
      <c r="E31" s="90">
        <v>57316</v>
      </c>
      <c r="F31" s="90">
        <v>87305</v>
      </c>
      <c r="G31" s="90">
        <v>29733</v>
      </c>
      <c r="H31" s="90">
        <v>15888</v>
      </c>
      <c r="J31" s="84">
        <f t="shared" si="0"/>
        <v>8.5520085755625308E-2</v>
      </c>
      <c r="K31" s="84">
        <f t="shared" si="1"/>
        <v>0.27551398095494467</v>
      </c>
      <c r="L31" s="84">
        <f t="shared" si="2"/>
        <v>0.41966899482293674</v>
      </c>
      <c r="M31" s="84">
        <f t="shared" si="3"/>
        <v>0.14292443987252024</v>
      </c>
      <c r="N31" s="84">
        <f t="shared" si="4"/>
        <v>7.6372498593973076E-2</v>
      </c>
      <c r="P31" s="96">
        <f t="shared" si="6"/>
        <v>1.8299759695261653E-3</v>
      </c>
      <c r="Q31" s="96">
        <f t="shared" si="7"/>
        <v>3.1575979701154999E-3</v>
      </c>
      <c r="R31" s="96">
        <f t="shared" si="8"/>
        <v>1.415217961037829E-3</v>
      </c>
      <c r="S31" s="96">
        <f t="shared" si="9"/>
        <v>1.6291316269518852E-3</v>
      </c>
      <c r="T31" s="96">
        <f t="shared" si="10"/>
        <v>1.6507209270988366E-3</v>
      </c>
      <c r="U31" s="96">
        <f t="shared" si="11"/>
        <v>3.3470161035680235E-3</v>
      </c>
    </row>
    <row r="32" spans="1:21">
      <c r="A32" s="163"/>
      <c r="B32" s="58" t="s">
        <v>108</v>
      </c>
      <c r="C32" s="93">
        <v>208409</v>
      </c>
      <c r="D32" s="94">
        <v>17846</v>
      </c>
      <c r="E32" s="94">
        <v>57396</v>
      </c>
      <c r="F32" s="94">
        <v>87445</v>
      </c>
      <c r="G32" s="94">
        <v>29781</v>
      </c>
      <c r="H32" s="94">
        <v>15941</v>
      </c>
      <c r="J32" s="88">
        <f t="shared" si="0"/>
        <v>8.5629699293216704E-2</v>
      </c>
      <c r="K32" s="88">
        <f t="shared" si="1"/>
        <v>0.27540077443872385</v>
      </c>
      <c r="L32" s="88">
        <f t="shared" si="2"/>
        <v>0.41958360723385268</v>
      </c>
      <c r="M32" s="88">
        <f t="shared" si="3"/>
        <v>0.14289689984597595</v>
      </c>
      <c r="N32" s="88">
        <f t="shared" si="4"/>
        <v>7.6489019188230839E-2</v>
      </c>
      <c r="P32" s="98">
        <f t="shared" si="6"/>
        <v>1.8074055558492397E-3</v>
      </c>
      <c r="Q32" s="98">
        <f t="shared" si="7"/>
        <v>3.0914507335169095E-3</v>
      </c>
      <c r="R32" s="98">
        <f t="shared" si="8"/>
        <v>1.3957708144323178E-3</v>
      </c>
      <c r="S32" s="98">
        <f t="shared" si="9"/>
        <v>1.6035736784834054E-3</v>
      </c>
      <c r="T32" s="98">
        <f t="shared" si="10"/>
        <v>1.6143678740792033E-3</v>
      </c>
      <c r="U32" s="98">
        <f t="shared" si="11"/>
        <v>3.335850956696973E-3</v>
      </c>
    </row>
    <row r="33" spans="1:11">
      <c r="D33" s="63"/>
      <c r="E33" s="63"/>
      <c r="F33" s="63"/>
      <c r="G33" s="63"/>
      <c r="H33" s="63"/>
    </row>
    <row r="34" spans="1:11">
      <c r="A34" s="64" t="s">
        <v>111</v>
      </c>
      <c r="B34" s="64"/>
      <c r="C34" s="65"/>
    </row>
    <row r="35" spans="1:11">
      <c r="A35" s="64"/>
      <c r="B35" s="64"/>
      <c r="C35" s="65"/>
    </row>
    <row r="36" spans="1:11">
      <c r="A36" s="64"/>
      <c r="B36" s="64"/>
      <c r="C36" s="65"/>
    </row>
    <row r="37" spans="1:11">
      <c r="A37" s="64"/>
      <c r="B37" s="64"/>
      <c r="C37" s="65"/>
    </row>
    <row r="38" spans="1:11">
      <c r="A38" s="64"/>
      <c r="B38" s="64"/>
      <c r="C38" s="65"/>
    </row>
    <row r="39" spans="1:11">
      <c r="A39" s="64"/>
      <c r="B39" s="64"/>
      <c r="C39" s="65"/>
    </row>
    <row r="40" spans="1:11">
      <c r="A40" s="64"/>
      <c r="B40" s="64"/>
      <c r="C40" s="65"/>
    </row>
    <row r="41" spans="1:11">
      <c r="A41" s="64"/>
      <c r="B41" s="64"/>
      <c r="C41" s="65"/>
    </row>
    <row r="42" spans="1:11">
      <c r="A42" s="64"/>
      <c r="B42" s="64"/>
      <c r="C42" s="65"/>
    </row>
    <row r="43" spans="1:11">
      <c r="A43" s="64"/>
      <c r="B43" s="64"/>
      <c r="C43" s="65"/>
    </row>
    <row r="45" spans="1:11">
      <c r="A45" s="66"/>
      <c r="B45" s="67"/>
      <c r="C45" s="68"/>
      <c r="D45" s="68"/>
      <c r="E45" s="68"/>
      <c r="F45" s="68"/>
      <c r="G45" s="68"/>
      <c r="H45" s="68"/>
    </row>
    <row r="46" spans="1:11">
      <c r="J46" t="s">
        <v>86</v>
      </c>
      <c r="K46" s="95">
        <f>SMALL(D7:H32,1)</f>
        <v>14561</v>
      </c>
    </row>
    <row r="47" spans="1:11">
      <c r="J47" t="s">
        <v>88</v>
      </c>
      <c r="K47" s="95">
        <f>QUARTILE(D7:H32,1)</f>
        <v>16749.5</v>
      </c>
    </row>
    <row r="48" spans="1:11">
      <c r="J48" t="s">
        <v>89</v>
      </c>
      <c r="K48" s="95">
        <f>QUARTILE(D7:H32,2)</f>
        <v>29144.5</v>
      </c>
    </row>
    <row r="49" spans="10:11">
      <c r="J49" t="s">
        <v>90</v>
      </c>
      <c r="K49" s="95">
        <f>QUARTILE(D7:H32,3)</f>
        <v>56878.5</v>
      </c>
    </row>
    <row r="50" spans="10:11">
      <c r="J50" t="s">
        <v>91</v>
      </c>
      <c r="K50" s="95">
        <f>LARGE(D12:H46,1)</f>
        <v>87445</v>
      </c>
    </row>
    <row r="52" spans="10:11">
      <c r="K52" s="95"/>
    </row>
  </sheetData>
  <mergeCells count="9">
    <mergeCell ref="A5:A6"/>
    <mergeCell ref="B5:B6"/>
    <mergeCell ref="A23:A26"/>
    <mergeCell ref="A27:A30"/>
    <mergeCell ref="A31:A32"/>
    <mergeCell ref="A7:A10"/>
    <mergeCell ref="A11:A14"/>
    <mergeCell ref="A15:A18"/>
    <mergeCell ref="A19:A22"/>
  </mergeCells>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CF349-987A-4A3C-B13B-3AF1F66795CA}">
  <dimension ref="A1:U36"/>
  <sheetViews>
    <sheetView showGridLines="0" zoomScale="90" zoomScaleNormal="90" workbookViewId="0">
      <pane xSplit="2" ySplit="6" topLeftCell="C7" activePane="bottomRight" state="frozenSplit"/>
      <selection pane="topRight" activeCell="J1" sqref="J1"/>
      <selection pane="bottomLeft" activeCell="A21" sqref="A21"/>
      <selection pane="bottomRight" activeCell="C9" sqref="C9"/>
    </sheetView>
  </sheetViews>
  <sheetFormatPr defaultRowHeight="14.4"/>
  <cols>
    <col min="1" max="1" width="11.6640625" style="62" customWidth="1"/>
    <col min="2" max="2" width="15.5546875" style="62" customWidth="1"/>
    <col min="3" max="8" width="20.77734375" style="44" customWidth="1"/>
    <col min="10" max="14" width="20.77734375" customWidth="1"/>
    <col min="15" max="15" width="1.77734375" customWidth="1"/>
    <col min="16" max="21" width="20.77734375" customWidth="1"/>
  </cols>
  <sheetData>
    <row r="1" spans="1:21">
      <c r="A1" s="43" t="s">
        <v>96</v>
      </c>
      <c r="B1" s="43"/>
    </row>
    <row r="2" spans="1:21">
      <c r="A2" s="45"/>
      <c r="B2" s="45"/>
    </row>
    <row r="3" spans="1:21">
      <c r="A3" s="46" t="s">
        <v>112</v>
      </c>
      <c r="B3" s="47"/>
    </row>
    <row r="4" spans="1:21">
      <c r="A4" s="48"/>
      <c r="B4" s="49"/>
      <c r="C4" s="50"/>
      <c r="D4" s="50"/>
      <c r="E4" s="50"/>
      <c r="F4" s="50"/>
      <c r="G4" s="50"/>
      <c r="H4" s="50"/>
    </row>
    <row r="5" spans="1:21">
      <c r="A5" s="159" t="s">
        <v>98</v>
      </c>
      <c r="B5" s="160" t="s">
        <v>99</v>
      </c>
      <c r="C5" s="69" t="s">
        <v>100</v>
      </c>
      <c r="D5" s="70" t="s">
        <v>101</v>
      </c>
      <c r="E5" s="70" t="s">
        <v>102</v>
      </c>
      <c r="F5" s="70" t="s">
        <v>103</v>
      </c>
      <c r="G5" s="70" t="s">
        <v>104</v>
      </c>
      <c r="H5" s="70" t="s">
        <v>105</v>
      </c>
      <c r="J5" s="70" t="s">
        <v>101</v>
      </c>
      <c r="K5" s="70" t="s">
        <v>102</v>
      </c>
      <c r="L5" s="70" t="s">
        <v>103</v>
      </c>
      <c r="M5" s="70" t="s">
        <v>104</v>
      </c>
      <c r="N5" s="70" t="s">
        <v>105</v>
      </c>
      <c r="P5" s="70" t="s">
        <v>100</v>
      </c>
      <c r="Q5" s="70" t="s">
        <v>101</v>
      </c>
      <c r="R5" s="70" t="s">
        <v>102</v>
      </c>
      <c r="S5" s="70" t="s">
        <v>103</v>
      </c>
      <c r="T5" s="70" t="s">
        <v>104</v>
      </c>
      <c r="U5" s="70" t="s">
        <v>105</v>
      </c>
    </row>
    <row r="6" spans="1:21" ht="26.4">
      <c r="A6" s="159"/>
      <c r="B6" s="160"/>
      <c r="C6" s="51" t="s">
        <v>106</v>
      </c>
      <c r="D6" s="51" t="s">
        <v>106</v>
      </c>
      <c r="E6" s="51" t="s">
        <v>106</v>
      </c>
      <c r="F6" s="51" t="s">
        <v>106</v>
      </c>
      <c r="G6" s="51" t="s">
        <v>106</v>
      </c>
      <c r="H6" s="51" t="s">
        <v>106</v>
      </c>
      <c r="J6" s="51" t="s">
        <v>115</v>
      </c>
      <c r="K6" s="51" t="s">
        <v>115</v>
      </c>
      <c r="L6" s="51" t="s">
        <v>115</v>
      </c>
      <c r="M6" s="51" t="s">
        <v>115</v>
      </c>
      <c r="N6" s="51" t="s">
        <v>115</v>
      </c>
      <c r="P6" s="51" t="s">
        <v>116</v>
      </c>
      <c r="Q6" s="51" t="s">
        <v>116</v>
      </c>
      <c r="R6" s="51" t="s">
        <v>116</v>
      </c>
      <c r="S6" s="51" t="s">
        <v>116</v>
      </c>
      <c r="T6" s="51" t="s">
        <v>116</v>
      </c>
      <c r="U6" s="51" t="s">
        <v>116</v>
      </c>
    </row>
    <row r="7" spans="1:21">
      <c r="A7" s="161">
        <v>2012</v>
      </c>
      <c r="B7" s="52" t="s">
        <v>107</v>
      </c>
      <c r="C7" s="53">
        <v>156384</v>
      </c>
      <c r="D7" s="54">
        <v>11766</v>
      </c>
      <c r="E7" s="54">
        <v>42253</v>
      </c>
      <c r="F7" s="54">
        <v>67956</v>
      </c>
      <c r="G7" s="54">
        <v>23030</v>
      </c>
      <c r="H7" s="54">
        <v>11380</v>
      </c>
      <c r="J7" s="84">
        <f>D7/C7</f>
        <v>7.5237875997544501E-2</v>
      </c>
      <c r="K7" s="84">
        <f>E7/C7</f>
        <v>0.27018748721096786</v>
      </c>
      <c r="L7" s="84">
        <f>F7/C7</f>
        <v>0.43454573357888276</v>
      </c>
      <c r="M7" s="84">
        <f>G7/C7</f>
        <v>0.14726570493145077</v>
      </c>
      <c r="N7" s="84">
        <f>H7/C7</f>
        <v>7.2769592797217106E-2</v>
      </c>
    </row>
    <row r="8" spans="1:21">
      <c r="A8" s="162"/>
      <c r="B8" s="55" t="s">
        <v>108</v>
      </c>
      <c r="C8" s="56">
        <v>156951</v>
      </c>
      <c r="D8" s="57">
        <v>11847</v>
      </c>
      <c r="E8" s="57">
        <v>42315</v>
      </c>
      <c r="F8" s="57">
        <v>68184</v>
      </c>
      <c r="G8" s="57">
        <v>23114</v>
      </c>
      <c r="H8" s="57">
        <v>11491</v>
      </c>
      <c r="J8" s="84">
        <f t="shared" ref="J8:J32" si="0">D8/C8</f>
        <v>7.548215685150142E-2</v>
      </c>
      <c r="K8" s="84">
        <f t="shared" ref="K8:K32" si="1">E8/C8</f>
        <v>0.26960643767800141</v>
      </c>
      <c r="L8" s="84">
        <f t="shared" ref="L8:L32" si="2">F8/C8</f>
        <v>0.43442857962039105</v>
      </c>
      <c r="M8" s="84">
        <f t="shared" ref="M8:M32" si="3">G8/C8</f>
        <v>0.14726889283916636</v>
      </c>
      <c r="N8" s="84">
        <f t="shared" ref="N8:N32" si="4">H8/C8</f>
        <v>7.3213933010939716E-2</v>
      </c>
      <c r="P8" s="85">
        <f>C8/C7-1</f>
        <v>3.6256906077347661E-3</v>
      </c>
      <c r="Q8" s="85">
        <f t="shared" ref="Q8:U23" si="5">D8/D7-1</f>
        <v>6.8842427332993505E-3</v>
      </c>
      <c r="R8" s="85">
        <f t="shared" si="5"/>
        <v>1.4673514306675628E-3</v>
      </c>
      <c r="S8" s="85">
        <f t="shared" si="5"/>
        <v>3.3551121313790677E-3</v>
      </c>
      <c r="T8" s="85">
        <f t="shared" si="5"/>
        <v>3.6474164133739606E-3</v>
      </c>
      <c r="U8" s="85">
        <f t="shared" si="5"/>
        <v>9.753954305799617E-3</v>
      </c>
    </row>
    <row r="9" spans="1:21">
      <c r="A9" s="162"/>
      <c r="B9" s="52" t="s">
        <v>109</v>
      </c>
      <c r="C9" s="53">
        <v>157532</v>
      </c>
      <c r="D9" s="54">
        <v>11903</v>
      </c>
      <c r="E9" s="54">
        <v>42509</v>
      </c>
      <c r="F9" s="54">
        <v>68404</v>
      </c>
      <c r="G9" s="54">
        <v>23208</v>
      </c>
      <c r="H9" s="54">
        <v>11508</v>
      </c>
      <c r="J9" s="84">
        <f t="shared" si="0"/>
        <v>7.5559251453672899E-2</v>
      </c>
      <c r="K9" s="84">
        <f t="shared" si="1"/>
        <v>0.26984358733463676</v>
      </c>
      <c r="L9" s="84">
        <f t="shared" si="2"/>
        <v>0.43422288804814257</v>
      </c>
      <c r="M9" s="84">
        <f t="shared" si="3"/>
        <v>0.14732244877231293</v>
      </c>
      <c r="N9" s="84">
        <f t="shared" si="4"/>
        <v>7.3051824391234796E-2</v>
      </c>
      <c r="P9" s="85">
        <f t="shared" ref="P9:U32" si="6">C9/C8-1</f>
        <v>3.7017922791189317E-3</v>
      </c>
      <c r="Q9" s="85">
        <f t="shared" si="5"/>
        <v>4.7269350890519757E-3</v>
      </c>
      <c r="R9" s="85">
        <f t="shared" si="5"/>
        <v>4.5846626491787834E-3</v>
      </c>
      <c r="S9" s="85">
        <f t="shared" si="5"/>
        <v>3.2265634166372958E-3</v>
      </c>
      <c r="T9" s="85">
        <f t="shared" si="5"/>
        <v>4.0667993423899595E-3</v>
      </c>
      <c r="U9" s="85">
        <f t="shared" si="5"/>
        <v>1.4794186754851779E-3</v>
      </c>
    </row>
    <row r="10" spans="1:21">
      <c r="A10" s="163"/>
      <c r="B10" s="58" t="s">
        <v>110</v>
      </c>
      <c r="C10" s="59">
        <v>158201</v>
      </c>
      <c r="D10" s="60">
        <v>11996</v>
      </c>
      <c r="E10" s="60">
        <v>42700</v>
      </c>
      <c r="F10" s="60">
        <v>68580</v>
      </c>
      <c r="G10" s="60">
        <v>23332</v>
      </c>
      <c r="H10" s="60">
        <v>11592</v>
      </c>
      <c r="J10" s="84">
        <f t="shared" si="0"/>
        <v>7.5827586424864576E-2</v>
      </c>
      <c r="K10" s="84">
        <f t="shared" si="1"/>
        <v>0.26990979829457462</v>
      </c>
      <c r="L10" s="84">
        <f t="shared" si="2"/>
        <v>0.43349915613681328</v>
      </c>
      <c r="M10" s="84">
        <f t="shared" si="3"/>
        <v>0.14748326496039849</v>
      </c>
      <c r="N10" s="84">
        <f t="shared" si="4"/>
        <v>7.3273873110789436E-2</v>
      </c>
      <c r="P10" s="85">
        <f t="shared" si="6"/>
        <v>4.2467562146104587E-3</v>
      </c>
      <c r="Q10" s="85">
        <f t="shared" si="5"/>
        <v>7.8131563471393051E-3</v>
      </c>
      <c r="R10" s="85">
        <f t="shared" si="5"/>
        <v>4.4931661530498435E-3</v>
      </c>
      <c r="S10" s="85">
        <f t="shared" si="5"/>
        <v>2.5729489503538705E-3</v>
      </c>
      <c r="T10" s="85">
        <f t="shared" si="5"/>
        <v>5.3429851775250725E-3</v>
      </c>
      <c r="U10" s="85">
        <f t="shared" si="5"/>
        <v>7.2992700729928028E-3</v>
      </c>
    </row>
    <row r="11" spans="1:21">
      <c r="A11" s="161">
        <v>2013</v>
      </c>
      <c r="B11" s="52" t="s">
        <v>107</v>
      </c>
      <c r="C11" s="53">
        <v>158859</v>
      </c>
      <c r="D11" s="54">
        <v>12103</v>
      </c>
      <c r="E11" s="54">
        <v>42766</v>
      </c>
      <c r="F11" s="54">
        <v>68888</v>
      </c>
      <c r="G11" s="54">
        <v>23433</v>
      </c>
      <c r="H11" s="54">
        <v>11669</v>
      </c>
      <c r="J11" s="86">
        <f t="shared" si="0"/>
        <v>7.6187058964238732E-2</v>
      </c>
      <c r="K11" s="86">
        <f t="shared" si="1"/>
        <v>0.2692072844472142</v>
      </c>
      <c r="L11" s="86">
        <f t="shared" si="2"/>
        <v>0.43364241245381124</v>
      </c>
      <c r="M11" s="86">
        <f t="shared" si="3"/>
        <v>0.14750816762034258</v>
      </c>
      <c r="N11" s="86">
        <f t="shared" si="4"/>
        <v>7.3455076514393272E-2</v>
      </c>
      <c r="P11" s="96">
        <f t="shared" si="6"/>
        <v>4.1592657442115488E-3</v>
      </c>
      <c r="Q11" s="96">
        <f t="shared" si="5"/>
        <v>8.9196398799600285E-3</v>
      </c>
      <c r="R11" s="96">
        <f t="shared" si="5"/>
        <v>1.5456674473068865E-3</v>
      </c>
      <c r="S11" s="96">
        <f t="shared" si="5"/>
        <v>4.491105278506824E-3</v>
      </c>
      <c r="T11" s="96">
        <f t="shared" si="5"/>
        <v>4.3288187896450836E-3</v>
      </c>
      <c r="U11" s="96">
        <f t="shared" si="5"/>
        <v>6.6425120772946045E-3</v>
      </c>
    </row>
    <row r="12" spans="1:21">
      <c r="A12" s="162"/>
      <c r="B12" s="55" t="s">
        <v>108</v>
      </c>
      <c r="C12" s="56">
        <v>159090</v>
      </c>
      <c r="D12" s="57">
        <v>12160</v>
      </c>
      <c r="E12" s="57">
        <v>42842</v>
      </c>
      <c r="F12" s="57">
        <v>68930</v>
      </c>
      <c r="G12" s="57">
        <v>23462</v>
      </c>
      <c r="H12" s="57">
        <v>11696</v>
      </c>
      <c r="J12" s="87">
        <f t="shared" si="0"/>
        <v>7.6434722484128484E-2</v>
      </c>
      <c r="K12" s="87">
        <f t="shared" si="1"/>
        <v>0.26929411025205857</v>
      </c>
      <c r="L12" s="87">
        <f t="shared" si="2"/>
        <v>0.43327676158149475</v>
      </c>
      <c r="M12" s="87">
        <f t="shared" si="3"/>
        <v>0.14747627129297883</v>
      </c>
      <c r="N12" s="87">
        <f t="shared" si="4"/>
        <v>7.3518134389339365E-2</v>
      </c>
      <c r="P12" s="97">
        <f t="shared" si="6"/>
        <v>1.4541196910466958E-3</v>
      </c>
      <c r="Q12" s="97">
        <f t="shared" si="5"/>
        <v>4.7095761381474865E-3</v>
      </c>
      <c r="R12" s="97">
        <f t="shared" si="5"/>
        <v>1.7771126595893527E-3</v>
      </c>
      <c r="S12" s="97">
        <f t="shared" si="5"/>
        <v>6.096852862618185E-4</v>
      </c>
      <c r="T12" s="97">
        <f t="shared" si="5"/>
        <v>1.2375709469552021E-3</v>
      </c>
      <c r="U12" s="97">
        <f t="shared" si="5"/>
        <v>2.3138229496957319E-3</v>
      </c>
    </row>
    <row r="13" spans="1:21">
      <c r="A13" s="162"/>
      <c r="B13" s="52" t="s">
        <v>109</v>
      </c>
      <c r="C13" s="53">
        <v>159685</v>
      </c>
      <c r="D13" s="54">
        <v>12255</v>
      </c>
      <c r="E13" s="54">
        <v>43041</v>
      </c>
      <c r="F13" s="54">
        <v>69095</v>
      </c>
      <c r="G13" s="54">
        <v>23536</v>
      </c>
      <c r="H13" s="54">
        <v>11759</v>
      </c>
      <c r="J13" s="87">
        <f t="shared" si="0"/>
        <v>7.674484140651909E-2</v>
      </c>
      <c r="K13" s="87">
        <f t="shared" si="1"/>
        <v>0.26953690077339765</v>
      </c>
      <c r="L13" s="87">
        <f t="shared" si="2"/>
        <v>0.43269561950089236</v>
      </c>
      <c r="M13" s="87">
        <f t="shared" si="3"/>
        <v>0.14739017440586155</v>
      </c>
      <c r="N13" s="87">
        <f t="shared" si="4"/>
        <v>7.3638726242289509E-2</v>
      </c>
      <c r="P13" s="97">
        <f t="shared" si="6"/>
        <v>3.7400213715506059E-3</v>
      </c>
      <c r="Q13" s="97">
        <f t="shared" si="5"/>
        <v>7.8125E-3</v>
      </c>
      <c r="R13" s="97">
        <f t="shared" si="5"/>
        <v>4.6449745576770951E-3</v>
      </c>
      <c r="S13" s="97">
        <f t="shared" si="5"/>
        <v>2.3937327723777546E-3</v>
      </c>
      <c r="T13" s="97">
        <f t="shared" si="5"/>
        <v>3.1540363140396543E-3</v>
      </c>
      <c r="U13" s="97">
        <f t="shared" si="5"/>
        <v>5.3864569083448277E-3</v>
      </c>
    </row>
    <row r="14" spans="1:21">
      <c r="A14" s="163"/>
      <c r="B14" s="58" t="s">
        <v>110</v>
      </c>
      <c r="C14" s="59">
        <v>160408</v>
      </c>
      <c r="D14" s="60">
        <v>12322</v>
      </c>
      <c r="E14" s="60">
        <v>43232</v>
      </c>
      <c r="F14" s="60">
        <v>69387</v>
      </c>
      <c r="G14" s="60">
        <v>23609</v>
      </c>
      <c r="H14" s="60">
        <v>11859</v>
      </c>
      <c r="J14" s="88">
        <f t="shared" si="0"/>
        <v>7.6816617625056108E-2</v>
      </c>
      <c r="K14" s="88">
        <f t="shared" si="1"/>
        <v>0.26951274250660817</v>
      </c>
      <c r="L14" s="88">
        <f t="shared" si="2"/>
        <v>0.43256570744601269</v>
      </c>
      <c r="M14" s="88">
        <f t="shared" si="3"/>
        <v>0.14718093860655329</v>
      </c>
      <c r="N14" s="88">
        <f t="shared" si="4"/>
        <v>7.3930227918807045E-2</v>
      </c>
      <c r="P14" s="98">
        <f t="shared" si="6"/>
        <v>4.5276638381814838E-3</v>
      </c>
      <c r="Q14" s="98">
        <f t="shared" si="5"/>
        <v>5.4671562627499615E-3</v>
      </c>
      <c r="R14" s="98">
        <f t="shared" si="5"/>
        <v>4.4376292372390047E-3</v>
      </c>
      <c r="S14" s="98">
        <f t="shared" si="5"/>
        <v>4.2260655619075216E-3</v>
      </c>
      <c r="T14" s="98">
        <f t="shared" si="5"/>
        <v>3.1016315431680042E-3</v>
      </c>
      <c r="U14" s="98">
        <f t="shared" si="5"/>
        <v>8.504124500382737E-3</v>
      </c>
    </row>
    <row r="15" spans="1:21">
      <c r="A15" s="161">
        <v>2014</v>
      </c>
      <c r="B15" s="52" t="s">
        <v>107</v>
      </c>
      <c r="C15" s="53">
        <v>160784</v>
      </c>
      <c r="D15" s="54">
        <v>12396</v>
      </c>
      <c r="E15" s="54">
        <v>43330</v>
      </c>
      <c r="F15" s="54">
        <v>69587</v>
      </c>
      <c r="G15" s="54">
        <v>23603</v>
      </c>
      <c r="H15" s="54">
        <v>11869</v>
      </c>
      <c r="J15" s="84">
        <f t="shared" si="0"/>
        <v>7.7097223604338738E-2</v>
      </c>
      <c r="K15" s="84">
        <f t="shared" si="1"/>
        <v>0.26949198925266193</v>
      </c>
      <c r="L15" s="84">
        <f t="shared" si="2"/>
        <v>0.43279803960593094</v>
      </c>
      <c r="M15" s="84">
        <f t="shared" si="3"/>
        <v>0.14679943277938104</v>
      </c>
      <c r="N15" s="84">
        <f t="shared" si="4"/>
        <v>7.3819534282018109E-2</v>
      </c>
      <c r="P15" s="85">
        <f t="shared" si="6"/>
        <v>2.3440227420079562E-3</v>
      </c>
      <c r="Q15" s="85">
        <f t="shared" si="5"/>
        <v>6.0055185846452641E-3</v>
      </c>
      <c r="R15" s="85">
        <f t="shared" si="5"/>
        <v>2.26683937823835E-3</v>
      </c>
      <c r="S15" s="85">
        <f t="shared" si="5"/>
        <v>2.8823843082999012E-3</v>
      </c>
      <c r="T15" s="85">
        <f t="shared" si="5"/>
        <v>-2.5414037019777513E-4</v>
      </c>
      <c r="U15" s="85">
        <f t="shared" si="5"/>
        <v>8.4324142001857005E-4</v>
      </c>
    </row>
    <row r="16" spans="1:21">
      <c r="A16" s="162"/>
      <c r="B16" s="55" t="s">
        <v>108</v>
      </c>
      <c r="C16" s="56">
        <v>161734</v>
      </c>
      <c r="D16" s="57">
        <v>12460</v>
      </c>
      <c r="E16" s="57">
        <v>43560</v>
      </c>
      <c r="F16" s="57">
        <v>70023</v>
      </c>
      <c r="G16" s="57">
        <v>23757</v>
      </c>
      <c r="H16" s="57">
        <v>11934</v>
      </c>
      <c r="J16" s="84">
        <f t="shared" si="0"/>
        <v>7.7040078153016681E-2</v>
      </c>
      <c r="K16" s="84">
        <f t="shared" si="1"/>
        <v>0.26933112394425412</v>
      </c>
      <c r="L16" s="84">
        <f t="shared" si="2"/>
        <v>0.43295163663793634</v>
      </c>
      <c r="M16" s="84">
        <f t="shared" si="3"/>
        <v>0.14688933681229674</v>
      </c>
      <c r="N16" s="84">
        <f t="shared" si="4"/>
        <v>7.378782445249607E-2</v>
      </c>
      <c r="P16" s="85">
        <f t="shared" si="6"/>
        <v>5.9085481142402418E-3</v>
      </c>
      <c r="Q16" s="85">
        <f t="shared" si="5"/>
        <v>5.1629557921910596E-3</v>
      </c>
      <c r="R16" s="85">
        <f t="shared" si="5"/>
        <v>5.3081006231248118E-3</v>
      </c>
      <c r="S16" s="85">
        <f t="shared" si="5"/>
        <v>6.265538103381374E-3</v>
      </c>
      <c r="T16" s="85">
        <f t="shared" si="5"/>
        <v>6.5245943312290944E-3</v>
      </c>
      <c r="U16" s="85">
        <f t="shared" si="5"/>
        <v>5.4764512595837367E-3</v>
      </c>
    </row>
    <row r="17" spans="1:21">
      <c r="A17" s="162"/>
      <c r="B17" s="61" t="s">
        <v>109</v>
      </c>
      <c r="C17" s="53">
        <v>162446</v>
      </c>
      <c r="D17" s="54">
        <v>12591</v>
      </c>
      <c r="E17" s="54">
        <v>43743</v>
      </c>
      <c r="F17" s="54">
        <v>70286</v>
      </c>
      <c r="G17" s="54">
        <v>23839</v>
      </c>
      <c r="H17" s="54">
        <v>11987</v>
      </c>
      <c r="J17" s="84">
        <f t="shared" si="0"/>
        <v>7.7508833704738808E-2</v>
      </c>
      <c r="K17" s="84">
        <f t="shared" si="1"/>
        <v>0.26927717518436894</v>
      </c>
      <c r="L17" s="84">
        <f t="shared" si="2"/>
        <v>0.4326730113391527</v>
      </c>
      <c r="M17" s="84">
        <f t="shared" si="3"/>
        <v>0.1467503047166443</v>
      </c>
      <c r="N17" s="84">
        <f t="shared" si="4"/>
        <v>7.3790675055095234E-2</v>
      </c>
      <c r="P17" s="85">
        <f t="shared" si="6"/>
        <v>4.4022901801723524E-3</v>
      </c>
      <c r="Q17" s="85">
        <f t="shared" si="5"/>
        <v>1.0513643659711081E-2</v>
      </c>
      <c r="R17" s="85">
        <f t="shared" si="5"/>
        <v>4.2011019283747508E-3</v>
      </c>
      <c r="S17" s="85">
        <f t="shared" si="5"/>
        <v>3.7559087728318286E-3</v>
      </c>
      <c r="T17" s="85">
        <f t="shared" si="5"/>
        <v>3.4516142610598877E-3</v>
      </c>
      <c r="U17" s="85">
        <f t="shared" si="5"/>
        <v>4.4410926763867042E-3</v>
      </c>
    </row>
    <row r="18" spans="1:21">
      <c r="A18" s="163"/>
      <c r="B18" s="58" t="s">
        <v>110</v>
      </c>
      <c r="C18" s="59">
        <v>163151</v>
      </c>
      <c r="D18" s="60">
        <v>12654</v>
      </c>
      <c r="E18" s="60">
        <v>43941</v>
      </c>
      <c r="F18" s="60">
        <v>70584</v>
      </c>
      <c r="G18" s="60">
        <v>23918</v>
      </c>
      <c r="H18" s="60">
        <v>12055</v>
      </c>
      <c r="J18" s="84">
        <f t="shared" si="0"/>
        <v>7.7560051731218313E-2</v>
      </c>
      <c r="K18" s="84">
        <f t="shared" si="1"/>
        <v>0.26932718769728659</v>
      </c>
      <c r="L18" s="84">
        <f t="shared" si="2"/>
        <v>0.43262989500524052</v>
      </c>
      <c r="M18" s="84">
        <f t="shared" si="3"/>
        <v>0.14660038859706653</v>
      </c>
      <c r="N18" s="84">
        <f t="shared" si="4"/>
        <v>7.3888606260458109E-2</v>
      </c>
      <c r="P18" s="85">
        <f t="shared" si="6"/>
        <v>4.3399037218521119E-3</v>
      </c>
      <c r="Q18" s="85">
        <f t="shared" si="5"/>
        <v>5.0035739814153768E-3</v>
      </c>
      <c r="R18" s="85">
        <f t="shared" si="5"/>
        <v>4.5264385158767517E-3</v>
      </c>
      <c r="S18" s="85">
        <f t="shared" si="5"/>
        <v>4.239820163332686E-3</v>
      </c>
      <c r="T18" s="85">
        <f t="shared" si="5"/>
        <v>3.3138973950248563E-3</v>
      </c>
      <c r="U18" s="85">
        <f t="shared" si="5"/>
        <v>5.6728122132310155E-3</v>
      </c>
    </row>
    <row r="19" spans="1:21">
      <c r="A19" s="161">
        <v>2015</v>
      </c>
      <c r="B19" s="52" t="s">
        <v>107</v>
      </c>
      <c r="C19" s="53">
        <v>163806</v>
      </c>
      <c r="D19" s="54">
        <v>12682</v>
      </c>
      <c r="E19" s="54">
        <v>44109</v>
      </c>
      <c r="F19" s="54">
        <v>70877</v>
      </c>
      <c r="G19" s="54">
        <v>24001</v>
      </c>
      <c r="H19" s="54">
        <v>12137</v>
      </c>
      <c r="J19" s="86">
        <f t="shared" si="0"/>
        <v>7.7420851495061227E-2</v>
      </c>
      <c r="K19" s="86">
        <f t="shared" si="1"/>
        <v>0.2692758507014395</v>
      </c>
      <c r="L19" s="86">
        <f t="shared" si="2"/>
        <v>0.43268866830274838</v>
      </c>
      <c r="M19" s="86">
        <f t="shared" si="3"/>
        <v>0.14652088446088665</v>
      </c>
      <c r="N19" s="86">
        <f t="shared" si="4"/>
        <v>7.4093745039864226E-2</v>
      </c>
      <c r="P19" s="96">
        <f t="shared" si="6"/>
        <v>4.0146857818830206E-3</v>
      </c>
      <c r="Q19" s="96">
        <f t="shared" si="5"/>
        <v>2.2127390548443149E-3</v>
      </c>
      <c r="R19" s="96">
        <f t="shared" si="5"/>
        <v>3.823308527343583E-3</v>
      </c>
      <c r="S19" s="96">
        <f t="shared" si="5"/>
        <v>4.1510823982773282E-3</v>
      </c>
      <c r="T19" s="96">
        <f t="shared" si="5"/>
        <v>3.4701898152018629E-3</v>
      </c>
      <c r="U19" s="96">
        <f t="shared" si="5"/>
        <v>6.8021567814184891E-3</v>
      </c>
    </row>
    <row r="20" spans="1:21">
      <c r="A20" s="162"/>
      <c r="B20" s="55" t="s">
        <v>108</v>
      </c>
      <c r="C20" s="56">
        <v>164108</v>
      </c>
      <c r="D20" s="57">
        <v>12728</v>
      </c>
      <c r="E20" s="57">
        <v>44223</v>
      </c>
      <c r="F20" s="57">
        <v>70990</v>
      </c>
      <c r="G20" s="57">
        <v>24027</v>
      </c>
      <c r="H20" s="57">
        <v>12140</v>
      </c>
      <c r="J20" s="87">
        <f t="shared" si="0"/>
        <v>7.7558680868696231E-2</v>
      </c>
      <c r="K20" s="87">
        <f t="shared" si="1"/>
        <v>0.2694749798912911</v>
      </c>
      <c r="L20" s="87">
        <f t="shared" si="2"/>
        <v>0.43258098325492966</v>
      </c>
      <c r="M20" s="87">
        <f t="shared" si="3"/>
        <v>0.14640968142930266</v>
      </c>
      <c r="N20" s="87">
        <f t="shared" si="4"/>
        <v>7.3975674555780344E-2</v>
      </c>
      <c r="P20" s="97">
        <f t="shared" si="6"/>
        <v>1.8436443109532963E-3</v>
      </c>
      <c r="Q20" s="97">
        <f t="shared" si="5"/>
        <v>3.6271881406717554E-3</v>
      </c>
      <c r="R20" s="97">
        <f t="shared" si="5"/>
        <v>2.5845065632863484E-3</v>
      </c>
      <c r="S20" s="97">
        <f t="shared" si="5"/>
        <v>1.5943112716396701E-3</v>
      </c>
      <c r="T20" s="97">
        <f t="shared" si="5"/>
        <v>1.0832881963251939E-3</v>
      </c>
      <c r="U20" s="97">
        <f t="shared" si="5"/>
        <v>2.4717805058904752E-4</v>
      </c>
    </row>
    <row r="21" spans="1:21">
      <c r="A21" s="162"/>
      <c r="B21" s="52" t="s">
        <v>109</v>
      </c>
      <c r="C21" s="53">
        <v>164507</v>
      </c>
      <c r="D21" s="54">
        <v>12793</v>
      </c>
      <c r="E21" s="54">
        <v>44373</v>
      </c>
      <c r="F21" s="54">
        <v>71044</v>
      </c>
      <c r="G21" s="54">
        <v>24087</v>
      </c>
      <c r="H21" s="54">
        <v>12210</v>
      </c>
      <c r="J21" s="87">
        <f t="shared" si="0"/>
        <v>7.7765687782282822E-2</v>
      </c>
      <c r="K21" s="87">
        <f t="shared" si="1"/>
        <v>0.26973320284243224</v>
      </c>
      <c r="L21" s="87">
        <f t="shared" si="2"/>
        <v>0.43186004242980541</v>
      </c>
      <c r="M21" s="87">
        <f t="shared" si="3"/>
        <v>0.14641930130632738</v>
      </c>
      <c r="N21" s="87">
        <f t="shared" si="4"/>
        <v>7.4221765639152129E-2</v>
      </c>
      <c r="P21" s="97">
        <f t="shared" si="6"/>
        <v>2.4313257123358412E-3</v>
      </c>
      <c r="Q21" s="97">
        <f t="shared" si="5"/>
        <v>5.1068510370835263E-3</v>
      </c>
      <c r="R21" s="97">
        <f t="shared" si="5"/>
        <v>3.391900142459825E-3</v>
      </c>
      <c r="S21" s="97">
        <f t="shared" si="5"/>
        <v>7.6067051697426002E-4</v>
      </c>
      <c r="T21" s="97">
        <f t="shared" si="5"/>
        <v>2.4971906605069094E-3</v>
      </c>
      <c r="U21" s="97">
        <f t="shared" si="5"/>
        <v>5.7660626029654161E-3</v>
      </c>
    </row>
    <row r="22" spans="1:21">
      <c r="A22" s="163"/>
      <c r="B22" s="58" t="s">
        <v>110</v>
      </c>
      <c r="C22" s="59">
        <v>164955</v>
      </c>
      <c r="D22" s="60">
        <v>12878</v>
      </c>
      <c r="E22" s="60">
        <v>44475</v>
      </c>
      <c r="F22" s="60">
        <v>71191</v>
      </c>
      <c r="G22" s="60">
        <v>24157</v>
      </c>
      <c r="H22" s="60">
        <v>12254</v>
      </c>
      <c r="J22" s="88">
        <f t="shared" si="0"/>
        <v>7.8069776605740965E-2</v>
      </c>
      <c r="K22" s="88">
        <f t="shared" si="1"/>
        <v>0.26961898699645359</v>
      </c>
      <c r="L22" s="88">
        <f t="shared" si="2"/>
        <v>0.43157830923585222</v>
      </c>
      <c r="M22" s="88">
        <f t="shared" si="3"/>
        <v>0.14644600042435815</v>
      </c>
      <c r="N22" s="88">
        <f t="shared" si="4"/>
        <v>7.4286926737595099E-2</v>
      </c>
      <c r="P22" s="98">
        <f t="shared" si="6"/>
        <v>2.7232883707075661E-3</v>
      </c>
      <c r="Q22" s="98">
        <f t="shared" si="5"/>
        <v>6.6442585789103781E-3</v>
      </c>
      <c r="R22" s="98">
        <f t="shared" si="5"/>
        <v>2.2986951524575083E-3</v>
      </c>
      <c r="S22" s="98">
        <f t="shared" si="5"/>
        <v>2.0691402511119339E-3</v>
      </c>
      <c r="T22" s="98">
        <f t="shared" si="5"/>
        <v>2.9061319383900663E-3</v>
      </c>
      <c r="U22" s="98">
        <f t="shared" si="5"/>
        <v>3.6036036036035668E-3</v>
      </c>
    </row>
    <row r="23" spans="1:21">
      <c r="A23" s="161">
        <v>2016</v>
      </c>
      <c r="B23" s="52" t="s">
        <v>107</v>
      </c>
      <c r="C23" s="53">
        <v>165567</v>
      </c>
      <c r="D23" s="54">
        <v>12952</v>
      </c>
      <c r="E23" s="54">
        <v>44636</v>
      </c>
      <c r="F23" s="54">
        <v>71366</v>
      </c>
      <c r="G23" s="54">
        <v>24273</v>
      </c>
      <c r="H23" s="54">
        <v>12340</v>
      </c>
      <c r="J23" s="84">
        <f t="shared" si="0"/>
        <v>7.8228149329274549E-2</v>
      </c>
      <c r="K23" s="84">
        <f t="shared" si="1"/>
        <v>0.26959478640067164</v>
      </c>
      <c r="L23" s="84">
        <f t="shared" si="2"/>
        <v>0.43104000193275233</v>
      </c>
      <c r="M23" s="84">
        <f t="shared" si="3"/>
        <v>0.14660530178115205</v>
      </c>
      <c r="N23" s="84">
        <f t="shared" si="4"/>
        <v>7.4531760556149476E-2</v>
      </c>
      <c r="P23" s="85">
        <f t="shared" si="6"/>
        <v>3.710102755296818E-3</v>
      </c>
      <c r="Q23" s="85">
        <f t="shared" si="5"/>
        <v>5.7462338872495966E-3</v>
      </c>
      <c r="R23" s="85">
        <f t="shared" si="5"/>
        <v>3.6200112422708486E-3</v>
      </c>
      <c r="S23" s="85">
        <f t="shared" si="5"/>
        <v>2.4581758930202202E-3</v>
      </c>
      <c r="T23" s="85">
        <f t="shared" si="5"/>
        <v>4.8019207683074328E-3</v>
      </c>
      <c r="U23" s="85">
        <f t="shared" si="5"/>
        <v>7.0181165333769169E-3</v>
      </c>
    </row>
    <row r="24" spans="1:21">
      <c r="A24" s="162"/>
      <c r="B24" s="55" t="s">
        <v>108</v>
      </c>
      <c r="C24" s="56">
        <v>166270</v>
      </c>
      <c r="D24" s="57">
        <v>13056</v>
      </c>
      <c r="E24" s="57">
        <v>44805</v>
      </c>
      <c r="F24" s="57">
        <v>71667</v>
      </c>
      <c r="G24" s="57">
        <v>24338</v>
      </c>
      <c r="H24" s="57">
        <v>12405</v>
      </c>
      <c r="J24" s="84">
        <f t="shared" si="0"/>
        <v>7.8522884465026768E-2</v>
      </c>
      <c r="K24" s="84">
        <f t="shared" si="1"/>
        <v>0.26947134179346843</v>
      </c>
      <c r="L24" s="84">
        <f t="shared" si="2"/>
        <v>0.43102784627413243</v>
      </c>
      <c r="M24" s="84">
        <f t="shared" si="3"/>
        <v>0.14637637577434293</v>
      </c>
      <c r="N24" s="84">
        <f t="shared" si="4"/>
        <v>7.4607566007096893E-2</v>
      </c>
      <c r="P24" s="85">
        <f t="shared" si="6"/>
        <v>4.2460152083445557E-3</v>
      </c>
      <c r="Q24" s="85">
        <f t="shared" si="6"/>
        <v>8.0296479308215041E-3</v>
      </c>
      <c r="R24" s="85">
        <f t="shared" si="6"/>
        <v>3.7861815574873336E-3</v>
      </c>
      <c r="S24" s="85">
        <f t="shared" si="6"/>
        <v>4.2176947005576615E-3</v>
      </c>
      <c r="T24" s="85">
        <f t="shared" si="6"/>
        <v>2.6778725332674558E-3</v>
      </c>
      <c r="U24" s="85">
        <f t="shared" si="6"/>
        <v>5.267423014586603E-3</v>
      </c>
    </row>
    <row r="25" spans="1:21">
      <c r="A25" s="162"/>
      <c r="B25" s="52" t="s">
        <v>109</v>
      </c>
      <c r="C25" s="53">
        <v>166499</v>
      </c>
      <c r="D25" s="54">
        <v>13082</v>
      </c>
      <c r="E25" s="54">
        <v>45030</v>
      </c>
      <c r="F25" s="54">
        <v>71545</v>
      </c>
      <c r="G25" s="54">
        <v>24391</v>
      </c>
      <c r="H25" s="54">
        <v>12452</v>
      </c>
      <c r="J25" s="84">
        <f t="shared" si="0"/>
        <v>7.857104246872354E-2</v>
      </c>
      <c r="K25" s="84">
        <f t="shared" si="1"/>
        <v>0.27045207478723599</v>
      </c>
      <c r="L25" s="84">
        <f t="shared" si="2"/>
        <v>0.42970228049417714</v>
      </c>
      <c r="M25" s="84">
        <f t="shared" si="3"/>
        <v>0.14649337233256657</v>
      </c>
      <c r="N25" s="84">
        <f t="shared" si="4"/>
        <v>7.4787235959375128E-2</v>
      </c>
      <c r="P25" s="85">
        <f t="shared" si="6"/>
        <v>1.3772779214531461E-3</v>
      </c>
      <c r="Q25" s="85">
        <f t="shared" si="6"/>
        <v>1.9914215686274161E-3</v>
      </c>
      <c r="R25" s="85">
        <f t="shared" si="6"/>
        <v>5.021760964178057E-3</v>
      </c>
      <c r="S25" s="85">
        <f t="shared" si="6"/>
        <v>-1.7023176636388193E-3</v>
      </c>
      <c r="T25" s="85">
        <f t="shared" si="6"/>
        <v>2.1776645574820286E-3</v>
      </c>
      <c r="U25" s="85">
        <f t="shared" si="6"/>
        <v>3.7887948407899774E-3</v>
      </c>
    </row>
    <row r="26" spans="1:21">
      <c r="A26" s="163"/>
      <c r="B26" s="58" t="s">
        <v>110</v>
      </c>
      <c r="C26" s="59">
        <v>167148</v>
      </c>
      <c r="D26" s="60">
        <v>13182</v>
      </c>
      <c r="E26" s="60">
        <v>45193</v>
      </c>
      <c r="F26" s="60">
        <v>71839</v>
      </c>
      <c r="G26" s="60">
        <v>24409</v>
      </c>
      <c r="H26" s="60">
        <v>12525</v>
      </c>
      <c r="J26" s="84">
        <f t="shared" si="0"/>
        <v>7.8864240074664374E-2</v>
      </c>
      <c r="K26" s="84">
        <f t="shared" si="1"/>
        <v>0.27037715078852276</v>
      </c>
      <c r="L26" s="84">
        <f t="shared" si="2"/>
        <v>0.42979275851341325</v>
      </c>
      <c r="M26" s="84">
        <f t="shared" si="3"/>
        <v>0.14603225883648024</v>
      </c>
      <c r="N26" s="84">
        <f t="shared" si="4"/>
        <v>7.4933591786919371E-2</v>
      </c>
      <c r="P26" s="85">
        <f t="shared" si="6"/>
        <v>3.8979213088365938E-3</v>
      </c>
      <c r="Q26" s="85">
        <f t="shared" si="6"/>
        <v>7.644091117566143E-3</v>
      </c>
      <c r="R26" s="85">
        <f t="shared" si="6"/>
        <v>3.6198090162113949E-3</v>
      </c>
      <c r="S26" s="85">
        <f t="shared" si="6"/>
        <v>4.1093018380040647E-3</v>
      </c>
      <c r="T26" s="85">
        <f t="shared" si="6"/>
        <v>7.3797712270917692E-4</v>
      </c>
      <c r="U26" s="85">
        <f t="shared" si="6"/>
        <v>5.8625120462576508E-3</v>
      </c>
    </row>
    <row r="27" spans="1:21">
      <c r="A27" s="161">
        <v>2017</v>
      </c>
      <c r="B27" s="52" t="s">
        <v>107</v>
      </c>
      <c r="C27" s="53">
        <v>167535</v>
      </c>
      <c r="D27" s="54">
        <v>13271</v>
      </c>
      <c r="E27" s="54">
        <v>45353</v>
      </c>
      <c r="F27" s="54">
        <v>71808</v>
      </c>
      <c r="G27" s="54">
        <v>24512</v>
      </c>
      <c r="H27" s="54">
        <v>12592</v>
      </c>
      <c r="J27" s="86">
        <f t="shared" si="0"/>
        <v>7.9213298713701613E-2</v>
      </c>
      <c r="K27" s="86">
        <f t="shared" si="1"/>
        <v>0.27070761333452709</v>
      </c>
      <c r="L27" s="86">
        <f t="shared" si="2"/>
        <v>0.42861491628614917</v>
      </c>
      <c r="M27" s="86">
        <f t="shared" si="3"/>
        <v>0.14630972632584235</v>
      </c>
      <c r="N27" s="86">
        <f t="shared" si="4"/>
        <v>7.5160414241800227E-2</v>
      </c>
      <c r="P27" s="96">
        <f t="shared" si="6"/>
        <v>2.3153133749731492E-3</v>
      </c>
      <c r="Q27" s="96">
        <f t="shared" si="6"/>
        <v>6.7516310119859479E-3</v>
      </c>
      <c r="R27" s="96">
        <f t="shared" si="6"/>
        <v>3.5403712964396927E-3</v>
      </c>
      <c r="S27" s="96">
        <f t="shared" si="6"/>
        <v>-4.3152048330297177E-4</v>
      </c>
      <c r="T27" s="96">
        <f t="shared" si="6"/>
        <v>4.2197550083984403E-3</v>
      </c>
      <c r="U27" s="96">
        <f t="shared" si="6"/>
        <v>5.3493013972056858E-3</v>
      </c>
    </row>
    <row r="28" spans="1:21">
      <c r="A28" s="162"/>
      <c r="B28" s="55" t="s">
        <v>108</v>
      </c>
      <c r="C28" s="56">
        <v>168136</v>
      </c>
      <c r="D28" s="57">
        <v>13348</v>
      </c>
      <c r="E28" s="57">
        <v>45443</v>
      </c>
      <c r="F28" s="57">
        <v>72192</v>
      </c>
      <c r="G28" s="57">
        <v>24509</v>
      </c>
      <c r="H28" s="57">
        <v>12643</v>
      </c>
      <c r="J28" s="87">
        <f t="shared" si="0"/>
        <v>7.9388114383594235E-2</v>
      </c>
      <c r="K28" s="87">
        <f t="shared" si="1"/>
        <v>0.27027525336632252</v>
      </c>
      <c r="L28" s="87">
        <f t="shared" si="2"/>
        <v>0.42936670314507303</v>
      </c>
      <c r="M28" s="87">
        <f t="shared" si="3"/>
        <v>0.1457689013655612</v>
      </c>
      <c r="N28" s="87">
        <f t="shared" si="4"/>
        <v>7.5195080173193124E-2</v>
      </c>
      <c r="P28" s="97">
        <f t="shared" si="6"/>
        <v>3.587310114304465E-3</v>
      </c>
      <c r="Q28" s="97">
        <f t="shared" si="6"/>
        <v>5.8021249340667325E-3</v>
      </c>
      <c r="R28" s="97">
        <f t="shared" si="6"/>
        <v>1.9844332238219131E-3</v>
      </c>
      <c r="S28" s="97">
        <f t="shared" si="6"/>
        <v>5.3475935828877219E-3</v>
      </c>
      <c r="T28" s="97">
        <f t="shared" si="6"/>
        <v>-1.223890339425715E-4</v>
      </c>
      <c r="U28" s="97">
        <f t="shared" si="6"/>
        <v>4.0501905972045726E-3</v>
      </c>
    </row>
    <row r="29" spans="1:21">
      <c r="A29" s="162"/>
      <c r="B29" s="61" t="s">
        <v>109</v>
      </c>
      <c r="C29" s="53">
        <v>168722</v>
      </c>
      <c r="D29" s="54">
        <v>13475</v>
      </c>
      <c r="E29" s="54">
        <v>45592</v>
      </c>
      <c r="F29" s="54">
        <v>72315</v>
      </c>
      <c r="G29" s="54">
        <v>24589</v>
      </c>
      <c r="H29" s="54">
        <v>12751</v>
      </c>
      <c r="J29" s="87">
        <f t="shared" si="0"/>
        <v>7.9865103543106414E-2</v>
      </c>
      <c r="K29" s="87">
        <f t="shared" si="1"/>
        <v>0.27021965126065361</v>
      </c>
      <c r="L29" s="87">
        <f t="shared" si="2"/>
        <v>0.42860444992354285</v>
      </c>
      <c r="M29" s="87">
        <f t="shared" si="3"/>
        <v>0.14573677410177688</v>
      </c>
      <c r="N29" s="87">
        <f t="shared" si="4"/>
        <v>7.5574021170920214E-2</v>
      </c>
      <c r="P29" s="97">
        <f t="shared" si="6"/>
        <v>3.4852738259503191E-3</v>
      </c>
      <c r="Q29" s="97">
        <f t="shared" si="6"/>
        <v>9.5145340125861733E-3</v>
      </c>
      <c r="R29" s="97">
        <f t="shared" si="6"/>
        <v>3.2788328235371367E-3</v>
      </c>
      <c r="S29" s="97">
        <f t="shared" si="6"/>
        <v>1.7037898936169693E-3</v>
      </c>
      <c r="T29" s="97">
        <f t="shared" si="6"/>
        <v>3.2641070627117408E-3</v>
      </c>
      <c r="U29" s="97">
        <f t="shared" si="6"/>
        <v>8.5422763584592776E-3</v>
      </c>
    </row>
    <row r="30" spans="1:21">
      <c r="A30" s="163"/>
      <c r="B30" s="58" t="s">
        <v>110</v>
      </c>
      <c r="C30" s="59">
        <v>169054</v>
      </c>
      <c r="D30" s="60">
        <v>13544</v>
      </c>
      <c r="E30" s="60">
        <v>45622</v>
      </c>
      <c r="F30" s="60">
        <v>72435</v>
      </c>
      <c r="G30" s="60">
        <v>24642</v>
      </c>
      <c r="H30" s="60">
        <v>12811</v>
      </c>
      <c r="J30" s="88">
        <f t="shared" si="0"/>
        <v>8.0116412507246201E-2</v>
      </c>
      <c r="K30" s="88">
        <f t="shared" si="1"/>
        <v>0.26986643321069009</v>
      </c>
      <c r="L30" s="88">
        <f t="shared" si="2"/>
        <v>0.42847255906396775</v>
      </c>
      <c r="M30" s="88">
        <f t="shared" si="3"/>
        <v>0.14576407538419678</v>
      </c>
      <c r="N30" s="88">
        <f t="shared" si="4"/>
        <v>7.5780519833899232E-2</v>
      </c>
      <c r="P30" s="98">
        <f t="shared" si="6"/>
        <v>1.9677339054775533E-3</v>
      </c>
      <c r="Q30" s="98">
        <f t="shared" si="6"/>
        <v>5.1205936920222239E-3</v>
      </c>
      <c r="R30" s="98">
        <f t="shared" si="6"/>
        <v>6.580101772239999E-4</v>
      </c>
      <c r="S30" s="98">
        <f t="shared" si="6"/>
        <v>1.6594067620825381E-3</v>
      </c>
      <c r="T30" s="98">
        <f t="shared" si="6"/>
        <v>2.1554353572734719E-3</v>
      </c>
      <c r="U30" s="98">
        <f t="shared" si="6"/>
        <v>4.7055132930751142E-3</v>
      </c>
    </row>
    <row r="31" spans="1:21">
      <c r="A31" s="161">
        <v>2018</v>
      </c>
      <c r="B31" s="61" t="s">
        <v>107</v>
      </c>
      <c r="C31" s="53">
        <v>169138</v>
      </c>
      <c r="D31" s="54">
        <v>13603</v>
      </c>
      <c r="E31" s="54">
        <v>45639</v>
      </c>
      <c r="F31" s="54">
        <v>72356</v>
      </c>
      <c r="G31" s="54">
        <v>24664</v>
      </c>
      <c r="H31" s="54">
        <v>12876</v>
      </c>
      <c r="J31" s="84">
        <f t="shared" si="0"/>
        <v>8.0425451406543766E-2</v>
      </c>
      <c r="K31" s="84">
        <f t="shared" si="1"/>
        <v>0.26983291749932009</v>
      </c>
      <c r="L31" s="84">
        <f t="shared" si="2"/>
        <v>0.42779268999278697</v>
      </c>
      <c r="M31" s="84">
        <f t="shared" si="3"/>
        <v>0.14582175501661365</v>
      </c>
      <c r="N31" s="84">
        <f t="shared" si="4"/>
        <v>7.6127186084735537E-2</v>
      </c>
      <c r="P31" s="96">
        <f t="shared" si="6"/>
        <v>4.9688265288017064E-4</v>
      </c>
      <c r="Q31" s="96">
        <f t="shared" si="6"/>
        <v>4.3561724748966135E-3</v>
      </c>
      <c r="R31" s="96">
        <f t="shared" si="6"/>
        <v>3.7262724124320634E-4</v>
      </c>
      <c r="S31" s="96">
        <f t="shared" si="6"/>
        <v>-1.0906329812935267E-3</v>
      </c>
      <c r="T31" s="96">
        <f t="shared" si="6"/>
        <v>8.9278467656850324E-4</v>
      </c>
      <c r="U31" s="96">
        <f t="shared" si="6"/>
        <v>5.07376473343224E-3</v>
      </c>
    </row>
    <row r="32" spans="1:21">
      <c r="A32" s="163"/>
      <c r="B32" s="58" t="s">
        <v>108</v>
      </c>
      <c r="C32" s="59">
        <v>169846</v>
      </c>
      <c r="D32" s="60">
        <v>13694</v>
      </c>
      <c r="E32" s="60">
        <v>45879</v>
      </c>
      <c r="F32" s="60">
        <v>72677</v>
      </c>
      <c r="G32" s="60">
        <v>24706</v>
      </c>
      <c r="H32" s="60">
        <v>12890</v>
      </c>
      <c r="J32" s="88">
        <f t="shared" si="0"/>
        <v>8.0625978827879377E-2</v>
      </c>
      <c r="K32" s="88">
        <f t="shared" si="1"/>
        <v>0.27012116858801505</v>
      </c>
      <c r="L32" s="88">
        <f t="shared" si="2"/>
        <v>0.42789939121321668</v>
      </c>
      <c r="M32" s="88">
        <f t="shared" si="3"/>
        <v>0.14546118248295514</v>
      </c>
      <c r="N32" s="88">
        <f t="shared" si="4"/>
        <v>7.5892278887933776E-2</v>
      </c>
      <c r="P32" s="98">
        <f t="shared" si="6"/>
        <v>4.1859310149108264E-3</v>
      </c>
      <c r="Q32" s="98">
        <f t="shared" si="6"/>
        <v>6.6897008012938297E-3</v>
      </c>
      <c r="R32" s="98">
        <f t="shared" si="6"/>
        <v>5.2586603562743139E-3</v>
      </c>
      <c r="S32" s="98">
        <f t="shared" si="6"/>
        <v>4.4363978108241664E-3</v>
      </c>
      <c r="T32" s="98">
        <f t="shared" si="6"/>
        <v>1.702886798572889E-3</v>
      </c>
      <c r="U32" s="98">
        <f t="shared" si="6"/>
        <v>1.0872941907424938E-3</v>
      </c>
    </row>
    <row r="33" spans="1:8">
      <c r="D33" s="63"/>
      <c r="E33" s="63"/>
      <c r="F33" s="63"/>
      <c r="G33" s="63"/>
      <c r="H33" s="63"/>
    </row>
    <row r="34" spans="1:8">
      <c r="A34" s="64" t="s">
        <v>111</v>
      </c>
      <c r="B34" s="64"/>
      <c r="C34" s="65"/>
    </row>
    <row r="36" spans="1:8">
      <c r="A36" s="66"/>
      <c r="B36" s="67"/>
      <c r="C36" s="68"/>
      <c r="D36" s="68"/>
      <c r="E36" s="68"/>
      <c r="F36" s="68"/>
      <c r="G36" s="68"/>
      <c r="H36" s="68"/>
    </row>
  </sheetData>
  <mergeCells count="9">
    <mergeCell ref="A5:A6"/>
    <mergeCell ref="B5:B6"/>
    <mergeCell ref="A23:A26"/>
    <mergeCell ref="A27:A30"/>
    <mergeCell ref="A31:A32"/>
    <mergeCell ref="A7:A10"/>
    <mergeCell ref="A11:A14"/>
    <mergeCell ref="A15:A18"/>
    <mergeCell ref="A19:A22"/>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15</vt:i4>
      </vt:variant>
    </vt:vector>
  </HeadingPairs>
  <TitlesOfParts>
    <vt:vector size="15" baseType="lpstr">
      <vt:lpstr>3 - Glossário</vt:lpstr>
      <vt:lpstr>Dados Gerais 2005</vt:lpstr>
      <vt:lpstr>Educação 2005</vt:lpstr>
      <vt:lpstr>Trabalho 2005</vt:lpstr>
      <vt:lpstr>Dados Gerais 2015</vt:lpstr>
      <vt:lpstr>Educação 2015</vt:lpstr>
      <vt:lpstr>Trabalho 2015</vt:lpstr>
      <vt:lpstr>População</vt:lpstr>
      <vt:lpstr>População &gt; 14 anos</vt:lpstr>
      <vt:lpstr>Pop &gt;14 anos na força de trab</vt:lpstr>
      <vt:lpstr>Consolidado</vt:lpstr>
      <vt:lpstr>Força de trabalho 2012_2017</vt:lpstr>
      <vt:lpstr>Dívida Pública e PIB</vt:lpstr>
      <vt:lpstr>PIB PER CAPITA</vt:lpstr>
      <vt:lpstr>no 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 Carvalho</dc:creator>
  <cp:lastModifiedBy>André Carvalho</cp:lastModifiedBy>
  <dcterms:created xsi:type="dcterms:W3CDTF">2018-09-24T14:20:25Z</dcterms:created>
  <dcterms:modified xsi:type="dcterms:W3CDTF">2019-06-04T21:14:42Z</dcterms:modified>
</cp:coreProperties>
</file>