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Tareas" sheetId="1" r:id="rId1"/>
    <sheet name="Tipo de Tareas" sheetId="2" r:id="rId2"/>
    <sheet name="Configuración" sheetId="3" r:id="rId3"/>
  </sheets>
  <definedNames>
    <definedName name="rango_tipo_trabajo">'Tipo de Tareas'!$1:$10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F13" i="1"/>
  <c r="G13" i="1" s="1"/>
  <c r="H13" i="1"/>
  <c r="F14" i="1"/>
  <c r="G14" i="1" s="1"/>
  <c r="F15" i="1"/>
  <c r="G15" i="1" s="1"/>
  <c r="F16" i="1"/>
  <c r="G16" i="1" s="1"/>
  <c r="H16" i="1"/>
  <c r="F17" i="1"/>
  <c r="H17" i="1" s="1"/>
  <c r="G17" i="1"/>
  <c r="H15" i="1" l="1"/>
  <c r="I16" i="1"/>
  <c r="I13" i="1"/>
  <c r="I15" i="1"/>
  <c r="I12" i="1"/>
  <c r="H14" i="1"/>
  <c r="I14" i="1" s="1"/>
  <c r="I17" i="1"/>
  <c r="F11" i="1"/>
  <c r="F10" i="1"/>
  <c r="F9" i="1"/>
  <c r="F8" i="1"/>
  <c r="F7" i="1"/>
  <c r="H6" i="1"/>
  <c r="F6" i="1"/>
  <c r="G6" i="1" s="1"/>
  <c r="H5" i="1"/>
  <c r="F5" i="1"/>
  <c r="H4" i="1"/>
  <c r="F4" i="1"/>
  <c r="G4" i="1" s="1"/>
  <c r="I1" i="1"/>
  <c r="H11" i="1" l="1"/>
  <c r="G11" i="1"/>
  <c r="I11" i="1" s="1"/>
  <c r="H10" i="1"/>
  <c r="G10" i="1"/>
  <c r="H9" i="1"/>
  <c r="G9" i="1"/>
  <c r="H8" i="1"/>
  <c r="G8" i="1"/>
  <c r="H7" i="1"/>
  <c r="G7" i="1"/>
  <c r="I7" i="1" s="1"/>
  <c r="G5" i="1"/>
  <c r="I5" i="1" s="1"/>
  <c r="I6" i="1"/>
  <c r="I10" i="1"/>
  <c r="I4" i="1"/>
  <c r="I8" i="1" l="1"/>
  <c r="I9" i="1"/>
  <c r="G1" i="1"/>
</calcChain>
</file>

<file path=xl/sharedStrings.xml><?xml version="1.0" encoding="utf-8"?>
<sst xmlns="http://schemas.openxmlformats.org/spreadsheetml/2006/main" count="69" uniqueCount="50">
  <si>
    <t>TOTAL</t>
  </si>
  <si>
    <t>Description</t>
  </si>
  <si>
    <t>Subtotal</t>
  </si>
  <si>
    <t>Task title</t>
  </si>
  <si>
    <t>Task Description</t>
  </si>
  <si>
    <t>Mockup</t>
  </si>
  <si>
    <t>Yes</t>
  </si>
  <si>
    <t>No</t>
  </si>
  <si>
    <t>Value</t>
  </si>
  <si>
    <t>CLIENTE:</t>
  </si>
  <si>
    <t>Día:</t>
  </si>
  <si>
    <t>Título</t>
  </si>
  <si>
    <t>Horas</t>
  </si>
  <si>
    <t>Tipo</t>
  </si>
  <si>
    <t>Costo</t>
  </si>
  <si>
    <t>Testeo</t>
  </si>
  <si>
    <t>Descripción</t>
  </si>
  <si>
    <t>Precio fijo</t>
  </si>
  <si>
    <t>Administración</t>
  </si>
  <si>
    <r>
      <rPr>
        <b/>
        <sz val="10"/>
        <rFont val="Arial"/>
        <family val="2"/>
      </rPr>
      <t xml:space="preserve">Testeo </t>
    </r>
    <r>
      <rPr>
        <sz val="10"/>
        <color rgb="FF000000"/>
        <rFont val="Arial"/>
      </rPr>
      <t>(% de horas de testeo)</t>
    </r>
  </si>
  <si>
    <r>
      <rPr>
        <b/>
        <sz val="10"/>
        <rFont val="Arial"/>
        <family val="2"/>
      </rPr>
      <t>Administración de proyecto</t>
    </r>
    <r>
      <rPr>
        <sz val="10"/>
        <color rgb="FF000000"/>
        <rFont val="Arial"/>
      </rPr>
      <t xml:space="preserve"> (% de horas de testeo)</t>
    </r>
  </si>
  <si>
    <t>Horas de trabajo por día</t>
  </si>
  <si>
    <t>Administrativa</t>
  </si>
  <si>
    <t>Codificación</t>
  </si>
  <si>
    <t>Tipo de trabajo</t>
  </si>
  <si>
    <t>Precio/Hora</t>
  </si>
  <si>
    <t>¿Incluye la gerencia?</t>
  </si>
  <si>
    <t>¿Incluye pruebas?</t>
  </si>
  <si>
    <t>Días de trabajo</t>
  </si>
  <si>
    <t>Analisis Funcional</t>
  </si>
  <si>
    <t>Evaluación de requerimientos previo al proyecto</t>
  </si>
  <si>
    <t>Refinamiento</t>
  </si>
  <si>
    <t>Refinamiento de los requerimientos basado en avances</t>
  </si>
  <si>
    <t>Sketch del home</t>
  </si>
  <si>
    <t>Sketch para el sitio principal de la pagina</t>
  </si>
  <si>
    <t>Maqueracion de todas las paginas propuestas</t>
  </si>
  <si>
    <t>instalacion de los servicios requeridos para mantener en linea</t>
  </si>
  <si>
    <t>incorporacion de seo</t>
  </si>
  <si>
    <t>Desarrollo del sitio</t>
  </si>
  <si>
    <t>Evaluacion de criterios de google analitics</t>
  </si>
  <si>
    <t>instalacion de plugins</t>
  </si>
  <si>
    <t>not a good review</t>
  </si>
  <si>
    <t>Sketch inicio de sesion</t>
  </si>
  <si>
    <t>Sketch redes</t>
  </si>
  <si>
    <t>Sketch de reseñas</t>
  </si>
  <si>
    <t>Sketch cotactos</t>
  </si>
  <si>
    <t xml:space="preserve">   Sketch redes notgoodreview</t>
  </si>
  <si>
    <t xml:space="preserve">  sketch  contacto notgoodreview</t>
  </si>
  <si>
    <t>Sketch inicio sesion notgoodreview</t>
  </si>
  <si>
    <t>Sketch reseñas notgoodreview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</si>
</sst>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€]#,##0.00"/>
    <numFmt numFmtId="165" formatCode="[$$-2C0A]\ #,##0.00"/>
    <numFmt numFmtId="166" formatCode="_-[$$-2C0A]\ * #,##0.00_-;\-[$$-2C0A]\ * #,##0.00_-;_-[$$-2C0A]\ * &quot;-&quot;??_-;_-@_-"/>
  </numFmts>
  <fonts count="12">
    <font>
      <sz val="10"/>
      <color rgb="FF000000"/>
      <name val="Arial"/>
    </font>
    <font>
      <b/>
      <sz val="10"/>
      <color rgb="FFFFFFFF"/>
      <name val="Open Sans"/>
      <family val="2"/>
    </font>
    <font>
      <b/>
      <sz val="10"/>
      <color rgb="FF000000"/>
      <name val="Open Sans"/>
      <family val="2"/>
    </font>
    <font>
      <b/>
      <sz val="14"/>
      <color rgb="FFFFFFFF"/>
      <name val="Open Sans"/>
      <family val="2"/>
    </font>
    <font>
      <b/>
      <sz val="18"/>
      <name val="Open Sans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name val="Arial"/>
      <family val="2"/>
    </font>
    <font>
      <b/>
      <sz val="10"/>
      <name val="Open Sans"/>
      <family val="2"/>
    </font>
    <font>
      <u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1A9FE0"/>
        <bgColor rgb="FF1A9FE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rgb="FF1A9FE0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0" borderId="0" xfId="0" applyFont="1" applyAlignment="1"/>
    <xf numFmtId="9" fontId="6" fillId="0" borderId="0" xfId="0" applyNumberFormat="1" applyFont="1" applyAlignment="1"/>
    <xf numFmtId="165" fontId="1" fillId="2" borderId="0" xfId="0" applyNumberFormat="1" applyFont="1" applyFill="1" applyAlignment="1">
      <alignment horizontal="center"/>
    </xf>
    <xf numFmtId="165" fontId="8" fillId="4" borderId="0" xfId="0" applyNumberFormat="1" applyFont="1" applyFill="1"/>
    <xf numFmtId="165" fontId="0" fillId="0" borderId="0" xfId="0" applyNumberFormat="1" applyFont="1" applyAlignment="1"/>
    <xf numFmtId="165" fontId="8" fillId="4" borderId="0" xfId="0" applyNumberFormat="1" applyFont="1" applyFill="1" applyAlignment="1">
      <alignment horizontal="right"/>
    </xf>
    <xf numFmtId="0" fontId="6" fillId="0" borderId="0" xfId="0" applyNumberFormat="1" applyFont="1" applyAlignment="1">
      <alignment horizontal="left"/>
    </xf>
    <xf numFmtId="165" fontId="8" fillId="0" borderId="0" xfId="0" applyNumberFormat="1" applyFont="1" applyAlignment="1"/>
    <xf numFmtId="165" fontId="8" fillId="0" borderId="0" xfId="0" applyNumberFormat="1" applyFont="1"/>
    <xf numFmtId="164" fontId="10" fillId="2" borderId="0" xfId="0" applyNumberFormat="1" applyFont="1" applyFill="1" applyAlignment="1">
      <alignment horizontal="center"/>
    </xf>
    <xf numFmtId="0" fontId="8" fillId="5" borderId="0" xfId="0" applyFont="1" applyFill="1" applyAlignment="1"/>
    <xf numFmtId="0" fontId="8" fillId="5" borderId="0" xfId="0" applyFont="1" applyFill="1" applyAlignment="1">
      <alignment wrapText="1"/>
    </xf>
    <xf numFmtId="0" fontId="8" fillId="6" borderId="0" xfId="0" applyFont="1" applyFill="1"/>
    <xf numFmtId="0" fontId="8" fillId="6" borderId="0" xfId="0" applyFont="1" applyFill="1" applyAlignment="1">
      <alignment wrapText="1"/>
    </xf>
    <xf numFmtId="0" fontId="8" fillId="7" borderId="0" xfId="0" applyFont="1" applyFill="1"/>
    <xf numFmtId="0" fontId="8" fillId="7" borderId="0" xfId="0" applyFont="1" applyFill="1" applyAlignment="1">
      <alignment wrapText="1"/>
    </xf>
    <xf numFmtId="0" fontId="8" fillId="8" borderId="0" xfId="0" applyFont="1" applyFill="1"/>
    <xf numFmtId="0" fontId="8" fillId="8" borderId="0" xfId="0" applyFont="1" applyFill="1" applyAlignment="1">
      <alignment wrapText="1"/>
    </xf>
    <xf numFmtId="0" fontId="8" fillId="9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wrapText="1"/>
    </xf>
    <xf numFmtId="166" fontId="8" fillId="0" borderId="0" xfId="0" applyNumberFormat="1" applyFont="1" applyAlignment="1"/>
    <xf numFmtId="14" fontId="7" fillId="3" borderId="0" xfId="0" applyNumberFormat="1" applyFont="1" applyFill="1" applyAlignment="1">
      <alignment horizontal="left" wrapText="1"/>
    </xf>
    <xf numFmtId="0" fontId="1" fillId="11" borderId="0" xfId="0" applyFont="1" applyFill="1" applyAlignment="1">
      <alignment horizontal="right"/>
    </xf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 wrapText="1"/>
    </xf>
    <xf numFmtId="166" fontId="1" fillId="11" borderId="0" xfId="0" applyNumberFormat="1" applyFont="1" applyFill="1" applyAlignment="1">
      <alignment horizontal="center"/>
    </xf>
    <xf numFmtId="165" fontId="1" fillId="11" borderId="0" xfId="0" applyNumberFormat="1" applyFont="1" applyFill="1" applyAlignment="1">
      <alignment horizontal="center"/>
    </xf>
    <xf numFmtId="165" fontId="5" fillId="11" borderId="0" xfId="0" applyNumberFormat="1" applyFont="1" applyFill="1" applyAlignment="1">
      <alignment horizontal="center"/>
    </xf>
    <xf numFmtId="165" fontId="8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165" fontId="3" fillId="11" borderId="0" xfId="0" applyNumberFormat="1" applyFont="1" applyFill="1" applyAlignment="1">
      <alignment horizontal="right" vertical="center"/>
    </xf>
    <xf numFmtId="165" fontId="0" fillId="12" borderId="0" xfId="0" applyNumberFormat="1" applyFont="1" applyFill="1" applyAlignment="1"/>
    <xf numFmtId="165" fontId="4" fillId="4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/>
    <xf numFmtId="0" fontId="11" fillId="0" borderId="0" xfId="0" applyFont="1" applyAlignment="1"/>
  </cellXfs>
  <cellStyles count="1">
    <cellStyle name="Normal" xfId="0" builtinId="0"/>
  </cellStyles>
  <dxfs count="3">
    <dxf>
      <font>
        <b/>
        <color rgb="FF666666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134F5C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tabSelected="1" workbookViewId="0">
      <pane ySplit="3" topLeftCell="A4" activePane="bottomLeft" state="frozen"/>
      <selection pane="bottomLeft" activeCell="B23" sqref="B23"/>
    </sheetView>
  </sheetViews>
  <sheetFormatPr baseColWidth="10" defaultColWidth="12.5703125" defaultRowHeight="15.75" customHeight="1"/>
  <cols>
    <col min="1" max="1" width="19.28515625" customWidth="1"/>
    <col min="2" max="2" width="59.5703125" customWidth="1"/>
    <col min="3" max="3" width="5.85546875" customWidth="1"/>
    <col min="5" max="5" width="21" customWidth="1"/>
    <col min="6" max="6" width="15.85546875" style="16" customWidth="1"/>
    <col min="7" max="7" width="29.7109375" style="16" customWidth="1"/>
    <col min="8" max="8" width="16.42578125" style="16" customWidth="1"/>
    <col min="9" max="9" width="15.28515625" style="16" customWidth="1"/>
  </cols>
  <sheetData>
    <row r="1" spans="1:9" ht="15.75" customHeight="1">
      <c r="A1" s="35" t="s">
        <v>9</v>
      </c>
      <c r="B1" s="1" t="s">
        <v>41</v>
      </c>
      <c r="C1" s="2"/>
      <c r="D1" s="3"/>
      <c r="E1" s="2"/>
      <c r="F1" s="43" t="s">
        <v>0</v>
      </c>
      <c r="G1" s="45">
        <f>SUM(I4:I22)</f>
        <v>305673</v>
      </c>
      <c r="H1" s="40" t="s">
        <v>28</v>
      </c>
      <c r="I1" s="18">
        <f>ROUND(SUM(C:C) / Configuración!B4,0)</f>
        <v>52</v>
      </c>
    </row>
    <row r="2" spans="1:9" ht="15.75" customHeight="1">
      <c r="A2" s="35" t="s">
        <v>10</v>
      </c>
      <c r="B2" s="34">
        <v>44870</v>
      </c>
      <c r="C2" s="2"/>
      <c r="D2" s="3"/>
      <c r="E2" s="2"/>
      <c r="F2" s="44"/>
      <c r="G2" s="46"/>
    </row>
    <row r="3" spans="1:9" ht="15.75" customHeight="1">
      <c r="A3" s="36" t="s">
        <v>11</v>
      </c>
      <c r="B3" s="37" t="s">
        <v>16</v>
      </c>
      <c r="C3" s="36" t="s">
        <v>12</v>
      </c>
      <c r="D3" s="38" t="s">
        <v>17</v>
      </c>
      <c r="E3" s="36" t="s">
        <v>13</v>
      </c>
      <c r="F3" s="39" t="s">
        <v>14</v>
      </c>
      <c r="G3" s="39" t="s">
        <v>18</v>
      </c>
      <c r="H3" s="39" t="s">
        <v>15</v>
      </c>
      <c r="I3" s="39" t="s">
        <v>2</v>
      </c>
    </row>
    <row r="4" spans="1:9" ht="15.75" customHeight="1">
      <c r="A4" s="22" t="s">
        <v>3</v>
      </c>
      <c r="B4" s="23" t="s">
        <v>4</v>
      </c>
      <c r="C4" s="6">
        <v>6</v>
      </c>
      <c r="D4" s="33">
        <v>800</v>
      </c>
      <c r="E4" s="6" t="s">
        <v>5</v>
      </c>
      <c r="F4" s="15">
        <f>IF(E4 = "",D4, C4* VLOOKUP(E4,'Tipo de Tareas'!$A$2:C22,3) + D4 )</f>
        <v>6800</v>
      </c>
      <c r="G4" s="15">
        <f>IFERROR(IF(VLOOKUP(E4,rango_tipo_trabajo,4, FALSE) = "Yes", F4*Configuración!$B$3,0),"")</f>
        <v>680</v>
      </c>
      <c r="H4" s="17">
        <f>IFERROR(IF(VLOOKUP(E4,rango_tipo_trabajo,5, FALSE) = "Yes", F4*Configuración!$B$2,0),"")</f>
        <v>0</v>
      </c>
      <c r="I4" s="15">
        <f>SUM(F4:H4)</f>
        <v>7480</v>
      </c>
    </row>
    <row r="5" spans="1:9" ht="15.75" customHeight="1">
      <c r="A5" s="22" t="s">
        <v>29</v>
      </c>
      <c r="B5" s="23" t="s">
        <v>30</v>
      </c>
      <c r="C5" s="6">
        <v>18</v>
      </c>
      <c r="D5" s="33">
        <v>800</v>
      </c>
      <c r="E5" s="6" t="s">
        <v>22</v>
      </c>
      <c r="F5" s="15">
        <f>IF(E5 = "",D5, C5* VLOOKUP(E5,'Tipo de Tareas'!$A$2:C22,3) + D5 )</f>
        <v>15020</v>
      </c>
      <c r="G5" s="15">
        <f>IFERROR(IF(VLOOKUP(E5,rango_tipo_trabajo,4, FALSE) = "Yes", F5*Configuración!$B$3,0),"")</f>
        <v>1502</v>
      </c>
      <c r="H5" s="17">
        <f>IFERROR(IF(VLOOKUP(E5,rango_tipo_trabajo,5, FALSE) = "Yes", F5*Configuración!$B$2,0),"")</f>
        <v>0</v>
      </c>
      <c r="I5" s="15">
        <f t="shared" ref="I5:I11" si="0">IF(F5 = "","",SUM(F5:H5))</f>
        <v>16522</v>
      </c>
    </row>
    <row r="6" spans="1:9" ht="15.75" customHeight="1">
      <c r="A6" s="22" t="s">
        <v>31</v>
      </c>
      <c r="B6" s="23" t="s">
        <v>32</v>
      </c>
      <c r="C6" s="8">
        <v>10</v>
      </c>
      <c r="D6" s="33">
        <v>800</v>
      </c>
      <c r="E6" s="8" t="s">
        <v>22</v>
      </c>
      <c r="F6" s="15">
        <f>IF(E6 = "",D6, C6* VLOOKUP(E6,'Tipo de Tareas'!$A$2:C22,3) + D6 )</f>
        <v>8700</v>
      </c>
      <c r="G6" s="15">
        <f>IFERROR(IF(VLOOKUP(E6,rango_tipo_trabajo,4, FALSE) = "Yes", F6*Configuración!$B$3,0),"")</f>
        <v>870</v>
      </c>
      <c r="H6" s="17">
        <f>IFERROR(IF(VLOOKUP(E6,rango_tipo_trabajo,5, FALSE) = "Yes", F6*Configuración!$B$2,0),"")</f>
        <v>0</v>
      </c>
      <c r="I6" s="15">
        <f t="shared" si="0"/>
        <v>9570</v>
      </c>
    </row>
    <row r="7" spans="1:9" ht="15.75" customHeight="1">
      <c r="A7" s="24" t="s">
        <v>33</v>
      </c>
      <c r="B7" s="25" t="s">
        <v>34</v>
      </c>
      <c r="C7" s="8">
        <v>23</v>
      </c>
      <c r="D7" s="33">
        <v>800</v>
      </c>
      <c r="E7" s="8" t="s">
        <v>22</v>
      </c>
      <c r="F7" s="15">
        <f>IF(E7 = "",D7, C7* VLOOKUP(E7,'Tipo de Tareas'!$A$2:C22,3) + D7 )</f>
        <v>18970</v>
      </c>
      <c r="G7" s="15">
        <f>IFERROR(IF(VLOOKUP(E7,rango_tipo_trabajo,4, FALSE) = "Yes", F7*Configuración!$B$3,0),"")</f>
        <v>1897</v>
      </c>
      <c r="H7" s="17">
        <f>IFERROR(IF(VLOOKUP(E7,rango_tipo_trabajo,5, FALSE) = "Yes", F7*Configuración!$B$2,0),"")</f>
        <v>0</v>
      </c>
      <c r="I7" s="15">
        <f t="shared" si="0"/>
        <v>20867</v>
      </c>
    </row>
    <row r="8" spans="1:9" ht="15.75" customHeight="1">
      <c r="A8" s="24" t="s">
        <v>44</v>
      </c>
      <c r="B8" s="25" t="s">
        <v>49</v>
      </c>
      <c r="C8" s="8">
        <v>15</v>
      </c>
      <c r="D8" s="33">
        <v>800</v>
      </c>
      <c r="E8" s="8" t="s">
        <v>22</v>
      </c>
      <c r="F8" s="15">
        <f>IF(E8 = "",D8, C8* VLOOKUP(E8,'Tipo de Tareas'!$A$2:C22,3) + D8 )</f>
        <v>12650</v>
      </c>
      <c r="G8" s="15">
        <f>IFERROR(IF(VLOOKUP(E8,rango_tipo_trabajo,4, FALSE) = "Yes", F8*Configuración!$B$3,0),"")</f>
        <v>1265</v>
      </c>
      <c r="H8" s="17">
        <f>IFERROR(IF(VLOOKUP(E8,rango_tipo_trabajo,5, FALSE) = "Yes", F8*Configuración!$B$2,0),"")</f>
        <v>0</v>
      </c>
      <c r="I8" s="15">
        <f t="shared" si="0"/>
        <v>13915</v>
      </c>
    </row>
    <row r="9" spans="1:9" ht="15.75" customHeight="1">
      <c r="A9" s="24" t="s">
        <v>42</v>
      </c>
      <c r="B9" s="25" t="s">
        <v>48</v>
      </c>
      <c r="C9" s="8">
        <v>8</v>
      </c>
      <c r="D9" s="33">
        <v>800</v>
      </c>
      <c r="E9" s="8" t="s">
        <v>22</v>
      </c>
      <c r="F9" s="15">
        <f>IF(E9 = "",D9, C9* VLOOKUP(E9,'Tipo de Tareas'!$A$2:C22,3) + D9 )</f>
        <v>7120</v>
      </c>
      <c r="G9" s="15">
        <f>IFERROR(IF(VLOOKUP(E9,rango_tipo_trabajo,4, FALSE) = "Yes", F9*Configuración!$B$3,0),"")</f>
        <v>712</v>
      </c>
      <c r="H9" s="17">
        <f>IFERROR(IF(VLOOKUP(E9,rango_tipo_trabajo,5, FALSE) = "Yes", F9*Configuración!$B$2,0),"")</f>
        <v>0</v>
      </c>
      <c r="I9" s="15">
        <f t="shared" si="0"/>
        <v>7832</v>
      </c>
    </row>
    <row r="10" spans="1:9" ht="15.75" customHeight="1">
      <c r="A10" s="24" t="s">
        <v>43</v>
      </c>
      <c r="B10" s="25" t="s">
        <v>46</v>
      </c>
      <c r="C10" s="8">
        <v>12</v>
      </c>
      <c r="D10" s="33">
        <v>800</v>
      </c>
      <c r="E10" s="8" t="s">
        <v>22</v>
      </c>
      <c r="F10" s="15">
        <f>IF(E10 = "",D10, C10* VLOOKUP(E10,'Tipo de Tareas'!$A$2:C22,3) + D10 )</f>
        <v>10280</v>
      </c>
      <c r="G10" s="15">
        <f>IFERROR(IF(VLOOKUP(E10,rango_tipo_trabajo,4, FALSE) = "Yes", F10*Configuración!$B$3,0),"")</f>
        <v>1028</v>
      </c>
      <c r="H10" s="17">
        <f>IFERROR(IF(VLOOKUP(E10,rango_tipo_trabajo,5, FALSE) = "Yes", F10*Configuración!$B$2,0),"")</f>
        <v>0</v>
      </c>
      <c r="I10" s="15">
        <f t="shared" si="0"/>
        <v>11308</v>
      </c>
    </row>
    <row r="11" spans="1:9" ht="15.75" customHeight="1">
      <c r="A11" s="24" t="s">
        <v>45</v>
      </c>
      <c r="B11" s="25" t="s">
        <v>47</v>
      </c>
      <c r="C11" s="8">
        <v>11</v>
      </c>
      <c r="D11" s="33">
        <v>800</v>
      </c>
      <c r="E11" s="8" t="s">
        <v>22</v>
      </c>
      <c r="F11" s="15">
        <f>IF(E11 = "",D11, C11* VLOOKUP(E11,'Tipo de Tareas'!$A$2:C22,3) + D11 )</f>
        <v>9490</v>
      </c>
      <c r="G11" s="15">
        <f>IFERROR(IF(VLOOKUP(E11,rango_tipo_trabajo,4, FALSE) = "Yes", F11*Configuración!$B$3,0),"")</f>
        <v>949</v>
      </c>
      <c r="H11" s="17">
        <f>IFERROR(IF(VLOOKUP(E11,rango_tipo_trabajo,5, FALSE) = "Yes", F11*Configuración!$B$2,0),"")</f>
        <v>0</v>
      </c>
      <c r="I11" s="15">
        <f t="shared" si="0"/>
        <v>10439</v>
      </c>
    </row>
    <row r="12" spans="1:9" ht="15.75" customHeight="1">
      <c r="A12" s="26" t="s">
        <v>35</v>
      </c>
      <c r="B12" s="27"/>
      <c r="C12" s="8">
        <v>25</v>
      </c>
      <c r="D12" s="33">
        <v>800</v>
      </c>
      <c r="E12" s="8" t="s">
        <v>23</v>
      </c>
      <c r="F12" s="15">
        <f>IF(E12 = "",D12, C12* VLOOKUP(E12,'Tipo de Tareas'!$A$2:C22,3) + D12 )</f>
        <v>25800</v>
      </c>
      <c r="G12" s="15">
        <f>IFERROR(IF(VLOOKUP(E12,rango_tipo_trabajo,4, FALSE) = "Yes", F12*Configuración!$B$3,0),"")</f>
        <v>2580</v>
      </c>
      <c r="H12" s="17">
        <f>IFERROR(IF(VLOOKUP(E12,rango_tipo_trabajo,5, FALSE) = "Yes", F12*Configuración!$B$2,0),"")</f>
        <v>5160</v>
      </c>
      <c r="I12" s="15">
        <f t="shared" ref="I12:I17" si="1">IF(F12 = "","",SUM(F12:H12))</f>
        <v>33540</v>
      </c>
    </row>
    <row r="13" spans="1:9" ht="15.75" customHeight="1">
      <c r="A13" s="30" t="s">
        <v>38</v>
      </c>
      <c r="B13" s="7"/>
      <c r="C13" s="8">
        <v>80</v>
      </c>
      <c r="D13" s="33">
        <v>800</v>
      </c>
      <c r="E13" s="8" t="s">
        <v>23</v>
      </c>
      <c r="F13" s="15">
        <f>IF(E13 = "",D13, C13* VLOOKUP(E13,'Tipo de Tareas'!$A$2:C22,3) + D13 )</f>
        <v>80800</v>
      </c>
      <c r="G13" s="15">
        <f>IFERROR(IF(VLOOKUP(E13,rango_tipo_trabajo,4, FALSE) = "Yes", F13*Configuración!$B$3,0),"")</f>
        <v>8080</v>
      </c>
      <c r="H13" s="17">
        <f>IFERROR(IF(VLOOKUP(E13,rango_tipo_trabajo,5, FALSE) = "Yes", F13*Configuración!$B$2,0),"")</f>
        <v>16160</v>
      </c>
      <c r="I13" s="15">
        <f t="shared" si="1"/>
        <v>105040</v>
      </c>
    </row>
    <row r="14" spans="1:9" ht="15.75" customHeight="1">
      <c r="A14" s="28" t="s">
        <v>39</v>
      </c>
      <c r="B14" s="29"/>
      <c r="C14" s="8">
        <v>8</v>
      </c>
      <c r="D14" s="33">
        <v>800</v>
      </c>
      <c r="E14" s="8" t="s">
        <v>23</v>
      </c>
      <c r="F14" s="15">
        <f>IF(E14 = "",D14, C14* VLOOKUP(E14,'Tipo de Tareas'!$A$2:C22,3) + D14 )</f>
        <v>8800</v>
      </c>
      <c r="G14" s="15">
        <f>IFERROR(IF(VLOOKUP(E14,rango_tipo_trabajo,4, FALSE) = "Yes", F14*Configuración!$B$3,0),"")</f>
        <v>880</v>
      </c>
      <c r="H14" s="17">
        <f>IFERROR(IF(VLOOKUP(E14,rango_tipo_trabajo,5, FALSE) = "Yes", F14*Configuración!$B$2,0),"")</f>
        <v>1760</v>
      </c>
      <c r="I14" s="15">
        <f t="shared" si="1"/>
        <v>11440</v>
      </c>
    </row>
    <row r="15" spans="1:9" ht="15.75" customHeight="1">
      <c r="A15" s="28" t="s">
        <v>37</v>
      </c>
      <c r="B15" s="7"/>
      <c r="C15" s="8">
        <v>10</v>
      </c>
      <c r="D15" s="33">
        <v>800</v>
      </c>
      <c r="E15" s="8" t="s">
        <v>23</v>
      </c>
      <c r="F15" s="15">
        <f>IF(E15 = "",D15, C15* VLOOKUP(E15,'Tipo de Tareas'!$A$2:C22,3) + D15 )</f>
        <v>10800</v>
      </c>
      <c r="G15" s="15">
        <f>IFERROR(IF(VLOOKUP(E15,rango_tipo_trabajo,4, FALSE) = "Yes", F15*Configuración!$B$3,0),"")</f>
        <v>1080</v>
      </c>
      <c r="H15" s="17">
        <f>IFERROR(IF(VLOOKUP(E15,rango_tipo_trabajo,5, FALSE) = "Yes", F15*Configuración!$B$2,0),"")</f>
        <v>2160</v>
      </c>
      <c r="I15" s="15">
        <f t="shared" si="1"/>
        <v>14040</v>
      </c>
    </row>
    <row r="16" spans="1:9" ht="15.75" customHeight="1">
      <c r="A16" s="31" t="s">
        <v>36</v>
      </c>
      <c r="B16" s="32"/>
      <c r="C16" s="8">
        <v>14</v>
      </c>
      <c r="D16" s="33">
        <v>800</v>
      </c>
      <c r="E16" s="8" t="s">
        <v>23</v>
      </c>
      <c r="F16" s="15">
        <f>IF(E16 = "",D16, C16* VLOOKUP(E16,'Tipo de Tareas'!$A$2:C22,3) + D16 )</f>
        <v>14800</v>
      </c>
      <c r="G16" s="15">
        <f>IFERROR(IF(VLOOKUP(E16,rango_tipo_trabajo,4, FALSE) = "Yes", F16*Configuración!$B$3,0),"")</f>
        <v>1480</v>
      </c>
      <c r="H16" s="17">
        <f>IFERROR(IF(VLOOKUP(E16,rango_tipo_trabajo,5, FALSE) = "Yes", F16*Configuración!$B$2,0),"")</f>
        <v>2960</v>
      </c>
      <c r="I16" s="15">
        <f t="shared" si="1"/>
        <v>19240</v>
      </c>
    </row>
    <row r="17" spans="1:9" ht="15.75" customHeight="1">
      <c r="A17" s="31" t="s">
        <v>40</v>
      </c>
      <c r="B17" s="7"/>
      <c r="C17" s="8">
        <v>18</v>
      </c>
      <c r="D17" s="33">
        <v>800</v>
      </c>
      <c r="E17" s="8" t="s">
        <v>23</v>
      </c>
      <c r="F17" s="15">
        <f>IF(E17 = "",D17, C17* VLOOKUP(E17,'Tipo de Tareas'!$A$2:C22,3) + D17 )</f>
        <v>18800</v>
      </c>
      <c r="G17" s="15">
        <f>IFERROR(IF(VLOOKUP(E17,rango_tipo_trabajo,4, FALSE) = "Yes", F17*Configuración!$B$3,0),"")</f>
        <v>1880</v>
      </c>
      <c r="H17" s="17">
        <f>IFERROR(IF(VLOOKUP(E17,rango_tipo_trabajo,5, FALSE) = "Yes", F17*Configuración!$B$2,0),"")</f>
        <v>3760</v>
      </c>
      <c r="I17" s="15">
        <f t="shared" si="1"/>
        <v>24440</v>
      </c>
    </row>
    <row r="19" spans="1:9" ht="15.75" customHeight="1">
      <c r="A19" s="8"/>
      <c r="B19" s="7"/>
      <c r="C19" s="8"/>
      <c r="D19" s="9"/>
      <c r="E19" s="8"/>
      <c r="F19" s="41"/>
      <c r="G19" s="41"/>
      <c r="H19" s="42"/>
      <c r="I19" s="41"/>
    </row>
    <row r="20" spans="1:9" ht="15.75" customHeight="1">
      <c r="A20" s="8"/>
      <c r="B20" s="7"/>
      <c r="C20" s="8"/>
      <c r="D20" s="9"/>
      <c r="E20" s="8"/>
      <c r="F20" s="41"/>
      <c r="G20" s="41"/>
      <c r="H20" s="42"/>
      <c r="I20" s="41"/>
    </row>
    <row r="21" spans="1:9" ht="15.75" customHeight="1">
      <c r="A21" s="8"/>
      <c r="B21" s="7"/>
      <c r="C21" s="8"/>
      <c r="D21" s="9"/>
      <c r="E21" s="8"/>
      <c r="F21" s="41"/>
      <c r="G21" s="41"/>
      <c r="H21" s="42"/>
      <c r="I21" s="41"/>
    </row>
    <row r="22" spans="1:9" ht="15.75" customHeight="1">
      <c r="A22" s="8"/>
      <c r="B22" s="7"/>
      <c r="C22" s="8"/>
      <c r="D22" s="9"/>
      <c r="E22" s="8"/>
      <c r="F22" s="41"/>
      <c r="G22" s="41"/>
      <c r="H22" s="42"/>
      <c r="I22" s="41"/>
    </row>
    <row r="23" spans="1:9" ht="15.75" customHeight="1">
      <c r="B23" s="47"/>
    </row>
  </sheetData>
  <mergeCells count="2">
    <mergeCell ref="F1:F2"/>
    <mergeCell ref="G1: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'Tipo de Tareas'!$A$2:$A22</xm:f>
          </x14:formula1>
          <xm:sqref>E4:E11 E19:E22</xm:sqref>
        </x14:dataValidation>
        <x14:dataValidation type="list" allowBlank="1" showErrorMessage="1">
          <x14:formula1>
            <xm:f>'Tipo de Tareas'!$A$2:$A31</xm:f>
          </x14:formula1>
          <xm:sqref>E12:E17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>
      <selection activeCell="C5" sqref="C5"/>
    </sheetView>
  </sheetViews>
  <sheetFormatPr baseColWidth="10" defaultColWidth="12.5703125" defaultRowHeight="15.75" customHeight="1"/>
  <cols>
    <col min="1" max="1" width="16.7109375" customWidth="1"/>
    <col min="2" max="2" width="15.42578125" customWidth="1"/>
    <col min="3" max="3" width="13" style="16" customWidth="1"/>
    <col min="4" max="4" width="25.7109375" customWidth="1"/>
    <col min="5" max="5" width="20.28515625" customWidth="1"/>
  </cols>
  <sheetData>
    <row r="1" spans="1:5" ht="15.75" customHeight="1">
      <c r="A1" s="4" t="s">
        <v>24</v>
      </c>
      <c r="B1" s="4" t="s">
        <v>16</v>
      </c>
      <c r="C1" s="14" t="s">
        <v>25</v>
      </c>
      <c r="D1" s="5" t="s">
        <v>26</v>
      </c>
      <c r="E1" s="21" t="s">
        <v>27</v>
      </c>
    </row>
    <row r="2" spans="1:5" ht="15.75" customHeight="1">
      <c r="A2" s="6" t="s">
        <v>5</v>
      </c>
      <c r="B2" s="6"/>
      <c r="C2" s="19">
        <v>750</v>
      </c>
      <c r="D2" s="10" t="s">
        <v>6</v>
      </c>
      <c r="E2" s="10" t="s">
        <v>7</v>
      </c>
    </row>
    <row r="3" spans="1:5" ht="15.75" customHeight="1">
      <c r="A3" s="6" t="s">
        <v>22</v>
      </c>
      <c r="B3" s="6"/>
      <c r="C3" s="19">
        <v>790</v>
      </c>
      <c r="D3" s="10" t="s">
        <v>6</v>
      </c>
      <c r="E3" s="10" t="s">
        <v>7</v>
      </c>
    </row>
    <row r="4" spans="1:5" ht="15.75" customHeight="1">
      <c r="A4" s="6" t="s">
        <v>23</v>
      </c>
      <c r="B4" s="6"/>
      <c r="C4" s="19">
        <v>1000</v>
      </c>
      <c r="D4" s="10" t="s">
        <v>6</v>
      </c>
      <c r="E4" s="10" t="s">
        <v>6</v>
      </c>
    </row>
    <row r="5" spans="1:5" ht="15.75" customHeight="1">
      <c r="A5" s="8"/>
      <c r="B5" s="8"/>
      <c r="C5" s="19"/>
      <c r="D5" s="10"/>
      <c r="E5" s="10"/>
    </row>
    <row r="6" spans="1:5" ht="15.75" customHeight="1">
      <c r="A6" s="8"/>
      <c r="B6" s="8"/>
      <c r="C6" s="20"/>
      <c r="D6" s="11"/>
      <c r="E6" s="11"/>
    </row>
    <row r="7" spans="1:5" ht="15.75" customHeight="1">
      <c r="A7" s="8"/>
      <c r="B7" s="8"/>
      <c r="C7" s="20"/>
      <c r="D7" s="11"/>
      <c r="E7" s="11"/>
    </row>
    <row r="8" spans="1:5" ht="15.75" customHeight="1">
      <c r="A8" s="8"/>
      <c r="B8" s="8"/>
      <c r="C8" s="20"/>
      <c r="D8" s="11"/>
      <c r="E8" s="11"/>
    </row>
    <row r="9" spans="1:5" ht="15.75" customHeight="1">
      <c r="A9" s="8"/>
      <c r="B9" s="8"/>
      <c r="C9" s="20"/>
      <c r="D9" s="11"/>
      <c r="E9" s="11"/>
    </row>
    <row r="10" spans="1:5" ht="15.75" customHeight="1">
      <c r="A10" s="8"/>
      <c r="B10" s="8"/>
      <c r="C10" s="20"/>
      <c r="D10" s="11"/>
      <c r="E10" s="11"/>
    </row>
  </sheetData>
  <conditionalFormatting sqref="E1:E10 D2:D10">
    <cfRule type="containsText" dxfId="2" priority="1" operator="containsText" text="Yes">
      <formula>NOT(ISERROR(SEARCH(("Yes"),(E1))))</formula>
    </cfRule>
  </conditionalFormatting>
  <conditionalFormatting sqref="E1:E10 D2:D10">
    <cfRule type="containsBlanks" dxfId="1" priority="2">
      <formula>LEN(TRIM(E1))=0</formula>
    </cfRule>
  </conditionalFormatting>
  <conditionalFormatting sqref="E1:E10 D2:D10">
    <cfRule type="containsText" dxfId="0" priority="3" operator="containsText" text="No">
      <formula>NOT(ISERROR(SEARCH(("No"),(E1))))</formula>
    </cfRule>
  </conditionalFormatting>
  <dataValidations count="1">
    <dataValidation type="list" allowBlank="1" showErrorMessage="1" sqref="D2:E10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Views>
    <sheetView workbookViewId="0">
      <selection activeCell="C12" sqref="C12"/>
    </sheetView>
  </sheetViews>
  <sheetFormatPr baseColWidth="10" defaultColWidth="12.5703125" defaultRowHeight="15.75" customHeight="1"/>
  <cols>
    <col min="1" max="1" width="47.28515625" customWidth="1"/>
    <col min="2" max="2" width="9.42578125" customWidth="1"/>
  </cols>
  <sheetData>
    <row r="1" spans="1:2" ht="15.75" customHeight="1">
      <c r="A1" s="4" t="s">
        <v>1</v>
      </c>
      <c r="B1" s="4" t="s">
        <v>8</v>
      </c>
    </row>
    <row r="2" spans="1:2" ht="15.75" customHeight="1">
      <c r="A2" s="12" t="s">
        <v>19</v>
      </c>
      <c r="B2" s="13">
        <v>0.2</v>
      </c>
    </row>
    <row r="3" spans="1:2" ht="15.75" customHeight="1">
      <c r="A3" s="12" t="s">
        <v>20</v>
      </c>
      <c r="B3" s="13">
        <v>0.1</v>
      </c>
    </row>
    <row r="4" spans="1:2" ht="15.75" customHeight="1">
      <c r="A4" s="12" t="s">
        <v>21</v>
      </c>
      <c r="B4" s="1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Tareas</vt:lpstr>
      <vt:lpstr>Tipo de Tareas</vt:lpstr>
      <vt:lpstr>Configuración</vt:lpstr>
      <vt:lpstr>rango_tipo_trabajo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Enrique Zurzolo</dc:creator>
  <cp:lastModifiedBy>admin</cp:lastModifiedBy>
  <dcterms:created xsi:type="dcterms:W3CDTF">2022-05-05T18:29:17Z</dcterms:created>
  <dcterms:modified xsi:type="dcterms:W3CDTF">2022-05-12T02:25:30Z</dcterms:modified>
</cp:coreProperties>
</file>